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hidePivotFieldList="1"/>
  <mc:AlternateContent xmlns:mc="http://schemas.openxmlformats.org/markup-compatibility/2006">
    <mc:Choice Requires="x15">
      <x15ac:absPath xmlns:x15ac="http://schemas.microsoft.com/office/spreadsheetml/2010/11/ac" url="Z:\Leonardo\1 Leo\Leo no Teletrabalho\DOC IFUSP 2021\Planilhas\"/>
    </mc:Choice>
  </mc:AlternateContent>
  <bookViews>
    <workbookView xWindow="0" yWindow="0" windowWidth="28800" windowHeight="11610" firstSheet="1" activeTab="1"/>
  </bookViews>
  <sheets>
    <sheet name="Total Mensal por Recurso" sheetId="2" state="hidden" r:id="rId1"/>
    <sheet name="Total Geral Todos Recursos" sheetId="18" r:id="rId2"/>
    <sheet name="Rosto" sheetId="22" state="hidden" r:id="rId3"/>
    <sheet name="RI" sheetId="20" state="hidden" r:id="rId4"/>
    <sheet name="Checa Saldo" sheetId="24" state="hidden" r:id="rId5"/>
    <sheet name="Dados" sheetId="1" state="hidden" r:id="rId6"/>
    <sheet name="mês" sheetId="3" state="hidden" r:id="rId7"/>
  </sheets>
  <definedNames>
    <definedName name="_xlnm._FilterDatabase" localSheetId="5" hidden="1">Dados!$A$1:$M$1749</definedName>
    <definedName name="SegmentaçãodeDados_Recurso">#N/A</definedName>
    <definedName name="SegmentaçãodeDados_Recurso1">#N/A</definedName>
  </definedNames>
  <calcPr calcId="162913"/>
  <pivotCaches>
    <pivotCache cacheId="35" r:id="rId8"/>
    <pivotCache cacheId="46" r:id="rId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06" i="1" l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L2906" i="1"/>
  <c r="L2907" i="1"/>
  <c r="L2908" i="1"/>
  <c r="L2909" i="1"/>
  <c r="L2910" i="1"/>
  <c r="L2911" i="1"/>
  <c r="L2912" i="1"/>
  <c r="L2913" i="1"/>
  <c r="L2914" i="1"/>
  <c r="L2915" i="1"/>
  <c r="L2916" i="1"/>
  <c r="L2917" i="1"/>
  <c r="L2918" i="1"/>
  <c r="L2919" i="1"/>
  <c r="L2920" i="1"/>
  <c r="L2921" i="1"/>
  <c r="L2922" i="1"/>
  <c r="L2923" i="1"/>
  <c r="L2924" i="1"/>
  <c r="L2925" i="1"/>
  <c r="L2926" i="1"/>
  <c r="L2927" i="1"/>
  <c r="L2928" i="1"/>
  <c r="L2929" i="1"/>
  <c r="L2930" i="1"/>
  <c r="L2931" i="1"/>
  <c r="L2932" i="1"/>
  <c r="L2933" i="1"/>
  <c r="L2934" i="1"/>
  <c r="L2935" i="1"/>
  <c r="L2936" i="1"/>
  <c r="L2937" i="1"/>
  <c r="L2938" i="1"/>
  <c r="L2939" i="1"/>
  <c r="L2940" i="1"/>
  <c r="L2941" i="1"/>
  <c r="M2941" i="1" s="1"/>
  <c r="L2942" i="1"/>
  <c r="L2943" i="1"/>
  <c r="L2944" i="1"/>
  <c r="L2945" i="1"/>
  <c r="L2946" i="1"/>
  <c r="L2947" i="1"/>
  <c r="L2948" i="1"/>
  <c r="L2949" i="1"/>
  <c r="M2949" i="1" s="1"/>
  <c r="L2950" i="1"/>
  <c r="L2951" i="1"/>
  <c r="L2952" i="1"/>
  <c r="L2953" i="1"/>
  <c r="M2953" i="1" s="1"/>
  <c r="L2954" i="1"/>
  <c r="M2954" i="1" s="1"/>
  <c r="L2955" i="1"/>
  <c r="L2956" i="1"/>
  <c r="L2957" i="1"/>
  <c r="L2958" i="1"/>
  <c r="L2959" i="1"/>
  <c r="L2960" i="1"/>
  <c r="L2961" i="1"/>
  <c r="M2961" i="1" s="1"/>
  <c r="L2962" i="1"/>
  <c r="M2962" i="1" s="1"/>
  <c r="L2963" i="1"/>
  <c r="L2964" i="1"/>
  <c r="L2965" i="1"/>
  <c r="M2965" i="1" s="1"/>
  <c r="L2966" i="1"/>
  <c r="L2967" i="1"/>
  <c r="M2967" i="1" s="1"/>
  <c r="L2968" i="1"/>
  <c r="L2969" i="1"/>
  <c r="L2970" i="1"/>
  <c r="L2971" i="1"/>
  <c r="L2972" i="1"/>
  <c r="L2973" i="1"/>
  <c r="M2973" i="1" s="1"/>
  <c r="L2974" i="1"/>
  <c r="M2974" i="1" s="1"/>
  <c r="L2975" i="1"/>
  <c r="M2975" i="1" s="1"/>
  <c r="L2976" i="1"/>
  <c r="L2977" i="1"/>
  <c r="M2977" i="1" s="1"/>
  <c r="L2978" i="1"/>
  <c r="L2979" i="1"/>
  <c r="L2980" i="1"/>
  <c r="M2980" i="1" s="1"/>
  <c r="L2981" i="1"/>
  <c r="L2982" i="1"/>
  <c r="L2983" i="1"/>
  <c r="L2984" i="1"/>
  <c r="L2985" i="1"/>
  <c r="L2986" i="1"/>
  <c r="M2986" i="1" s="1"/>
  <c r="L2987" i="1"/>
  <c r="M2987" i="1" s="1"/>
  <c r="L2988" i="1"/>
  <c r="L2989" i="1"/>
  <c r="M2989" i="1" s="1"/>
  <c r="L2990" i="1"/>
  <c r="L2991" i="1"/>
  <c r="L2992" i="1"/>
  <c r="L2993" i="1"/>
  <c r="M2993" i="1" s="1"/>
  <c r="L2994" i="1"/>
  <c r="L2995" i="1"/>
  <c r="L2996" i="1"/>
  <c r="L2997" i="1"/>
  <c r="L2998" i="1"/>
  <c r="L2999" i="1"/>
  <c r="M2999" i="1" s="1"/>
  <c r="L3000" i="1"/>
  <c r="L3001" i="1"/>
  <c r="M3001" i="1" s="1"/>
  <c r="L3002" i="1"/>
  <c r="L3003" i="1"/>
  <c r="L3004" i="1"/>
  <c r="L3005" i="1"/>
  <c r="L3006" i="1"/>
  <c r="L3007" i="1"/>
  <c r="L3008" i="1"/>
  <c r="L3009" i="1"/>
  <c r="L3010" i="1"/>
  <c r="L3011" i="1"/>
  <c r="L3012" i="1"/>
  <c r="L3013" i="1"/>
  <c r="M3013" i="1" s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2" i="1"/>
  <c r="M2943" i="1"/>
  <c r="M2944" i="1"/>
  <c r="M2945" i="1"/>
  <c r="M2946" i="1"/>
  <c r="M2947" i="1"/>
  <c r="M2948" i="1"/>
  <c r="M2950" i="1"/>
  <c r="M2951" i="1"/>
  <c r="M2952" i="1"/>
  <c r="M2955" i="1"/>
  <c r="M2956" i="1"/>
  <c r="M2957" i="1"/>
  <c r="M2958" i="1"/>
  <c r="M2959" i="1"/>
  <c r="M2960" i="1"/>
  <c r="M2963" i="1"/>
  <c r="M2964" i="1"/>
  <c r="M2966" i="1"/>
  <c r="M2968" i="1"/>
  <c r="M2969" i="1"/>
  <c r="M2970" i="1"/>
  <c r="M2971" i="1"/>
  <c r="M2972" i="1"/>
  <c r="M2976" i="1"/>
  <c r="M2978" i="1"/>
  <c r="M2979" i="1"/>
  <c r="M2981" i="1"/>
  <c r="M2982" i="1"/>
  <c r="M2983" i="1"/>
  <c r="M2984" i="1"/>
  <c r="M2985" i="1"/>
  <c r="M2988" i="1"/>
  <c r="M2990" i="1"/>
  <c r="M2991" i="1"/>
  <c r="M2992" i="1"/>
  <c r="M2994" i="1"/>
  <c r="M2995" i="1"/>
  <c r="M2996" i="1"/>
  <c r="M2997" i="1"/>
  <c r="M2998" i="1"/>
  <c r="M3000" i="1"/>
  <c r="M3002" i="1"/>
  <c r="M3003" i="1"/>
  <c r="M3004" i="1"/>
  <c r="M3005" i="1"/>
  <c r="M3006" i="1"/>
  <c r="M3007" i="1"/>
  <c r="M3008" i="1"/>
  <c r="M3009" i="1"/>
  <c r="M3010" i="1"/>
  <c r="M3011" i="1"/>
  <c r="M3012" i="1"/>
  <c r="N2906" i="1"/>
  <c r="N2907" i="1"/>
  <c r="N2908" i="1"/>
  <c r="N2909" i="1"/>
  <c r="N2910" i="1"/>
  <c r="N2911" i="1"/>
  <c r="N2912" i="1"/>
  <c r="N2913" i="1"/>
  <c r="N2914" i="1"/>
  <c r="N2915" i="1"/>
  <c r="N2916" i="1"/>
  <c r="N2917" i="1"/>
  <c r="N2918" i="1"/>
  <c r="N2919" i="1"/>
  <c r="N2920" i="1"/>
  <c r="N2921" i="1"/>
  <c r="N2922" i="1"/>
  <c r="N2923" i="1"/>
  <c r="N2924" i="1"/>
  <c r="N2925" i="1"/>
  <c r="N2926" i="1"/>
  <c r="N2927" i="1"/>
  <c r="N2928" i="1"/>
  <c r="N2929" i="1"/>
  <c r="N2930" i="1"/>
  <c r="N2931" i="1"/>
  <c r="N2932" i="1"/>
  <c r="N2933" i="1"/>
  <c r="N2934" i="1"/>
  <c r="N2935" i="1"/>
  <c r="N2936" i="1"/>
  <c r="N2937" i="1"/>
  <c r="N2938" i="1"/>
  <c r="N2939" i="1"/>
  <c r="N2940" i="1"/>
  <c r="N2941" i="1"/>
  <c r="N2942" i="1"/>
  <c r="N2943" i="1"/>
  <c r="N2944" i="1"/>
  <c r="N2945" i="1"/>
  <c r="N2946" i="1"/>
  <c r="N2947" i="1"/>
  <c r="N2948" i="1"/>
  <c r="N2949" i="1"/>
  <c r="N2950" i="1"/>
  <c r="N2951" i="1"/>
  <c r="N2952" i="1"/>
  <c r="N2953" i="1"/>
  <c r="N2954" i="1"/>
  <c r="N2955" i="1"/>
  <c r="N2956" i="1"/>
  <c r="N2957" i="1"/>
  <c r="N2958" i="1"/>
  <c r="N2959" i="1"/>
  <c r="N2960" i="1"/>
  <c r="N2961" i="1"/>
  <c r="N2962" i="1"/>
  <c r="N2963" i="1"/>
  <c r="N2964" i="1"/>
  <c r="N2965" i="1"/>
  <c r="N2966" i="1"/>
  <c r="N2967" i="1"/>
  <c r="N2968" i="1"/>
  <c r="N2969" i="1"/>
  <c r="N2970" i="1"/>
  <c r="N2971" i="1"/>
  <c r="N2972" i="1"/>
  <c r="N2973" i="1"/>
  <c r="N2974" i="1"/>
  <c r="N2975" i="1"/>
  <c r="N2976" i="1"/>
  <c r="N2977" i="1"/>
  <c r="N2978" i="1"/>
  <c r="N2979" i="1"/>
  <c r="N2980" i="1"/>
  <c r="N2981" i="1"/>
  <c r="N2982" i="1"/>
  <c r="N2983" i="1"/>
  <c r="N2984" i="1"/>
  <c r="N2985" i="1"/>
  <c r="N2986" i="1"/>
  <c r="N2987" i="1"/>
  <c r="N2988" i="1"/>
  <c r="N2989" i="1"/>
  <c r="N2990" i="1"/>
  <c r="N2991" i="1"/>
  <c r="N2992" i="1"/>
  <c r="N2993" i="1"/>
  <c r="N2994" i="1"/>
  <c r="N2995" i="1"/>
  <c r="N2996" i="1"/>
  <c r="N2997" i="1"/>
  <c r="N2998" i="1"/>
  <c r="N2999" i="1"/>
  <c r="N3000" i="1"/>
  <c r="N3001" i="1"/>
  <c r="N3002" i="1"/>
  <c r="N3003" i="1"/>
  <c r="N3004" i="1"/>
  <c r="N3005" i="1"/>
  <c r="N3006" i="1"/>
  <c r="N3007" i="1"/>
  <c r="N3008" i="1"/>
  <c r="N3009" i="1"/>
  <c r="N3010" i="1"/>
  <c r="N3011" i="1"/>
  <c r="N3012" i="1"/>
  <c r="N3013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L1896" i="1"/>
  <c r="L1897" i="1"/>
  <c r="L1898" i="1"/>
  <c r="M1898" i="1" s="1"/>
  <c r="L1899" i="1"/>
  <c r="M1899" i="1" s="1"/>
  <c r="L1900" i="1"/>
  <c r="L1901" i="1"/>
  <c r="L1902" i="1"/>
  <c r="L1903" i="1"/>
  <c r="M1903" i="1" s="1"/>
  <c r="L1904" i="1"/>
  <c r="L1905" i="1"/>
  <c r="L1906" i="1"/>
  <c r="L1907" i="1"/>
  <c r="M1907" i="1" s="1"/>
  <c r="L1908" i="1"/>
  <c r="L1909" i="1"/>
  <c r="L1910" i="1"/>
  <c r="M1910" i="1" s="1"/>
  <c r="L1911" i="1"/>
  <c r="M1911" i="1" s="1"/>
  <c r="L1912" i="1"/>
  <c r="L1913" i="1"/>
  <c r="L1914" i="1"/>
  <c r="L1915" i="1"/>
  <c r="M1915" i="1" s="1"/>
  <c r="L1916" i="1"/>
  <c r="M1916" i="1" s="1"/>
  <c r="L1917" i="1"/>
  <c r="L1918" i="1"/>
  <c r="M1918" i="1" s="1"/>
  <c r="L1919" i="1"/>
  <c r="M1919" i="1" s="1"/>
  <c r="L1920" i="1"/>
  <c r="L1921" i="1"/>
  <c r="L1922" i="1"/>
  <c r="M1922" i="1" s="1"/>
  <c r="L1923" i="1"/>
  <c r="M1923" i="1" s="1"/>
  <c r="L1924" i="1"/>
  <c r="L1925" i="1"/>
  <c r="L1926" i="1"/>
  <c r="L1927" i="1"/>
  <c r="M1927" i="1" s="1"/>
  <c r="L1928" i="1"/>
  <c r="M1928" i="1" s="1"/>
  <c r="L1929" i="1"/>
  <c r="L1930" i="1"/>
  <c r="M1930" i="1" s="1"/>
  <c r="L1931" i="1"/>
  <c r="M1931" i="1" s="1"/>
  <c r="L1932" i="1"/>
  <c r="L1933" i="1"/>
  <c r="L1934" i="1"/>
  <c r="M1934" i="1" s="1"/>
  <c r="L1935" i="1"/>
  <c r="M1935" i="1" s="1"/>
  <c r="L1936" i="1"/>
  <c r="L1937" i="1"/>
  <c r="L1938" i="1"/>
  <c r="L1939" i="1"/>
  <c r="M1939" i="1" s="1"/>
  <c r="L1940" i="1"/>
  <c r="M1940" i="1" s="1"/>
  <c r="L1941" i="1"/>
  <c r="L1942" i="1"/>
  <c r="M1942" i="1" s="1"/>
  <c r="L1943" i="1"/>
  <c r="M1943" i="1" s="1"/>
  <c r="L1944" i="1"/>
  <c r="L1945" i="1"/>
  <c r="L1946" i="1"/>
  <c r="M1946" i="1" s="1"/>
  <c r="L1947" i="1"/>
  <c r="M1947" i="1" s="1"/>
  <c r="L1948" i="1"/>
  <c r="L1949" i="1"/>
  <c r="L1950" i="1"/>
  <c r="L1951" i="1"/>
  <c r="M1951" i="1" s="1"/>
  <c r="L1952" i="1"/>
  <c r="M1952" i="1" s="1"/>
  <c r="L1953" i="1"/>
  <c r="L1954" i="1"/>
  <c r="L1955" i="1"/>
  <c r="M1955" i="1" s="1"/>
  <c r="L1956" i="1"/>
  <c r="L1957" i="1"/>
  <c r="L1958" i="1"/>
  <c r="M1958" i="1" s="1"/>
  <c r="L1959" i="1"/>
  <c r="M1959" i="1" s="1"/>
  <c r="L1960" i="1"/>
  <c r="L1961" i="1"/>
  <c r="L1962" i="1"/>
  <c r="L1963" i="1"/>
  <c r="M1963" i="1" s="1"/>
  <c r="L1964" i="1"/>
  <c r="M1964" i="1" s="1"/>
  <c r="L1965" i="1"/>
  <c r="L1966" i="1"/>
  <c r="M1966" i="1" s="1"/>
  <c r="L1967" i="1"/>
  <c r="M1967" i="1" s="1"/>
  <c r="L1968" i="1"/>
  <c r="L1969" i="1"/>
  <c r="L1970" i="1"/>
  <c r="M1970" i="1" s="1"/>
  <c r="L1971" i="1"/>
  <c r="M1971" i="1" s="1"/>
  <c r="L1972" i="1"/>
  <c r="L1973" i="1"/>
  <c r="L1974" i="1"/>
  <c r="L1975" i="1"/>
  <c r="M1975" i="1" s="1"/>
  <c r="L1976" i="1"/>
  <c r="M1976" i="1" s="1"/>
  <c r="L1977" i="1"/>
  <c r="L1978" i="1"/>
  <c r="M1978" i="1" s="1"/>
  <c r="L1979" i="1"/>
  <c r="M1979" i="1" s="1"/>
  <c r="L1980" i="1"/>
  <c r="L1981" i="1"/>
  <c r="L1982" i="1"/>
  <c r="M1982" i="1" s="1"/>
  <c r="L1983" i="1"/>
  <c r="M1983" i="1" s="1"/>
  <c r="L1984" i="1"/>
  <c r="L1985" i="1"/>
  <c r="L1986" i="1"/>
  <c r="L1987" i="1"/>
  <c r="M1987" i="1" s="1"/>
  <c r="L1988" i="1"/>
  <c r="M1988" i="1" s="1"/>
  <c r="L1989" i="1"/>
  <c r="L1990" i="1"/>
  <c r="M1990" i="1" s="1"/>
  <c r="L1991" i="1"/>
  <c r="M1991" i="1" s="1"/>
  <c r="L1992" i="1"/>
  <c r="L1993" i="1"/>
  <c r="L1994" i="1"/>
  <c r="M1994" i="1" s="1"/>
  <c r="L1995" i="1"/>
  <c r="M1995" i="1" s="1"/>
  <c r="L1996" i="1"/>
  <c r="L1997" i="1"/>
  <c r="L1998" i="1"/>
  <c r="L1999" i="1"/>
  <c r="M1999" i="1" s="1"/>
  <c r="L2000" i="1"/>
  <c r="L2001" i="1"/>
  <c r="L2002" i="1"/>
  <c r="L2003" i="1"/>
  <c r="M2003" i="1" s="1"/>
  <c r="L2004" i="1"/>
  <c r="L2005" i="1"/>
  <c r="L2006" i="1"/>
  <c r="M2006" i="1" s="1"/>
  <c r="L2007" i="1"/>
  <c r="M2007" i="1" s="1"/>
  <c r="L2008" i="1"/>
  <c r="L2009" i="1"/>
  <c r="L2010" i="1"/>
  <c r="L2011" i="1"/>
  <c r="M2011" i="1" s="1"/>
  <c r="L2012" i="1"/>
  <c r="M2012" i="1" s="1"/>
  <c r="L2013" i="1"/>
  <c r="L2014" i="1"/>
  <c r="M2014" i="1" s="1"/>
  <c r="L2015" i="1"/>
  <c r="M2015" i="1" s="1"/>
  <c r="L2016" i="1"/>
  <c r="L2017" i="1"/>
  <c r="L2018" i="1"/>
  <c r="M2018" i="1" s="1"/>
  <c r="L2019" i="1"/>
  <c r="M2019" i="1" s="1"/>
  <c r="L2020" i="1"/>
  <c r="L2021" i="1"/>
  <c r="L2022" i="1"/>
  <c r="L2023" i="1"/>
  <c r="M2023" i="1" s="1"/>
  <c r="L2024" i="1"/>
  <c r="M2024" i="1" s="1"/>
  <c r="L2025" i="1"/>
  <c r="L2026" i="1"/>
  <c r="M2026" i="1" s="1"/>
  <c r="L2027" i="1"/>
  <c r="M2027" i="1" s="1"/>
  <c r="L2028" i="1"/>
  <c r="L2029" i="1"/>
  <c r="L2030" i="1"/>
  <c r="L2031" i="1"/>
  <c r="M2031" i="1" s="1"/>
  <c r="L2032" i="1"/>
  <c r="L2033" i="1"/>
  <c r="L2034" i="1"/>
  <c r="L2035" i="1"/>
  <c r="M2035" i="1" s="1"/>
  <c r="L2036" i="1"/>
  <c r="M2036" i="1" s="1"/>
  <c r="L2037" i="1"/>
  <c r="L2038" i="1"/>
  <c r="M2038" i="1" s="1"/>
  <c r="L2039" i="1"/>
  <c r="M2039" i="1" s="1"/>
  <c r="L2040" i="1"/>
  <c r="L2041" i="1"/>
  <c r="L2042" i="1"/>
  <c r="M2042" i="1" s="1"/>
  <c r="L2043" i="1"/>
  <c r="M2043" i="1" s="1"/>
  <c r="L2044" i="1"/>
  <c r="L2045" i="1"/>
  <c r="L2046" i="1"/>
  <c r="L2047" i="1"/>
  <c r="M2047" i="1" s="1"/>
  <c r="L2048" i="1"/>
  <c r="M2048" i="1" s="1"/>
  <c r="L2049" i="1"/>
  <c r="L2050" i="1"/>
  <c r="L2051" i="1"/>
  <c r="M2051" i="1" s="1"/>
  <c r="L2052" i="1"/>
  <c r="L2053" i="1"/>
  <c r="L2054" i="1"/>
  <c r="M2054" i="1" s="1"/>
  <c r="L2055" i="1"/>
  <c r="M2055" i="1" s="1"/>
  <c r="L2056" i="1"/>
  <c r="L2057" i="1"/>
  <c r="L2058" i="1"/>
  <c r="L2059" i="1"/>
  <c r="M2059" i="1" s="1"/>
  <c r="L2060" i="1"/>
  <c r="M2060" i="1" s="1"/>
  <c r="L2061" i="1"/>
  <c r="L2062" i="1"/>
  <c r="M2062" i="1" s="1"/>
  <c r="L2063" i="1"/>
  <c r="M2063" i="1" s="1"/>
  <c r="L2064" i="1"/>
  <c r="L2065" i="1"/>
  <c r="L2066" i="1"/>
  <c r="M2066" i="1" s="1"/>
  <c r="L2067" i="1"/>
  <c r="M2067" i="1" s="1"/>
  <c r="L2068" i="1"/>
  <c r="L2069" i="1"/>
  <c r="L2070" i="1"/>
  <c r="L2071" i="1"/>
  <c r="M2071" i="1" s="1"/>
  <c r="L2072" i="1"/>
  <c r="M2072" i="1" s="1"/>
  <c r="L2073" i="1"/>
  <c r="L2074" i="1"/>
  <c r="M2074" i="1" s="1"/>
  <c r="L2075" i="1"/>
  <c r="M2075" i="1" s="1"/>
  <c r="L2076" i="1"/>
  <c r="L2077" i="1"/>
  <c r="L2078" i="1"/>
  <c r="M2078" i="1" s="1"/>
  <c r="L2079" i="1"/>
  <c r="M2079" i="1" s="1"/>
  <c r="L2080" i="1"/>
  <c r="L2081" i="1"/>
  <c r="L2082" i="1"/>
  <c r="L2083" i="1"/>
  <c r="M2083" i="1" s="1"/>
  <c r="L2084" i="1"/>
  <c r="M2084" i="1" s="1"/>
  <c r="L2085" i="1"/>
  <c r="L2086" i="1"/>
  <c r="M2086" i="1" s="1"/>
  <c r="L2087" i="1"/>
  <c r="M2087" i="1" s="1"/>
  <c r="L2088" i="1"/>
  <c r="L2089" i="1"/>
  <c r="L2090" i="1"/>
  <c r="L2091" i="1"/>
  <c r="M2091" i="1" s="1"/>
  <c r="L2092" i="1"/>
  <c r="L2093" i="1"/>
  <c r="L2094" i="1"/>
  <c r="L2095" i="1"/>
  <c r="M2095" i="1" s="1"/>
  <c r="L2096" i="1"/>
  <c r="L2097" i="1"/>
  <c r="L2098" i="1"/>
  <c r="L2099" i="1"/>
  <c r="M2099" i="1" s="1"/>
  <c r="L2100" i="1"/>
  <c r="L2101" i="1"/>
  <c r="L2102" i="1"/>
  <c r="M2102" i="1" s="1"/>
  <c r="L2103" i="1"/>
  <c r="M2103" i="1" s="1"/>
  <c r="L2104" i="1"/>
  <c r="L2105" i="1"/>
  <c r="L2106" i="1"/>
  <c r="L2107" i="1"/>
  <c r="M2107" i="1" s="1"/>
  <c r="L2108" i="1"/>
  <c r="M2108" i="1" s="1"/>
  <c r="L2109" i="1"/>
  <c r="L2110" i="1"/>
  <c r="M2110" i="1" s="1"/>
  <c r="L2111" i="1"/>
  <c r="M2111" i="1" s="1"/>
  <c r="L2112" i="1"/>
  <c r="L2113" i="1"/>
  <c r="L2114" i="1"/>
  <c r="M2114" i="1" s="1"/>
  <c r="L2115" i="1"/>
  <c r="M2115" i="1" s="1"/>
  <c r="L2116" i="1"/>
  <c r="L2117" i="1"/>
  <c r="L2118" i="1"/>
  <c r="L2119" i="1"/>
  <c r="M2119" i="1" s="1"/>
  <c r="L2120" i="1"/>
  <c r="M2120" i="1" s="1"/>
  <c r="L2121" i="1"/>
  <c r="L2122" i="1"/>
  <c r="M2122" i="1" s="1"/>
  <c r="L2123" i="1"/>
  <c r="M2123" i="1" s="1"/>
  <c r="L2124" i="1"/>
  <c r="L2125" i="1"/>
  <c r="L2126" i="1"/>
  <c r="M2126" i="1" s="1"/>
  <c r="L2127" i="1"/>
  <c r="M2127" i="1" s="1"/>
  <c r="L2128" i="1"/>
  <c r="L2129" i="1"/>
  <c r="L2130" i="1"/>
  <c r="L2131" i="1"/>
  <c r="M2131" i="1" s="1"/>
  <c r="L2132" i="1"/>
  <c r="M2132" i="1" s="1"/>
  <c r="L2133" i="1"/>
  <c r="L2134" i="1"/>
  <c r="M2134" i="1" s="1"/>
  <c r="L2135" i="1"/>
  <c r="M2135" i="1" s="1"/>
  <c r="L2136" i="1"/>
  <c r="L2137" i="1"/>
  <c r="L2138" i="1"/>
  <c r="M2138" i="1" s="1"/>
  <c r="L2139" i="1"/>
  <c r="M2139" i="1" s="1"/>
  <c r="L2140" i="1"/>
  <c r="L2141" i="1"/>
  <c r="L2142" i="1"/>
  <c r="L2143" i="1"/>
  <c r="M2143" i="1" s="1"/>
  <c r="L2144" i="1"/>
  <c r="M2144" i="1" s="1"/>
  <c r="L2145" i="1"/>
  <c r="L2146" i="1"/>
  <c r="L2147" i="1"/>
  <c r="M2147" i="1" s="1"/>
  <c r="L2148" i="1"/>
  <c r="L2149" i="1"/>
  <c r="L2150" i="1"/>
  <c r="M2150" i="1" s="1"/>
  <c r="L2151" i="1"/>
  <c r="M2151" i="1" s="1"/>
  <c r="L2152" i="1"/>
  <c r="L2153" i="1"/>
  <c r="L2154" i="1"/>
  <c r="L2155" i="1"/>
  <c r="M2155" i="1" s="1"/>
  <c r="L2156" i="1"/>
  <c r="M2156" i="1" s="1"/>
  <c r="L2157" i="1"/>
  <c r="L2158" i="1"/>
  <c r="M2158" i="1" s="1"/>
  <c r="L2159" i="1"/>
  <c r="M2159" i="1" s="1"/>
  <c r="L2160" i="1"/>
  <c r="L2161" i="1"/>
  <c r="L2162" i="1"/>
  <c r="M2162" i="1" s="1"/>
  <c r="L2163" i="1"/>
  <c r="M2163" i="1" s="1"/>
  <c r="L2164" i="1"/>
  <c r="L2165" i="1"/>
  <c r="L2166" i="1"/>
  <c r="L2167" i="1"/>
  <c r="M2167" i="1" s="1"/>
  <c r="L2168" i="1"/>
  <c r="M2168" i="1" s="1"/>
  <c r="L2169" i="1"/>
  <c r="L2170" i="1"/>
  <c r="M2170" i="1" s="1"/>
  <c r="L2171" i="1"/>
  <c r="M2171" i="1" s="1"/>
  <c r="L2172" i="1"/>
  <c r="L2173" i="1"/>
  <c r="L2174" i="1"/>
  <c r="M2174" i="1" s="1"/>
  <c r="L2175" i="1"/>
  <c r="M2175" i="1" s="1"/>
  <c r="L2176" i="1"/>
  <c r="L2177" i="1"/>
  <c r="L2178" i="1"/>
  <c r="L2179" i="1"/>
  <c r="M2179" i="1" s="1"/>
  <c r="L2180" i="1"/>
  <c r="M2180" i="1" s="1"/>
  <c r="L2181" i="1"/>
  <c r="L2182" i="1"/>
  <c r="M2182" i="1" s="1"/>
  <c r="L2183" i="1"/>
  <c r="M2183" i="1" s="1"/>
  <c r="L2184" i="1"/>
  <c r="L2185" i="1"/>
  <c r="L2186" i="1"/>
  <c r="M2186" i="1" s="1"/>
  <c r="L2187" i="1"/>
  <c r="M2187" i="1" s="1"/>
  <c r="L2188" i="1"/>
  <c r="L2189" i="1"/>
  <c r="L2190" i="1"/>
  <c r="L2191" i="1"/>
  <c r="M2191" i="1" s="1"/>
  <c r="L2192" i="1"/>
  <c r="L2193" i="1"/>
  <c r="L2194" i="1"/>
  <c r="L2195" i="1"/>
  <c r="M2195" i="1" s="1"/>
  <c r="L2196" i="1"/>
  <c r="L2197" i="1"/>
  <c r="L2198" i="1"/>
  <c r="M2198" i="1" s="1"/>
  <c r="L2199" i="1"/>
  <c r="M2199" i="1" s="1"/>
  <c r="L2200" i="1"/>
  <c r="L2201" i="1"/>
  <c r="L2202" i="1"/>
  <c r="L2203" i="1"/>
  <c r="M2203" i="1" s="1"/>
  <c r="L2204" i="1"/>
  <c r="M2204" i="1" s="1"/>
  <c r="L2205" i="1"/>
  <c r="L2206" i="1"/>
  <c r="M2206" i="1" s="1"/>
  <c r="L2207" i="1"/>
  <c r="M2207" i="1" s="1"/>
  <c r="L2208" i="1"/>
  <c r="L2209" i="1"/>
  <c r="L2210" i="1"/>
  <c r="M2210" i="1" s="1"/>
  <c r="L2211" i="1"/>
  <c r="M2211" i="1" s="1"/>
  <c r="L2212" i="1"/>
  <c r="L2213" i="1"/>
  <c r="L2214" i="1"/>
  <c r="L2215" i="1"/>
  <c r="M2215" i="1" s="1"/>
  <c r="L2216" i="1"/>
  <c r="M2216" i="1" s="1"/>
  <c r="L2217" i="1"/>
  <c r="L2218" i="1"/>
  <c r="M2218" i="1" s="1"/>
  <c r="L2219" i="1"/>
  <c r="M2219" i="1" s="1"/>
  <c r="L2220" i="1"/>
  <c r="L2221" i="1"/>
  <c r="L2222" i="1"/>
  <c r="M2222" i="1" s="1"/>
  <c r="L2223" i="1"/>
  <c r="M2223" i="1" s="1"/>
  <c r="L2224" i="1"/>
  <c r="L2225" i="1"/>
  <c r="L2226" i="1"/>
  <c r="L2227" i="1"/>
  <c r="M2227" i="1" s="1"/>
  <c r="L2228" i="1"/>
  <c r="M2228" i="1" s="1"/>
  <c r="L2229" i="1"/>
  <c r="L2230" i="1"/>
  <c r="M2230" i="1" s="1"/>
  <c r="L2231" i="1"/>
  <c r="M2231" i="1" s="1"/>
  <c r="L2232" i="1"/>
  <c r="L2233" i="1"/>
  <c r="L2234" i="1"/>
  <c r="M2234" i="1" s="1"/>
  <c r="L2235" i="1"/>
  <c r="M2235" i="1" s="1"/>
  <c r="L2236" i="1"/>
  <c r="L2237" i="1"/>
  <c r="L2238" i="1"/>
  <c r="L2239" i="1"/>
  <c r="M2239" i="1" s="1"/>
  <c r="L2240" i="1"/>
  <c r="M2240" i="1" s="1"/>
  <c r="L2241" i="1"/>
  <c r="L2242" i="1"/>
  <c r="L2243" i="1"/>
  <c r="M2243" i="1" s="1"/>
  <c r="L2244" i="1"/>
  <c r="L2245" i="1"/>
  <c r="L2246" i="1"/>
  <c r="M2246" i="1" s="1"/>
  <c r="L2247" i="1"/>
  <c r="M2247" i="1" s="1"/>
  <c r="L2248" i="1"/>
  <c r="L2249" i="1"/>
  <c r="L2250" i="1"/>
  <c r="L2251" i="1"/>
  <c r="M2251" i="1" s="1"/>
  <c r="L2252" i="1"/>
  <c r="M2252" i="1" s="1"/>
  <c r="L2253" i="1"/>
  <c r="L2254" i="1"/>
  <c r="M2254" i="1" s="1"/>
  <c r="L2255" i="1"/>
  <c r="M2255" i="1" s="1"/>
  <c r="L2256" i="1"/>
  <c r="L2257" i="1"/>
  <c r="L2258" i="1"/>
  <c r="M2258" i="1" s="1"/>
  <c r="L2259" i="1"/>
  <c r="M2259" i="1" s="1"/>
  <c r="L2260" i="1"/>
  <c r="L2261" i="1"/>
  <c r="L2262" i="1"/>
  <c r="L2263" i="1"/>
  <c r="M2263" i="1" s="1"/>
  <c r="L2264" i="1"/>
  <c r="M2264" i="1" s="1"/>
  <c r="L2265" i="1"/>
  <c r="L2266" i="1"/>
  <c r="M2266" i="1" s="1"/>
  <c r="L2267" i="1"/>
  <c r="M2267" i="1" s="1"/>
  <c r="L2268" i="1"/>
  <c r="L2269" i="1"/>
  <c r="L2270" i="1"/>
  <c r="M2270" i="1" s="1"/>
  <c r="L2271" i="1"/>
  <c r="M2271" i="1" s="1"/>
  <c r="L2272" i="1"/>
  <c r="L2273" i="1"/>
  <c r="L2274" i="1"/>
  <c r="L2275" i="1"/>
  <c r="M2275" i="1" s="1"/>
  <c r="L2276" i="1"/>
  <c r="M2276" i="1" s="1"/>
  <c r="L2277" i="1"/>
  <c r="L2278" i="1"/>
  <c r="M2278" i="1" s="1"/>
  <c r="L2279" i="1"/>
  <c r="M2279" i="1" s="1"/>
  <c r="L2280" i="1"/>
  <c r="L2281" i="1"/>
  <c r="L2282" i="1"/>
  <c r="M2282" i="1" s="1"/>
  <c r="L2283" i="1"/>
  <c r="M2283" i="1" s="1"/>
  <c r="L2284" i="1"/>
  <c r="L2285" i="1"/>
  <c r="L2286" i="1"/>
  <c r="L2287" i="1"/>
  <c r="M2287" i="1" s="1"/>
  <c r="L2288" i="1"/>
  <c r="L2289" i="1"/>
  <c r="L2290" i="1"/>
  <c r="L2291" i="1"/>
  <c r="M2291" i="1" s="1"/>
  <c r="L2292" i="1"/>
  <c r="L2293" i="1"/>
  <c r="L2294" i="1"/>
  <c r="M2294" i="1" s="1"/>
  <c r="L2295" i="1"/>
  <c r="M2295" i="1" s="1"/>
  <c r="L2296" i="1"/>
  <c r="L2297" i="1"/>
  <c r="L2298" i="1"/>
  <c r="L2299" i="1"/>
  <c r="M2299" i="1" s="1"/>
  <c r="L2300" i="1"/>
  <c r="M2300" i="1" s="1"/>
  <c r="L2301" i="1"/>
  <c r="L2302" i="1"/>
  <c r="M2302" i="1" s="1"/>
  <c r="L2303" i="1"/>
  <c r="M2303" i="1" s="1"/>
  <c r="L2304" i="1"/>
  <c r="L2305" i="1"/>
  <c r="L2306" i="1"/>
  <c r="M2306" i="1" s="1"/>
  <c r="L2307" i="1"/>
  <c r="M2307" i="1" s="1"/>
  <c r="L2308" i="1"/>
  <c r="L2309" i="1"/>
  <c r="L2310" i="1"/>
  <c r="L2311" i="1"/>
  <c r="M2311" i="1" s="1"/>
  <c r="L2312" i="1"/>
  <c r="M2312" i="1" s="1"/>
  <c r="L2313" i="1"/>
  <c r="L2314" i="1"/>
  <c r="M2314" i="1" s="1"/>
  <c r="L2315" i="1"/>
  <c r="M2315" i="1" s="1"/>
  <c r="L2316" i="1"/>
  <c r="L2317" i="1"/>
  <c r="L2318" i="1"/>
  <c r="M2318" i="1" s="1"/>
  <c r="L2319" i="1"/>
  <c r="M2319" i="1" s="1"/>
  <c r="L2320" i="1"/>
  <c r="L2321" i="1"/>
  <c r="L2322" i="1"/>
  <c r="L2323" i="1"/>
  <c r="M2323" i="1" s="1"/>
  <c r="L2324" i="1"/>
  <c r="M2324" i="1" s="1"/>
  <c r="L2325" i="1"/>
  <c r="L2326" i="1"/>
  <c r="M2326" i="1" s="1"/>
  <c r="L2327" i="1"/>
  <c r="M2327" i="1" s="1"/>
  <c r="L2328" i="1"/>
  <c r="L2329" i="1"/>
  <c r="L2330" i="1"/>
  <c r="M2330" i="1" s="1"/>
  <c r="L2331" i="1"/>
  <c r="M2331" i="1" s="1"/>
  <c r="L2332" i="1"/>
  <c r="L2333" i="1"/>
  <c r="L2334" i="1"/>
  <c r="L2335" i="1"/>
  <c r="M2335" i="1" s="1"/>
  <c r="L2336" i="1"/>
  <c r="M2336" i="1" s="1"/>
  <c r="L2337" i="1"/>
  <c r="L2338" i="1"/>
  <c r="L2339" i="1"/>
  <c r="M2339" i="1" s="1"/>
  <c r="L2340" i="1"/>
  <c r="L2341" i="1"/>
  <c r="L2342" i="1"/>
  <c r="L2343" i="1"/>
  <c r="M2343" i="1" s="1"/>
  <c r="L2344" i="1"/>
  <c r="L2345" i="1"/>
  <c r="L2346" i="1"/>
  <c r="L2347" i="1"/>
  <c r="M2347" i="1" s="1"/>
  <c r="L2348" i="1"/>
  <c r="M2348" i="1" s="1"/>
  <c r="L2349" i="1"/>
  <c r="L2350" i="1"/>
  <c r="M2350" i="1" s="1"/>
  <c r="L2351" i="1"/>
  <c r="M2351" i="1" s="1"/>
  <c r="L2352" i="1"/>
  <c r="L2353" i="1"/>
  <c r="L2354" i="1"/>
  <c r="M2354" i="1" s="1"/>
  <c r="L2355" i="1"/>
  <c r="M2355" i="1" s="1"/>
  <c r="L2356" i="1"/>
  <c r="L2357" i="1"/>
  <c r="L2358" i="1"/>
  <c r="L2359" i="1"/>
  <c r="M2359" i="1" s="1"/>
  <c r="L2360" i="1"/>
  <c r="M2360" i="1" s="1"/>
  <c r="L2361" i="1"/>
  <c r="L2362" i="1"/>
  <c r="M2362" i="1" s="1"/>
  <c r="L2363" i="1"/>
  <c r="M2363" i="1" s="1"/>
  <c r="L2364" i="1"/>
  <c r="L2365" i="1"/>
  <c r="L2366" i="1"/>
  <c r="M2366" i="1" s="1"/>
  <c r="L2367" i="1"/>
  <c r="M2367" i="1" s="1"/>
  <c r="L2368" i="1"/>
  <c r="L2369" i="1"/>
  <c r="L2370" i="1"/>
  <c r="L2371" i="1"/>
  <c r="M2371" i="1" s="1"/>
  <c r="L2372" i="1"/>
  <c r="M2372" i="1" s="1"/>
  <c r="L2373" i="1"/>
  <c r="L2374" i="1"/>
  <c r="M2374" i="1" s="1"/>
  <c r="L2375" i="1"/>
  <c r="M2375" i="1" s="1"/>
  <c r="L2376" i="1"/>
  <c r="L2377" i="1"/>
  <c r="L2378" i="1"/>
  <c r="M2378" i="1" s="1"/>
  <c r="L2379" i="1"/>
  <c r="M2379" i="1" s="1"/>
  <c r="L2380" i="1"/>
  <c r="L2381" i="1"/>
  <c r="L2382" i="1"/>
  <c r="L2383" i="1"/>
  <c r="M2383" i="1" s="1"/>
  <c r="L2384" i="1"/>
  <c r="L2385" i="1"/>
  <c r="L2386" i="1"/>
  <c r="L2387" i="1"/>
  <c r="M2387" i="1" s="1"/>
  <c r="L2388" i="1"/>
  <c r="L2389" i="1"/>
  <c r="L2390" i="1"/>
  <c r="M2390" i="1" s="1"/>
  <c r="L2391" i="1"/>
  <c r="M2391" i="1" s="1"/>
  <c r="L2392" i="1"/>
  <c r="L2393" i="1"/>
  <c r="L2394" i="1"/>
  <c r="L2395" i="1"/>
  <c r="M2395" i="1" s="1"/>
  <c r="L2396" i="1"/>
  <c r="M2396" i="1" s="1"/>
  <c r="L2397" i="1"/>
  <c r="L2398" i="1"/>
  <c r="M2398" i="1" s="1"/>
  <c r="L2399" i="1"/>
  <c r="M2399" i="1" s="1"/>
  <c r="L2400" i="1"/>
  <c r="L2401" i="1"/>
  <c r="L2402" i="1"/>
  <c r="M2402" i="1" s="1"/>
  <c r="L2403" i="1"/>
  <c r="M2403" i="1" s="1"/>
  <c r="L2404" i="1"/>
  <c r="L2405" i="1"/>
  <c r="L2406" i="1"/>
  <c r="L2407" i="1"/>
  <c r="M2407" i="1" s="1"/>
  <c r="L2408" i="1"/>
  <c r="M2408" i="1" s="1"/>
  <c r="L2409" i="1"/>
  <c r="L2410" i="1"/>
  <c r="M2410" i="1" s="1"/>
  <c r="L2411" i="1"/>
  <c r="M2411" i="1" s="1"/>
  <c r="L2412" i="1"/>
  <c r="L2413" i="1"/>
  <c r="L2414" i="1"/>
  <c r="M2414" i="1" s="1"/>
  <c r="L2415" i="1"/>
  <c r="M2415" i="1" s="1"/>
  <c r="L2416" i="1"/>
  <c r="L2417" i="1"/>
  <c r="L2418" i="1"/>
  <c r="L2419" i="1"/>
  <c r="M2419" i="1" s="1"/>
  <c r="L2420" i="1"/>
  <c r="M2420" i="1" s="1"/>
  <c r="L2421" i="1"/>
  <c r="L2422" i="1"/>
  <c r="M2422" i="1" s="1"/>
  <c r="L2423" i="1"/>
  <c r="M2423" i="1" s="1"/>
  <c r="L2424" i="1"/>
  <c r="L2425" i="1"/>
  <c r="L2426" i="1"/>
  <c r="M2426" i="1" s="1"/>
  <c r="L2427" i="1"/>
  <c r="M2427" i="1" s="1"/>
  <c r="L2428" i="1"/>
  <c r="L2429" i="1"/>
  <c r="L2430" i="1"/>
  <c r="L2431" i="1"/>
  <c r="M2431" i="1" s="1"/>
  <c r="L2432" i="1"/>
  <c r="M2432" i="1" s="1"/>
  <c r="L2433" i="1"/>
  <c r="L2434" i="1"/>
  <c r="L2435" i="1"/>
  <c r="M2435" i="1" s="1"/>
  <c r="L2436" i="1"/>
  <c r="L2437" i="1"/>
  <c r="L2438" i="1"/>
  <c r="M2438" i="1" s="1"/>
  <c r="L2439" i="1"/>
  <c r="M2439" i="1" s="1"/>
  <c r="L2440" i="1"/>
  <c r="L2441" i="1"/>
  <c r="L2442" i="1"/>
  <c r="L2443" i="1"/>
  <c r="M2443" i="1" s="1"/>
  <c r="L2444" i="1"/>
  <c r="M2444" i="1" s="1"/>
  <c r="L2445" i="1"/>
  <c r="L2446" i="1"/>
  <c r="M2446" i="1" s="1"/>
  <c r="L2447" i="1"/>
  <c r="M2447" i="1" s="1"/>
  <c r="L2448" i="1"/>
  <c r="L2449" i="1"/>
  <c r="L2450" i="1"/>
  <c r="M2450" i="1" s="1"/>
  <c r="L2451" i="1"/>
  <c r="M2451" i="1" s="1"/>
  <c r="L2452" i="1"/>
  <c r="L2453" i="1"/>
  <c r="L2454" i="1"/>
  <c r="L2455" i="1"/>
  <c r="M2455" i="1" s="1"/>
  <c r="L2456" i="1"/>
  <c r="M2456" i="1" s="1"/>
  <c r="L2457" i="1"/>
  <c r="L2458" i="1"/>
  <c r="M2458" i="1" s="1"/>
  <c r="L2459" i="1"/>
  <c r="M2459" i="1" s="1"/>
  <c r="L2460" i="1"/>
  <c r="L2461" i="1"/>
  <c r="L2462" i="1"/>
  <c r="M2462" i="1" s="1"/>
  <c r="L2463" i="1"/>
  <c r="M2463" i="1" s="1"/>
  <c r="L2464" i="1"/>
  <c r="L2465" i="1"/>
  <c r="L2466" i="1"/>
  <c r="L2467" i="1"/>
  <c r="M2467" i="1" s="1"/>
  <c r="L2468" i="1"/>
  <c r="M2468" i="1" s="1"/>
  <c r="L2469" i="1"/>
  <c r="L2470" i="1"/>
  <c r="M2470" i="1" s="1"/>
  <c r="L2471" i="1"/>
  <c r="M2471" i="1" s="1"/>
  <c r="L2472" i="1"/>
  <c r="L2473" i="1"/>
  <c r="L2474" i="1"/>
  <c r="M2474" i="1" s="1"/>
  <c r="L2475" i="1"/>
  <c r="M2475" i="1" s="1"/>
  <c r="L2476" i="1"/>
  <c r="L2477" i="1"/>
  <c r="L2478" i="1"/>
  <c r="L2479" i="1"/>
  <c r="M2479" i="1" s="1"/>
  <c r="L2480" i="1"/>
  <c r="L2481" i="1"/>
  <c r="L2482" i="1"/>
  <c r="L2483" i="1"/>
  <c r="M2483" i="1" s="1"/>
  <c r="L2484" i="1"/>
  <c r="L2485" i="1"/>
  <c r="L2486" i="1"/>
  <c r="M2486" i="1" s="1"/>
  <c r="L2487" i="1"/>
  <c r="M2487" i="1" s="1"/>
  <c r="L2488" i="1"/>
  <c r="L2489" i="1"/>
  <c r="L2490" i="1"/>
  <c r="L2491" i="1"/>
  <c r="M2491" i="1" s="1"/>
  <c r="L2492" i="1"/>
  <c r="M2492" i="1" s="1"/>
  <c r="L2493" i="1"/>
  <c r="L2494" i="1"/>
  <c r="M2494" i="1" s="1"/>
  <c r="L2495" i="1"/>
  <c r="M2495" i="1" s="1"/>
  <c r="L2496" i="1"/>
  <c r="L2497" i="1"/>
  <c r="L2498" i="1"/>
  <c r="L2499" i="1"/>
  <c r="M2499" i="1" s="1"/>
  <c r="L2500" i="1"/>
  <c r="L2501" i="1"/>
  <c r="L2502" i="1"/>
  <c r="L2503" i="1"/>
  <c r="M2503" i="1" s="1"/>
  <c r="L2504" i="1"/>
  <c r="M2504" i="1" s="1"/>
  <c r="L2505" i="1"/>
  <c r="L2506" i="1"/>
  <c r="M2506" i="1" s="1"/>
  <c r="L2507" i="1"/>
  <c r="M2507" i="1" s="1"/>
  <c r="L2508" i="1"/>
  <c r="L2509" i="1"/>
  <c r="L2510" i="1"/>
  <c r="M2510" i="1" s="1"/>
  <c r="L2511" i="1"/>
  <c r="M2511" i="1" s="1"/>
  <c r="L2512" i="1"/>
  <c r="L2513" i="1"/>
  <c r="L2514" i="1"/>
  <c r="L2515" i="1"/>
  <c r="M2515" i="1" s="1"/>
  <c r="L2516" i="1"/>
  <c r="M2516" i="1" s="1"/>
  <c r="L2517" i="1"/>
  <c r="L2518" i="1"/>
  <c r="M2518" i="1" s="1"/>
  <c r="L2519" i="1"/>
  <c r="M2519" i="1" s="1"/>
  <c r="L2520" i="1"/>
  <c r="L2521" i="1"/>
  <c r="L2522" i="1"/>
  <c r="M2522" i="1" s="1"/>
  <c r="L2523" i="1"/>
  <c r="M2523" i="1" s="1"/>
  <c r="L2524" i="1"/>
  <c r="L2525" i="1"/>
  <c r="L2526" i="1"/>
  <c r="L2527" i="1"/>
  <c r="M2527" i="1" s="1"/>
  <c r="L2528" i="1"/>
  <c r="M2528" i="1" s="1"/>
  <c r="L2529" i="1"/>
  <c r="L2530" i="1"/>
  <c r="L2531" i="1"/>
  <c r="M2531" i="1" s="1"/>
  <c r="L2532" i="1"/>
  <c r="L2533" i="1"/>
  <c r="L2534" i="1"/>
  <c r="M2534" i="1" s="1"/>
  <c r="L2535" i="1"/>
  <c r="M2535" i="1" s="1"/>
  <c r="L2536" i="1"/>
  <c r="L2537" i="1"/>
  <c r="L2538" i="1"/>
  <c r="L2539" i="1"/>
  <c r="M2539" i="1" s="1"/>
  <c r="L2540" i="1"/>
  <c r="M2540" i="1" s="1"/>
  <c r="L2541" i="1"/>
  <c r="L2542" i="1"/>
  <c r="M2542" i="1" s="1"/>
  <c r="L2543" i="1"/>
  <c r="M2543" i="1" s="1"/>
  <c r="L2544" i="1"/>
  <c r="L2545" i="1"/>
  <c r="L2546" i="1"/>
  <c r="M2546" i="1" s="1"/>
  <c r="L2547" i="1"/>
  <c r="M2547" i="1" s="1"/>
  <c r="L2548" i="1"/>
  <c r="L2549" i="1"/>
  <c r="L2550" i="1"/>
  <c r="L2551" i="1"/>
  <c r="M2551" i="1" s="1"/>
  <c r="L2552" i="1"/>
  <c r="M2552" i="1" s="1"/>
  <c r="L2553" i="1"/>
  <c r="L2554" i="1"/>
  <c r="M2554" i="1" s="1"/>
  <c r="L2555" i="1"/>
  <c r="M2555" i="1" s="1"/>
  <c r="L2556" i="1"/>
  <c r="L2557" i="1"/>
  <c r="L2558" i="1"/>
  <c r="L2559" i="1"/>
  <c r="M2559" i="1" s="1"/>
  <c r="L2560" i="1"/>
  <c r="L2561" i="1"/>
  <c r="L2562" i="1"/>
  <c r="L2563" i="1"/>
  <c r="M2563" i="1" s="1"/>
  <c r="L2564" i="1"/>
  <c r="M2564" i="1" s="1"/>
  <c r="L2565" i="1"/>
  <c r="L2566" i="1"/>
  <c r="M2566" i="1" s="1"/>
  <c r="L2567" i="1"/>
  <c r="M2567" i="1" s="1"/>
  <c r="L2568" i="1"/>
  <c r="L2569" i="1"/>
  <c r="L2570" i="1"/>
  <c r="M2570" i="1" s="1"/>
  <c r="L2571" i="1"/>
  <c r="M2571" i="1" s="1"/>
  <c r="L2572" i="1"/>
  <c r="L2573" i="1"/>
  <c r="L2574" i="1"/>
  <c r="L2575" i="1"/>
  <c r="M2575" i="1" s="1"/>
  <c r="L2576" i="1"/>
  <c r="M2576" i="1" s="1"/>
  <c r="L2577" i="1"/>
  <c r="L2578" i="1"/>
  <c r="L2579" i="1"/>
  <c r="M2579" i="1" s="1"/>
  <c r="L2580" i="1"/>
  <c r="L2581" i="1"/>
  <c r="L2582" i="1"/>
  <c r="M2582" i="1" s="1"/>
  <c r="L2583" i="1"/>
  <c r="M2583" i="1" s="1"/>
  <c r="L2584" i="1"/>
  <c r="L2585" i="1"/>
  <c r="L2586" i="1"/>
  <c r="L2587" i="1"/>
  <c r="M2587" i="1" s="1"/>
  <c r="L2588" i="1"/>
  <c r="M2588" i="1" s="1"/>
  <c r="L2589" i="1"/>
  <c r="L2590" i="1"/>
  <c r="M2590" i="1" s="1"/>
  <c r="L2591" i="1"/>
  <c r="M2591" i="1" s="1"/>
  <c r="L2592" i="1"/>
  <c r="L2593" i="1"/>
  <c r="L2594" i="1"/>
  <c r="M2594" i="1" s="1"/>
  <c r="L2595" i="1"/>
  <c r="M2595" i="1" s="1"/>
  <c r="L2596" i="1"/>
  <c r="L2597" i="1"/>
  <c r="L2598" i="1"/>
  <c r="L2599" i="1"/>
  <c r="M2599" i="1" s="1"/>
  <c r="L2600" i="1"/>
  <c r="M2600" i="1" s="1"/>
  <c r="L2601" i="1"/>
  <c r="L2602" i="1"/>
  <c r="M2602" i="1" s="1"/>
  <c r="L2603" i="1"/>
  <c r="M2603" i="1" s="1"/>
  <c r="L2604" i="1"/>
  <c r="L2605" i="1"/>
  <c r="L2606" i="1"/>
  <c r="M2606" i="1" s="1"/>
  <c r="L2607" i="1"/>
  <c r="M2607" i="1" s="1"/>
  <c r="L2608" i="1"/>
  <c r="L2609" i="1"/>
  <c r="L2610" i="1"/>
  <c r="L2611" i="1"/>
  <c r="M2611" i="1" s="1"/>
  <c r="L2612" i="1"/>
  <c r="M2612" i="1" s="1"/>
  <c r="L2613" i="1"/>
  <c r="L2614" i="1"/>
  <c r="M2614" i="1" s="1"/>
  <c r="L2615" i="1"/>
  <c r="M2615" i="1" s="1"/>
  <c r="L2616" i="1"/>
  <c r="L2617" i="1"/>
  <c r="L2618" i="1"/>
  <c r="M2618" i="1" s="1"/>
  <c r="L2619" i="1"/>
  <c r="M2619" i="1" s="1"/>
  <c r="L2620" i="1"/>
  <c r="L2621" i="1"/>
  <c r="L2622" i="1"/>
  <c r="L2623" i="1"/>
  <c r="M2623" i="1" s="1"/>
  <c r="L2624" i="1"/>
  <c r="M2624" i="1" s="1"/>
  <c r="L2625" i="1"/>
  <c r="L2626" i="1"/>
  <c r="L2627" i="1"/>
  <c r="M2627" i="1" s="1"/>
  <c r="L2628" i="1"/>
  <c r="L2629" i="1"/>
  <c r="L2630" i="1"/>
  <c r="M2630" i="1" s="1"/>
  <c r="L2631" i="1"/>
  <c r="M2631" i="1" s="1"/>
  <c r="L2632" i="1"/>
  <c r="L2633" i="1"/>
  <c r="L2634" i="1"/>
  <c r="L2635" i="1"/>
  <c r="M2635" i="1" s="1"/>
  <c r="L2636" i="1"/>
  <c r="M2636" i="1" s="1"/>
  <c r="L2637" i="1"/>
  <c r="L2638" i="1"/>
  <c r="M2638" i="1" s="1"/>
  <c r="L2639" i="1"/>
  <c r="M2639" i="1" s="1"/>
  <c r="L2640" i="1"/>
  <c r="L2641" i="1"/>
  <c r="L2642" i="1"/>
  <c r="M2642" i="1" s="1"/>
  <c r="L2643" i="1"/>
  <c r="M2643" i="1" s="1"/>
  <c r="L2644" i="1"/>
  <c r="L2645" i="1"/>
  <c r="L2646" i="1"/>
  <c r="L2647" i="1"/>
  <c r="M2647" i="1" s="1"/>
  <c r="L2648" i="1"/>
  <c r="M2648" i="1" s="1"/>
  <c r="L2649" i="1"/>
  <c r="L2650" i="1"/>
  <c r="M2650" i="1" s="1"/>
  <c r="L2651" i="1"/>
  <c r="M2651" i="1" s="1"/>
  <c r="L2652" i="1"/>
  <c r="L2653" i="1"/>
  <c r="L2654" i="1"/>
  <c r="M2654" i="1" s="1"/>
  <c r="L2655" i="1"/>
  <c r="M2655" i="1" s="1"/>
  <c r="L2656" i="1"/>
  <c r="L2657" i="1"/>
  <c r="L2658" i="1"/>
  <c r="L2659" i="1"/>
  <c r="M2659" i="1" s="1"/>
  <c r="L2660" i="1"/>
  <c r="M2660" i="1" s="1"/>
  <c r="L2661" i="1"/>
  <c r="L2662" i="1"/>
  <c r="M2662" i="1" s="1"/>
  <c r="L2663" i="1"/>
  <c r="M2663" i="1" s="1"/>
  <c r="L2664" i="1"/>
  <c r="L2665" i="1"/>
  <c r="L2666" i="1"/>
  <c r="M2666" i="1" s="1"/>
  <c r="L2667" i="1"/>
  <c r="M2667" i="1" s="1"/>
  <c r="L2668" i="1"/>
  <c r="L2669" i="1"/>
  <c r="L2670" i="1"/>
  <c r="L2671" i="1"/>
  <c r="M2671" i="1" s="1"/>
  <c r="L2672" i="1"/>
  <c r="M2672" i="1" s="1"/>
  <c r="L2673" i="1"/>
  <c r="L2674" i="1"/>
  <c r="L2675" i="1"/>
  <c r="M2675" i="1" s="1"/>
  <c r="L2676" i="1"/>
  <c r="L2677" i="1"/>
  <c r="L2678" i="1"/>
  <c r="M2678" i="1" s="1"/>
  <c r="L2679" i="1"/>
  <c r="M2679" i="1" s="1"/>
  <c r="L2680" i="1"/>
  <c r="L2681" i="1"/>
  <c r="L2682" i="1"/>
  <c r="L2683" i="1"/>
  <c r="M2683" i="1" s="1"/>
  <c r="L2684" i="1"/>
  <c r="M2684" i="1" s="1"/>
  <c r="L2685" i="1"/>
  <c r="L2686" i="1"/>
  <c r="M2686" i="1" s="1"/>
  <c r="L2687" i="1"/>
  <c r="M2687" i="1" s="1"/>
  <c r="L2688" i="1"/>
  <c r="L2689" i="1"/>
  <c r="L2690" i="1"/>
  <c r="M2690" i="1" s="1"/>
  <c r="L2691" i="1"/>
  <c r="M2691" i="1" s="1"/>
  <c r="L2692" i="1"/>
  <c r="L2693" i="1"/>
  <c r="L2694" i="1"/>
  <c r="L2695" i="1"/>
  <c r="M2695" i="1" s="1"/>
  <c r="L2696" i="1"/>
  <c r="M2696" i="1" s="1"/>
  <c r="L2697" i="1"/>
  <c r="L2698" i="1"/>
  <c r="M2698" i="1" s="1"/>
  <c r="L2699" i="1"/>
  <c r="M2699" i="1" s="1"/>
  <c r="L2700" i="1"/>
  <c r="L2701" i="1"/>
  <c r="L2702" i="1"/>
  <c r="M2702" i="1" s="1"/>
  <c r="L2703" i="1"/>
  <c r="M2703" i="1" s="1"/>
  <c r="L2704" i="1"/>
  <c r="L2705" i="1"/>
  <c r="L2706" i="1"/>
  <c r="L2707" i="1"/>
  <c r="M2707" i="1" s="1"/>
  <c r="L2708" i="1"/>
  <c r="M2708" i="1" s="1"/>
  <c r="L2709" i="1"/>
  <c r="L2710" i="1"/>
  <c r="M2710" i="1" s="1"/>
  <c r="L2711" i="1"/>
  <c r="M2711" i="1" s="1"/>
  <c r="L2712" i="1"/>
  <c r="L2713" i="1"/>
  <c r="L2714" i="1"/>
  <c r="L2715" i="1"/>
  <c r="M2715" i="1" s="1"/>
  <c r="L2716" i="1"/>
  <c r="L2717" i="1"/>
  <c r="L2718" i="1"/>
  <c r="L2719" i="1"/>
  <c r="M2719" i="1" s="1"/>
  <c r="L2720" i="1"/>
  <c r="M2720" i="1" s="1"/>
  <c r="L2721" i="1"/>
  <c r="L2722" i="1"/>
  <c r="L2723" i="1"/>
  <c r="M2723" i="1" s="1"/>
  <c r="L2724" i="1"/>
  <c r="L2725" i="1"/>
  <c r="L2726" i="1"/>
  <c r="M2726" i="1" s="1"/>
  <c r="L2727" i="1"/>
  <c r="M2727" i="1" s="1"/>
  <c r="L2728" i="1"/>
  <c r="L2729" i="1"/>
  <c r="L2730" i="1"/>
  <c r="L2731" i="1"/>
  <c r="M2731" i="1" s="1"/>
  <c r="L2732" i="1"/>
  <c r="M2732" i="1" s="1"/>
  <c r="L2733" i="1"/>
  <c r="L2734" i="1"/>
  <c r="M2734" i="1" s="1"/>
  <c r="L2735" i="1"/>
  <c r="M2735" i="1" s="1"/>
  <c r="L2736" i="1"/>
  <c r="L2737" i="1"/>
  <c r="L2738" i="1"/>
  <c r="M2738" i="1" s="1"/>
  <c r="L2739" i="1"/>
  <c r="M2739" i="1" s="1"/>
  <c r="L2740" i="1"/>
  <c r="L2741" i="1"/>
  <c r="L2742" i="1"/>
  <c r="L2743" i="1"/>
  <c r="M2743" i="1" s="1"/>
  <c r="L2744" i="1"/>
  <c r="M2744" i="1" s="1"/>
  <c r="L2745" i="1"/>
  <c r="L2746" i="1"/>
  <c r="M2746" i="1" s="1"/>
  <c r="L2747" i="1"/>
  <c r="M2747" i="1" s="1"/>
  <c r="L2748" i="1"/>
  <c r="L2749" i="1"/>
  <c r="L2750" i="1"/>
  <c r="M2750" i="1" s="1"/>
  <c r="L2751" i="1"/>
  <c r="M2751" i="1" s="1"/>
  <c r="L2752" i="1"/>
  <c r="L2753" i="1"/>
  <c r="L2754" i="1"/>
  <c r="L2755" i="1"/>
  <c r="M2755" i="1" s="1"/>
  <c r="L2756" i="1"/>
  <c r="M2756" i="1" s="1"/>
  <c r="L2757" i="1"/>
  <c r="L2758" i="1"/>
  <c r="M2758" i="1" s="1"/>
  <c r="L2759" i="1"/>
  <c r="M2759" i="1" s="1"/>
  <c r="L2760" i="1"/>
  <c r="L2761" i="1"/>
  <c r="L2762" i="1"/>
  <c r="M2762" i="1" s="1"/>
  <c r="L2763" i="1"/>
  <c r="M2763" i="1" s="1"/>
  <c r="L2764" i="1"/>
  <c r="L2765" i="1"/>
  <c r="L2766" i="1"/>
  <c r="L2767" i="1"/>
  <c r="M2767" i="1" s="1"/>
  <c r="L2768" i="1"/>
  <c r="L2769" i="1"/>
  <c r="L2770" i="1"/>
  <c r="M2770" i="1" s="1"/>
  <c r="L2771" i="1"/>
  <c r="M2771" i="1" s="1"/>
  <c r="L2772" i="1"/>
  <c r="L2773" i="1"/>
  <c r="L2774" i="1"/>
  <c r="M2774" i="1" s="1"/>
  <c r="L2775" i="1"/>
  <c r="M2775" i="1" s="1"/>
  <c r="L2776" i="1"/>
  <c r="L2777" i="1"/>
  <c r="L2778" i="1"/>
  <c r="L2779" i="1"/>
  <c r="M2779" i="1" s="1"/>
  <c r="L2780" i="1"/>
  <c r="M2780" i="1" s="1"/>
  <c r="L2781" i="1"/>
  <c r="L2782" i="1"/>
  <c r="M2782" i="1" s="1"/>
  <c r="L2783" i="1"/>
  <c r="M2783" i="1" s="1"/>
  <c r="L2784" i="1"/>
  <c r="L2785" i="1"/>
  <c r="L2786" i="1"/>
  <c r="M2786" i="1" s="1"/>
  <c r="L2787" i="1"/>
  <c r="M2787" i="1" s="1"/>
  <c r="L2788" i="1"/>
  <c r="L2789" i="1"/>
  <c r="L2790" i="1"/>
  <c r="L2791" i="1"/>
  <c r="M2791" i="1" s="1"/>
  <c r="L2792" i="1"/>
  <c r="M2792" i="1" s="1"/>
  <c r="L2793" i="1"/>
  <c r="L2794" i="1"/>
  <c r="M2794" i="1" s="1"/>
  <c r="L2795" i="1"/>
  <c r="M2795" i="1" s="1"/>
  <c r="L2796" i="1"/>
  <c r="L2797" i="1"/>
  <c r="L2798" i="1"/>
  <c r="M2798" i="1" s="1"/>
  <c r="L2799" i="1"/>
  <c r="M2799" i="1" s="1"/>
  <c r="L2800" i="1"/>
  <c r="L2801" i="1"/>
  <c r="L2802" i="1"/>
  <c r="L2803" i="1"/>
  <c r="M2803" i="1" s="1"/>
  <c r="L2804" i="1"/>
  <c r="M2804" i="1" s="1"/>
  <c r="L2805" i="1"/>
  <c r="L2806" i="1"/>
  <c r="M2806" i="1" s="1"/>
  <c r="L2807" i="1"/>
  <c r="M2807" i="1" s="1"/>
  <c r="L2808" i="1"/>
  <c r="L2809" i="1"/>
  <c r="L2810" i="1"/>
  <c r="M2810" i="1" s="1"/>
  <c r="L2811" i="1"/>
  <c r="M2811" i="1" s="1"/>
  <c r="L2812" i="1"/>
  <c r="L2813" i="1"/>
  <c r="L2814" i="1"/>
  <c r="L2815" i="1"/>
  <c r="M2815" i="1" s="1"/>
  <c r="L2816" i="1"/>
  <c r="M2816" i="1" s="1"/>
  <c r="L2817" i="1"/>
  <c r="L2818" i="1"/>
  <c r="M2818" i="1" s="1"/>
  <c r="L2819" i="1"/>
  <c r="M2819" i="1" s="1"/>
  <c r="L2820" i="1"/>
  <c r="L2821" i="1"/>
  <c r="L2822" i="1"/>
  <c r="M2822" i="1" s="1"/>
  <c r="L2823" i="1"/>
  <c r="M2823" i="1" s="1"/>
  <c r="L2824" i="1"/>
  <c r="L2825" i="1"/>
  <c r="L2826" i="1"/>
  <c r="L2827" i="1"/>
  <c r="M2827" i="1" s="1"/>
  <c r="L2828" i="1"/>
  <c r="M2828" i="1" s="1"/>
  <c r="L2829" i="1"/>
  <c r="L2830" i="1"/>
  <c r="M2830" i="1" s="1"/>
  <c r="L2831" i="1"/>
  <c r="M2831" i="1" s="1"/>
  <c r="L2832" i="1"/>
  <c r="L2833" i="1"/>
  <c r="L2834" i="1"/>
  <c r="M2834" i="1" s="1"/>
  <c r="L2835" i="1"/>
  <c r="M2835" i="1" s="1"/>
  <c r="L2836" i="1"/>
  <c r="L2837" i="1"/>
  <c r="L2838" i="1"/>
  <c r="L2839" i="1"/>
  <c r="M2839" i="1" s="1"/>
  <c r="L2840" i="1"/>
  <c r="M2840" i="1" s="1"/>
  <c r="L2841" i="1"/>
  <c r="L2842" i="1"/>
  <c r="M2842" i="1" s="1"/>
  <c r="L2843" i="1"/>
  <c r="M2843" i="1" s="1"/>
  <c r="L2844" i="1"/>
  <c r="L2845" i="1"/>
  <c r="L2846" i="1"/>
  <c r="M2846" i="1" s="1"/>
  <c r="L2847" i="1"/>
  <c r="M2847" i="1" s="1"/>
  <c r="L2848" i="1"/>
  <c r="L2849" i="1"/>
  <c r="L2850" i="1"/>
  <c r="L2851" i="1"/>
  <c r="M2851" i="1" s="1"/>
  <c r="L2852" i="1"/>
  <c r="M2852" i="1" s="1"/>
  <c r="L2853" i="1"/>
  <c r="L2854" i="1"/>
  <c r="M2854" i="1" s="1"/>
  <c r="L2855" i="1"/>
  <c r="M2855" i="1" s="1"/>
  <c r="L2856" i="1"/>
  <c r="L2857" i="1"/>
  <c r="L2858" i="1"/>
  <c r="M2858" i="1" s="1"/>
  <c r="L2859" i="1"/>
  <c r="M2859" i="1" s="1"/>
  <c r="L2860" i="1"/>
  <c r="L2861" i="1"/>
  <c r="L2862" i="1"/>
  <c r="L2863" i="1"/>
  <c r="M2863" i="1" s="1"/>
  <c r="L2864" i="1"/>
  <c r="L2865" i="1"/>
  <c r="L2866" i="1"/>
  <c r="M2866" i="1" s="1"/>
  <c r="L2867" i="1"/>
  <c r="M2867" i="1" s="1"/>
  <c r="L2868" i="1"/>
  <c r="L2869" i="1"/>
  <c r="L2870" i="1"/>
  <c r="M2870" i="1" s="1"/>
  <c r="L2871" i="1"/>
  <c r="M2871" i="1" s="1"/>
  <c r="L2872" i="1"/>
  <c r="L2873" i="1"/>
  <c r="L2874" i="1"/>
  <c r="L2875" i="1"/>
  <c r="M2875" i="1" s="1"/>
  <c r="L2876" i="1"/>
  <c r="M2876" i="1" s="1"/>
  <c r="L2877" i="1"/>
  <c r="L2878" i="1"/>
  <c r="M2878" i="1" s="1"/>
  <c r="L2879" i="1"/>
  <c r="M2879" i="1" s="1"/>
  <c r="L2880" i="1"/>
  <c r="L2881" i="1"/>
  <c r="L2882" i="1"/>
  <c r="M2882" i="1" s="1"/>
  <c r="L2883" i="1"/>
  <c r="M2883" i="1" s="1"/>
  <c r="L2884" i="1"/>
  <c r="L2885" i="1"/>
  <c r="L2886" i="1"/>
  <c r="L2887" i="1"/>
  <c r="M2887" i="1" s="1"/>
  <c r="L2888" i="1"/>
  <c r="M2888" i="1" s="1"/>
  <c r="L2889" i="1"/>
  <c r="L2890" i="1"/>
  <c r="M2890" i="1" s="1"/>
  <c r="L2891" i="1"/>
  <c r="M2891" i="1" s="1"/>
  <c r="L2892" i="1"/>
  <c r="L2893" i="1"/>
  <c r="L2894" i="1"/>
  <c r="M2894" i="1" s="1"/>
  <c r="L2895" i="1"/>
  <c r="M2895" i="1" s="1"/>
  <c r="L2896" i="1"/>
  <c r="L2897" i="1"/>
  <c r="L2898" i="1"/>
  <c r="L2899" i="1"/>
  <c r="M2899" i="1" s="1"/>
  <c r="L2900" i="1"/>
  <c r="M2900" i="1" s="1"/>
  <c r="L2901" i="1"/>
  <c r="L2902" i="1"/>
  <c r="M2902" i="1" s="1"/>
  <c r="L2903" i="1"/>
  <c r="M2903" i="1" s="1"/>
  <c r="L2904" i="1"/>
  <c r="L2905" i="1"/>
  <c r="M1896" i="1"/>
  <c r="M1897" i="1"/>
  <c r="M1900" i="1"/>
  <c r="M1901" i="1"/>
  <c r="M1902" i="1"/>
  <c r="M1904" i="1"/>
  <c r="M1905" i="1"/>
  <c r="M1906" i="1"/>
  <c r="M1908" i="1"/>
  <c r="M1909" i="1"/>
  <c r="M1912" i="1"/>
  <c r="M1913" i="1"/>
  <c r="M1914" i="1"/>
  <c r="M1917" i="1"/>
  <c r="M1920" i="1"/>
  <c r="M1921" i="1"/>
  <c r="M1924" i="1"/>
  <c r="M1925" i="1"/>
  <c r="M1926" i="1"/>
  <c r="M1929" i="1"/>
  <c r="M1932" i="1"/>
  <c r="M1933" i="1"/>
  <c r="M1936" i="1"/>
  <c r="M1937" i="1"/>
  <c r="M1938" i="1"/>
  <c r="M1941" i="1"/>
  <c r="M1944" i="1"/>
  <c r="M1945" i="1"/>
  <c r="M1948" i="1"/>
  <c r="M1949" i="1"/>
  <c r="M1950" i="1"/>
  <c r="M1953" i="1"/>
  <c r="M1954" i="1"/>
  <c r="M1956" i="1"/>
  <c r="M1957" i="1"/>
  <c r="M1960" i="1"/>
  <c r="M1961" i="1"/>
  <c r="M1962" i="1"/>
  <c r="M1965" i="1"/>
  <c r="M1968" i="1"/>
  <c r="M1969" i="1"/>
  <c r="M1972" i="1"/>
  <c r="M1973" i="1"/>
  <c r="M1974" i="1"/>
  <c r="M1977" i="1"/>
  <c r="M1980" i="1"/>
  <c r="M1981" i="1"/>
  <c r="M1984" i="1"/>
  <c r="M1985" i="1"/>
  <c r="M1986" i="1"/>
  <c r="M1989" i="1"/>
  <c r="M1992" i="1"/>
  <c r="M1993" i="1"/>
  <c r="M1996" i="1"/>
  <c r="M1997" i="1"/>
  <c r="M1998" i="1"/>
  <c r="M2000" i="1"/>
  <c r="M2001" i="1"/>
  <c r="M2002" i="1"/>
  <c r="M2004" i="1"/>
  <c r="M2005" i="1"/>
  <c r="M2008" i="1"/>
  <c r="M2009" i="1"/>
  <c r="M2010" i="1"/>
  <c r="M2013" i="1"/>
  <c r="M2016" i="1"/>
  <c r="M2017" i="1"/>
  <c r="M2020" i="1"/>
  <c r="M2021" i="1"/>
  <c r="M2022" i="1"/>
  <c r="M2025" i="1"/>
  <c r="M2028" i="1"/>
  <c r="M2029" i="1"/>
  <c r="M2030" i="1"/>
  <c r="M2032" i="1"/>
  <c r="M2033" i="1"/>
  <c r="M2034" i="1"/>
  <c r="M2037" i="1"/>
  <c r="M2040" i="1"/>
  <c r="M2041" i="1"/>
  <c r="M2044" i="1"/>
  <c r="M2045" i="1"/>
  <c r="M2046" i="1"/>
  <c r="M2049" i="1"/>
  <c r="M2050" i="1"/>
  <c r="M2052" i="1"/>
  <c r="M2053" i="1"/>
  <c r="M2056" i="1"/>
  <c r="M2057" i="1"/>
  <c r="M2058" i="1"/>
  <c r="M2061" i="1"/>
  <c r="M2064" i="1"/>
  <c r="M2065" i="1"/>
  <c r="M2068" i="1"/>
  <c r="M2069" i="1"/>
  <c r="M2070" i="1"/>
  <c r="M2073" i="1"/>
  <c r="M2076" i="1"/>
  <c r="M2077" i="1"/>
  <c r="M2080" i="1"/>
  <c r="M2081" i="1"/>
  <c r="M2082" i="1"/>
  <c r="M2085" i="1"/>
  <c r="M2088" i="1"/>
  <c r="M2089" i="1"/>
  <c r="M2090" i="1"/>
  <c r="M2092" i="1"/>
  <c r="M2093" i="1"/>
  <c r="M2094" i="1"/>
  <c r="M2096" i="1"/>
  <c r="M2097" i="1"/>
  <c r="M2098" i="1"/>
  <c r="M2100" i="1"/>
  <c r="M2101" i="1"/>
  <c r="M2104" i="1"/>
  <c r="M2105" i="1"/>
  <c r="M2106" i="1"/>
  <c r="M2109" i="1"/>
  <c r="M2112" i="1"/>
  <c r="M2113" i="1"/>
  <c r="M2116" i="1"/>
  <c r="M2117" i="1"/>
  <c r="M2118" i="1"/>
  <c r="M2121" i="1"/>
  <c r="M2124" i="1"/>
  <c r="M2125" i="1"/>
  <c r="M2128" i="1"/>
  <c r="M2129" i="1"/>
  <c r="M2130" i="1"/>
  <c r="M2133" i="1"/>
  <c r="M2136" i="1"/>
  <c r="M2137" i="1"/>
  <c r="M2140" i="1"/>
  <c r="M2141" i="1"/>
  <c r="M2142" i="1"/>
  <c r="M2145" i="1"/>
  <c r="M2146" i="1"/>
  <c r="M2148" i="1"/>
  <c r="M2149" i="1"/>
  <c r="M2152" i="1"/>
  <c r="M2153" i="1"/>
  <c r="M2154" i="1"/>
  <c r="M2157" i="1"/>
  <c r="M2160" i="1"/>
  <c r="M2161" i="1"/>
  <c r="M2164" i="1"/>
  <c r="M2165" i="1"/>
  <c r="M2166" i="1"/>
  <c r="M2169" i="1"/>
  <c r="M2172" i="1"/>
  <c r="M2173" i="1"/>
  <c r="M2176" i="1"/>
  <c r="M2177" i="1"/>
  <c r="M2178" i="1"/>
  <c r="M2181" i="1"/>
  <c r="M2184" i="1"/>
  <c r="M2185" i="1"/>
  <c r="M2188" i="1"/>
  <c r="M2189" i="1"/>
  <c r="M2190" i="1"/>
  <c r="M2192" i="1"/>
  <c r="M2193" i="1"/>
  <c r="M2194" i="1"/>
  <c r="M2196" i="1"/>
  <c r="M2197" i="1"/>
  <c r="M2200" i="1"/>
  <c r="M2201" i="1"/>
  <c r="M2202" i="1"/>
  <c r="M2205" i="1"/>
  <c r="M2208" i="1"/>
  <c r="M2209" i="1"/>
  <c r="M2212" i="1"/>
  <c r="M2213" i="1"/>
  <c r="M2214" i="1"/>
  <c r="M2217" i="1"/>
  <c r="M2220" i="1"/>
  <c r="M2221" i="1"/>
  <c r="M2224" i="1"/>
  <c r="M2225" i="1"/>
  <c r="M2226" i="1"/>
  <c r="M2229" i="1"/>
  <c r="M2232" i="1"/>
  <c r="M2233" i="1"/>
  <c r="M2236" i="1"/>
  <c r="M2237" i="1"/>
  <c r="M2238" i="1"/>
  <c r="M2241" i="1"/>
  <c r="M2242" i="1"/>
  <c r="M2244" i="1"/>
  <c r="M2245" i="1"/>
  <c r="M2248" i="1"/>
  <c r="M2249" i="1"/>
  <c r="M2250" i="1"/>
  <c r="M2253" i="1"/>
  <c r="M2256" i="1"/>
  <c r="M2257" i="1"/>
  <c r="M2260" i="1"/>
  <c r="M2261" i="1"/>
  <c r="M2262" i="1"/>
  <c r="M2265" i="1"/>
  <c r="M2268" i="1"/>
  <c r="M2269" i="1"/>
  <c r="M2272" i="1"/>
  <c r="M2273" i="1"/>
  <c r="M2274" i="1"/>
  <c r="M2277" i="1"/>
  <c r="M2280" i="1"/>
  <c r="M2281" i="1"/>
  <c r="M2284" i="1"/>
  <c r="M2285" i="1"/>
  <c r="M2286" i="1"/>
  <c r="M2288" i="1"/>
  <c r="M2289" i="1"/>
  <c r="M2290" i="1"/>
  <c r="M2292" i="1"/>
  <c r="M2293" i="1"/>
  <c r="M2296" i="1"/>
  <c r="M2297" i="1"/>
  <c r="M2298" i="1"/>
  <c r="M2301" i="1"/>
  <c r="M2304" i="1"/>
  <c r="M2305" i="1"/>
  <c r="M2308" i="1"/>
  <c r="M2309" i="1"/>
  <c r="M2310" i="1"/>
  <c r="M2313" i="1"/>
  <c r="M2316" i="1"/>
  <c r="M2317" i="1"/>
  <c r="M2320" i="1"/>
  <c r="M2321" i="1"/>
  <c r="M2322" i="1"/>
  <c r="M2325" i="1"/>
  <c r="M2328" i="1"/>
  <c r="M2329" i="1"/>
  <c r="M2332" i="1"/>
  <c r="M2333" i="1"/>
  <c r="M2334" i="1"/>
  <c r="M2337" i="1"/>
  <c r="M2338" i="1"/>
  <c r="M2340" i="1"/>
  <c r="M2341" i="1"/>
  <c r="M2342" i="1"/>
  <c r="M2344" i="1"/>
  <c r="M2345" i="1"/>
  <c r="M2346" i="1"/>
  <c r="M2349" i="1"/>
  <c r="M2352" i="1"/>
  <c r="M2353" i="1"/>
  <c r="M2356" i="1"/>
  <c r="M2357" i="1"/>
  <c r="M2358" i="1"/>
  <c r="M2361" i="1"/>
  <c r="M2364" i="1"/>
  <c r="M2365" i="1"/>
  <c r="M2368" i="1"/>
  <c r="M2369" i="1"/>
  <c r="M2370" i="1"/>
  <c r="M2373" i="1"/>
  <c r="M2376" i="1"/>
  <c r="M2377" i="1"/>
  <c r="M2380" i="1"/>
  <c r="M2381" i="1"/>
  <c r="M2382" i="1"/>
  <c r="M2384" i="1"/>
  <c r="M2385" i="1"/>
  <c r="M2386" i="1"/>
  <c r="M2388" i="1"/>
  <c r="M2389" i="1"/>
  <c r="M2392" i="1"/>
  <c r="M2393" i="1"/>
  <c r="M2394" i="1"/>
  <c r="M2397" i="1"/>
  <c r="M2400" i="1"/>
  <c r="M2401" i="1"/>
  <c r="M2404" i="1"/>
  <c r="M2405" i="1"/>
  <c r="M2406" i="1"/>
  <c r="M2409" i="1"/>
  <c r="M2412" i="1"/>
  <c r="M2413" i="1"/>
  <c r="M2416" i="1"/>
  <c r="M2417" i="1"/>
  <c r="M2418" i="1"/>
  <c r="M2421" i="1"/>
  <c r="M2424" i="1"/>
  <c r="M2425" i="1"/>
  <c r="M2428" i="1"/>
  <c r="M2429" i="1"/>
  <c r="M2430" i="1"/>
  <c r="M2433" i="1"/>
  <c r="M2434" i="1"/>
  <c r="M2436" i="1"/>
  <c r="M2437" i="1"/>
  <c r="M2440" i="1"/>
  <c r="M2441" i="1"/>
  <c r="M2442" i="1"/>
  <c r="M2445" i="1"/>
  <c r="M2448" i="1"/>
  <c r="M2449" i="1"/>
  <c r="M2452" i="1"/>
  <c r="M2453" i="1"/>
  <c r="M2454" i="1"/>
  <c r="M2457" i="1"/>
  <c r="M2460" i="1"/>
  <c r="M2461" i="1"/>
  <c r="M2464" i="1"/>
  <c r="M2465" i="1"/>
  <c r="M2466" i="1"/>
  <c r="M2469" i="1"/>
  <c r="M2472" i="1"/>
  <c r="M2473" i="1"/>
  <c r="M2476" i="1"/>
  <c r="M2477" i="1"/>
  <c r="M2478" i="1"/>
  <c r="M2480" i="1"/>
  <c r="M2481" i="1"/>
  <c r="M2482" i="1"/>
  <c r="M2484" i="1"/>
  <c r="M2485" i="1"/>
  <c r="M2488" i="1"/>
  <c r="M2489" i="1"/>
  <c r="M2490" i="1"/>
  <c r="M2493" i="1"/>
  <c r="M2496" i="1"/>
  <c r="M2497" i="1"/>
  <c r="M2498" i="1"/>
  <c r="M2500" i="1"/>
  <c r="M2501" i="1"/>
  <c r="M2502" i="1"/>
  <c r="M2505" i="1"/>
  <c r="M2508" i="1"/>
  <c r="M2509" i="1"/>
  <c r="M2512" i="1"/>
  <c r="M2513" i="1"/>
  <c r="M2514" i="1"/>
  <c r="M2517" i="1"/>
  <c r="M2520" i="1"/>
  <c r="M2521" i="1"/>
  <c r="M2524" i="1"/>
  <c r="M2525" i="1"/>
  <c r="M2526" i="1"/>
  <c r="M2529" i="1"/>
  <c r="M2530" i="1"/>
  <c r="M2532" i="1"/>
  <c r="M2533" i="1"/>
  <c r="M2536" i="1"/>
  <c r="M2537" i="1"/>
  <c r="M2538" i="1"/>
  <c r="M2541" i="1"/>
  <c r="M2544" i="1"/>
  <c r="M2545" i="1"/>
  <c r="M2548" i="1"/>
  <c r="M2549" i="1"/>
  <c r="M2550" i="1"/>
  <c r="M2553" i="1"/>
  <c r="M2556" i="1"/>
  <c r="M2557" i="1"/>
  <c r="M2558" i="1"/>
  <c r="M2560" i="1"/>
  <c r="M2561" i="1"/>
  <c r="M2562" i="1"/>
  <c r="M2565" i="1"/>
  <c r="M2568" i="1"/>
  <c r="M2569" i="1"/>
  <c r="M2572" i="1"/>
  <c r="M2573" i="1"/>
  <c r="M2574" i="1"/>
  <c r="M2577" i="1"/>
  <c r="M2578" i="1"/>
  <c r="M2580" i="1"/>
  <c r="M2581" i="1"/>
  <c r="M2584" i="1"/>
  <c r="M2585" i="1"/>
  <c r="M2586" i="1"/>
  <c r="M2589" i="1"/>
  <c r="M2592" i="1"/>
  <c r="M2593" i="1"/>
  <c r="M2596" i="1"/>
  <c r="M2597" i="1"/>
  <c r="M2598" i="1"/>
  <c r="M2601" i="1"/>
  <c r="M2604" i="1"/>
  <c r="M2605" i="1"/>
  <c r="M2608" i="1"/>
  <c r="M2609" i="1"/>
  <c r="M2610" i="1"/>
  <c r="M2613" i="1"/>
  <c r="M2616" i="1"/>
  <c r="M2617" i="1"/>
  <c r="M2620" i="1"/>
  <c r="M2621" i="1"/>
  <c r="M2622" i="1"/>
  <c r="M2625" i="1"/>
  <c r="M2626" i="1"/>
  <c r="M2628" i="1"/>
  <c r="M2629" i="1"/>
  <c r="M2632" i="1"/>
  <c r="M2633" i="1"/>
  <c r="M2634" i="1"/>
  <c r="M2637" i="1"/>
  <c r="M2640" i="1"/>
  <c r="M2641" i="1"/>
  <c r="M2644" i="1"/>
  <c r="M2645" i="1"/>
  <c r="M2646" i="1"/>
  <c r="M2649" i="1"/>
  <c r="M2652" i="1"/>
  <c r="M2653" i="1"/>
  <c r="M2656" i="1"/>
  <c r="M2657" i="1"/>
  <c r="M2658" i="1"/>
  <c r="M2661" i="1"/>
  <c r="M2664" i="1"/>
  <c r="M2665" i="1"/>
  <c r="M2668" i="1"/>
  <c r="M2669" i="1"/>
  <c r="M2670" i="1"/>
  <c r="M2673" i="1"/>
  <c r="M2674" i="1"/>
  <c r="M2676" i="1"/>
  <c r="M2677" i="1"/>
  <c r="M2680" i="1"/>
  <c r="M2681" i="1"/>
  <c r="M2682" i="1"/>
  <c r="M2685" i="1"/>
  <c r="M2688" i="1"/>
  <c r="M2689" i="1"/>
  <c r="M2692" i="1"/>
  <c r="M2693" i="1"/>
  <c r="M2694" i="1"/>
  <c r="M2697" i="1"/>
  <c r="M2700" i="1"/>
  <c r="M2701" i="1"/>
  <c r="M2704" i="1"/>
  <c r="M2705" i="1"/>
  <c r="M2706" i="1"/>
  <c r="M2709" i="1"/>
  <c r="M2712" i="1"/>
  <c r="M2713" i="1"/>
  <c r="M2714" i="1"/>
  <c r="M2716" i="1"/>
  <c r="M2717" i="1"/>
  <c r="M2718" i="1"/>
  <c r="M2721" i="1"/>
  <c r="M2722" i="1"/>
  <c r="M2724" i="1"/>
  <c r="M2725" i="1"/>
  <c r="M2728" i="1"/>
  <c r="M2729" i="1"/>
  <c r="M2730" i="1"/>
  <c r="M2733" i="1"/>
  <c r="M2736" i="1"/>
  <c r="M2737" i="1"/>
  <c r="M2740" i="1"/>
  <c r="M2741" i="1"/>
  <c r="M2742" i="1"/>
  <c r="M2745" i="1"/>
  <c r="M2748" i="1"/>
  <c r="M2749" i="1"/>
  <c r="M2752" i="1"/>
  <c r="M2753" i="1"/>
  <c r="M2754" i="1"/>
  <c r="M2757" i="1"/>
  <c r="M2760" i="1"/>
  <c r="M2761" i="1"/>
  <c r="M2764" i="1"/>
  <c r="M2765" i="1"/>
  <c r="M2766" i="1"/>
  <c r="M2768" i="1"/>
  <c r="M2769" i="1"/>
  <c r="M2772" i="1"/>
  <c r="M2773" i="1"/>
  <c r="M2776" i="1"/>
  <c r="M2777" i="1"/>
  <c r="M2778" i="1"/>
  <c r="M2781" i="1"/>
  <c r="M2784" i="1"/>
  <c r="M2785" i="1"/>
  <c r="M2788" i="1"/>
  <c r="M2789" i="1"/>
  <c r="M2790" i="1"/>
  <c r="M2793" i="1"/>
  <c r="M2796" i="1"/>
  <c r="M2797" i="1"/>
  <c r="M2800" i="1"/>
  <c r="M2801" i="1"/>
  <c r="M2802" i="1"/>
  <c r="M2805" i="1"/>
  <c r="M2808" i="1"/>
  <c r="M2809" i="1"/>
  <c r="M2812" i="1"/>
  <c r="M2813" i="1"/>
  <c r="M2814" i="1"/>
  <c r="M2817" i="1"/>
  <c r="M2820" i="1"/>
  <c r="M2821" i="1"/>
  <c r="M2824" i="1"/>
  <c r="M2825" i="1"/>
  <c r="M2826" i="1"/>
  <c r="M2829" i="1"/>
  <c r="M2832" i="1"/>
  <c r="M2833" i="1"/>
  <c r="M2836" i="1"/>
  <c r="M2837" i="1"/>
  <c r="M2838" i="1"/>
  <c r="M2841" i="1"/>
  <c r="M2844" i="1"/>
  <c r="M2845" i="1"/>
  <c r="M2848" i="1"/>
  <c r="M2849" i="1"/>
  <c r="M2850" i="1"/>
  <c r="M2853" i="1"/>
  <c r="M2856" i="1"/>
  <c r="M2857" i="1"/>
  <c r="M2860" i="1"/>
  <c r="M2861" i="1"/>
  <c r="M2862" i="1"/>
  <c r="M2864" i="1"/>
  <c r="M2865" i="1"/>
  <c r="M2868" i="1"/>
  <c r="M2869" i="1"/>
  <c r="M2872" i="1"/>
  <c r="M2873" i="1"/>
  <c r="M2874" i="1"/>
  <c r="M2877" i="1"/>
  <c r="M2880" i="1"/>
  <c r="M2881" i="1"/>
  <c r="M2884" i="1"/>
  <c r="M2885" i="1"/>
  <c r="M2886" i="1"/>
  <c r="M2889" i="1"/>
  <c r="M2892" i="1"/>
  <c r="M2893" i="1"/>
  <c r="M2896" i="1"/>
  <c r="M2897" i="1"/>
  <c r="M2898" i="1"/>
  <c r="M2901" i="1"/>
  <c r="M2904" i="1"/>
  <c r="M290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81" i="1"/>
  <c r="N1982" i="1"/>
  <c r="N1983" i="1"/>
  <c r="N1984" i="1"/>
  <c r="N1985" i="1"/>
  <c r="N1986" i="1"/>
  <c r="N1987" i="1"/>
  <c r="N1988" i="1"/>
  <c r="N1989" i="1"/>
  <c r="N1990" i="1"/>
  <c r="N1991" i="1"/>
  <c r="N1992" i="1"/>
  <c r="N1993" i="1"/>
  <c r="N1994" i="1"/>
  <c r="N1995" i="1"/>
  <c r="N1996" i="1"/>
  <c r="N1997" i="1"/>
  <c r="N1998" i="1"/>
  <c r="N1999" i="1"/>
  <c r="N2000" i="1"/>
  <c r="N2001" i="1"/>
  <c r="N2002" i="1"/>
  <c r="N2003" i="1"/>
  <c r="N2004" i="1"/>
  <c r="N2005" i="1"/>
  <c r="N2006" i="1"/>
  <c r="N2007" i="1"/>
  <c r="N2008" i="1"/>
  <c r="N2009" i="1"/>
  <c r="N2010" i="1"/>
  <c r="N2011" i="1"/>
  <c r="N2012" i="1"/>
  <c r="N2013" i="1"/>
  <c r="N2014" i="1"/>
  <c r="N2015" i="1"/>
  <c r="N2016" i="1"/>
  <c r="N2017" i="1"/>
  <c r="N2018" i="1"/>
  <c r="N2019" i="1"/>
  <c r="N2020" i="1"/>
  <c r="N2021" i="1"/>
  <c r="N2022" i="1"/>
  <c r="N2023" i="1"/>
  <c r="N2024" i="1"/>
  <c r="N2025" i="1"/>
  <c r="N2026" i="1"/>
  <c r="N2027" i="1"/>
  <c r="N2028" i="1"/>
  <c r="N2029" i="1"/>
  <c r="N2030" i="1"/>
  <c r="N2031" i="1"/>
  <c r="N2032" i="1"/>
  <c r="N2033" i="1"/>
  <c r="N2034" i="1"/>
  <c r="N2035" i="1"/>
  <c r="N2036" i="1"/>
  <c r="N2037" i="1"/>
  <c r="N2038" i="1"/>
  <c r="N2039" i="1"/>
  <c r="N2040" i="1"/>
  <c r="N2041" i="1"/>
  <c r="N2042" i="1"/>
  <c r="N2043" i="1"/>
  <c r="N2044" i="1"/>
  <c r="N2045" i="1"/>
  <c r="N2046" i="1"/>
  <c r="N2047" i="1"/>
  <c r="N2048" i="1"/>
  <c r="N2049" i="1"/>
  <c r="N2050" i="1"/>
  <c r="N2051" i="1"/>
  <c r="N2052" i="1"/>
  <c r="N2053" i="1"/>
  <c r="N2054" i="1"/>
  <c r="N2055" i="1"/>
  <c r="N2056" i="1"/>
  <c r="N2057" i="1"/>
  <c r="N2058" i="1"/>
  <c r="N2059" i="1"/>
  <c r="N2060" i="1"/>
  <c r="N2061" i="1"/>
  <c r="N2062" i="1"/>
  <c r="N2063" i="1"/>
  <c r="N2064" i="1"/>
  <c r="N2065" i="1"/>
  <c r="N2066" i="1"/>
  <c r="N2067" i="1"/>
  <c r="N2068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88" i="1"/>
  <c r="N2089" i="1"/>
  <c r="N2090" i="1"/>
  <c r="N2091" i="1"/>
  <c r="N2092" i="1"/>
  <c r="N2093" i="1"/>
  <c r="N2094" i="1"/>
  <c r="N2095" i="1"/>
  <c r="N2096" i="1"/>
  <c r="N2097" i="1"/>
  <c r="N2098" i="1"/>
  <c r="N2099" i="1"/>
  <c r="N2100" i="1"/>
  <c r="N2101" i="1"/>
  <c r="N2102" i="1"/>
  <c r="N2103" i="1"/>
  <c r="N2104" i="1"/>
  <c r="N2105" i="1"/>
  <c r="N2106" i="1"/>
  <c r="N2107" i="1"/>
  <c r="N2108" i="1"/>
  <c r="N2109" i="1"/>
  <c r="N2110" i="1"/>
  <c r="N2111" i="1"/>
  <c r="N2112" i="1"/>
  <c r="N2113" i="1"/>
  <c r="N2114" i="1"/>
  <c r="N2115" i="1"/>
  <c r="N2116" i="1"/>
  <c r="N2117" i="1"/>
  <c r="N2118" i="1"/>
  <c r="N2119" i="1"/>
  <c r="N2120" i="1"/>
  <c r="N2121" i="1"/>
  <c r="N2122" i="1"/>
  <c r="N2123" i="1"/>
  <c r="N2124" i="1"/>
  <c r="N2125" i="1"/>
  <c r="N2126" i="1"/>
  <c r="N2127" i="1"/>
  <c r="N2128" i="1"/>
  <c r="N2129" i="1"/>
  <c r="N2130" i="1"/>
  <c r="N2131" i="1"/>
  <c r="N2132" i="1"/>
  <c r="N2133" i="1"/>
  <c r="N2134" i="1"/>
  <c r="N2135" i="1"/>
  <c r="N2136" i="1"/>
  <c r="N2137" i="1"/>
  <c r="N2138" i="1"/>
  <c r="N2139" i="1"/>
  <c r="N2140" i="1"/>
  <c r="N2141" i="1"/>
  <c r="N2142" i="1"/>
  <c r="N2143" i="1"/>
  <c r="N2144" i="1"/>
  <c r="N2145" i="1"/>
  <c r="N2146" i="1"/>
  <c r="N2147" i="1"/>
  <c r="N2148" i="1"/>
  <c r="N2149" i="1"/>
  <c r="N2150" i="1"/>
  <c r="N2151" i="1"/>
  <c r="N2152" i="1"/>
  <c r="N2153" i="1"/>
  <c r="N2154" i="1"/>
  <c r="N2155" i="1"/>
  <c r="N2156" i="1"/>
  <c r="N2157" i="1"/>
  <c r="N2158" i="1"/>
  <c r="N2159" i="1"/>
  <c r="N2160" i="1"/>
  <c r="N2161" i="1"/>
  <c r="N2162" i="1"/>
  <c r="N2163" i="1"/>
  <c r="N2164" i="1"/>
  <c r="N2165" i="1"/>
  <c r="N2166" i="1"/>
  <c r="N2167" i="1"/>
  <c r="N2168" i="1"/>
  <c r="N2169" i="1"/>
  <c r="N2170" i="1"/>
  <c r="N2171" i="1"/>
  <c r="N2172" i="1"/>
  <c r="N2173" i="1"/>
  <c r="N2174" i="1"/>
  <c r="N2175" i="1"/>
  <c r="N2176" i="1"/>
  <c r="N2177" i="1"/>
  <c r="N2178" i="1"/>
  <c r="N2179" i="1"/>
  <c r="N2180" i="1"/>
  <c r="N2181" i="1"/>
  <c r="N2182" i="1"/>
  <c r="N2183" i="1"/>
  <c r="N2184" i="1"/>
  <c r="N2185" i="1"/>
  <c r="N2186" i="1"/>
  <c r="N2187" i="1"/>
  <c r="N2188" i="1"/>
  <c r="N2189" i="1"/>
  <c r="N2190" i="1"/>
  <c r="N2191" i="1"/>
  <c r="N2192" i="1"/>
  <c r="N2193" i="1"/>
  <c r="N2194" i="1"/>
  <c r="N2195" i="1"/>
  <c r="N2196" i="1"/>
  <c r="N2197" i="1"/>
  <c r="N2198" i="1"/>
  <c r="N2199" i="1"/>
  <c r="N2200" i="1"/>
  <c r="N2201" i="1"/>
  <c r="N2202" i="1"/>
  <c r="N2203" i="1"/>
  <c r="N2204" i="1"/>
  <c r="N2205" i="1"/>
  <c r="N2206" i="1"/>
  <c r="N2207" i="1"/>
  <c r="N2208" i="1"/>
  <c r="N2209" i="1"/>
  <c r="N2210" i="1"/>
  <c r="N2211" i="1"/>
  <c r="N2212" i="1"/>
  <c r="N2213" i="1"/>
  <c r="N2214" i="1"/>
  <c r="N2215" i="1"/>
  <c r="N2216" i="1"/>
  <c r="N2217" i="1"/>
  <c r="N2218" i="1"/>
  <c r="N2219" i="1"/>
  <c r="N2220" i="1"/>
  <c r="N2221" i="1"/>
  <c r="N2222" i="1"/>
  <c r="N2223" i="1"/>
  <c r="N2224" i="1"/>
  <c r="N2225" i="1"/>
  <c r="N2226" i="1"/>
  <c r="N2227" i="1"/>
  <c r="N2228" i="1"/>
  <c r="N2229" i="1"/>
  <c r="N2230" i="1"/>
  <c r="N2231" i="1"/>
  <c r="N2232" i="1"/>
  <c r="N2233" i="1"/>
  <c r="N2234" i="1"/>
  <c r="N2235" i="1"/>
  <c r="N2236" i="1"/>
  <c r="N2237" i="1"/>
  <c r="N2238" i="1"/>
  <c r="N2239" i="1"/>
  <c r="N2240" i="1"/>
  <c r="N2241" i="1"/>
  <c r="N2242" i="1"/>
  <c r="N2243" i="1"/>
  <c r="N2244" i="1"/>
  <c r="N2245" i="1"/>
  <c r="N2246" i="1"/>
  <c r="N2247" i="1"/>
  <c r="N2248" i="1"/>
  <c r="N2249" i="1"/>
  <c r="N2250" i="1"/>
  <c r="N2251" i="1"/>
  <c r="N2252" i="1"/>
  <c r="N2253" i="1"/>
  <c r="N2254" i="1"/>
  <c r="N2255" i="1"/>
  <c r="N2256" i="1"/>
  <c r="N2257" i="1"/>
  <c r="N2258" i="1"/>
  <c r="N2259" i="1"/>
  <c r="N2260" i="1"/>
  <c r="N2261" i="1"/>
  <c r="N2262" i="1"/>
  <c r="N2263" i="1"/>
  <c r="N2264" i="1"/>
  <c r="N2265" i="1"/>
  <c r="N2266" i="1"/>
  <c r="N2267" i="1"/>
  <c r="N2268" i="1"/>
  <c r="N2269" i="1"/>
  <c r="N2270" i="1"/>
  <c r="N2271" i="1"/>
  <c r="N2272" i="1"/>
  <c r="N2273" i="1"/>
  <c r="N2274" i="1"/>
  <c r="N2275" i="1"/>
  <c r="N2276" i="1"/>
  <c r="N2277" i="1"/>
  <c r="N2278" i="1"/>
  <c r="N2279" i="1"/>
  <c r="N2280" i="1"/>
  <c r="N2281" i="1"/>
  <c r="N2282" i="1"/>
  <c r="N2283" i="1"/>
  <c r="N2284" i="1"/>
  <c r="N2285" i="1"/>
  <c r="N2286" i="1"/>
  <c r="N2287" i="1"/>
  <c r="N2288" i="1"/>
  <c r="N2289" i="1"/>
  <c r="N2290" i="1"/>
  <c r="N2291" i="1"/>
  <c r="N2292" i="1"/>
  <c r="N2293" i="1"/>
  <c r="N2294" i="1"/>
  <c r="N2295" i="1"/>
  <c r="N2296" i="1"/>
  <c r="N2297" i="1"/>
  <c r="N2298" i="1"/>
  <c r="N2299" i="1"/>
  <c r="N2300" i="1"/>
  <c r="N2301" i="1"/>
  <c r="N2302" i="1"/>
  <c r="N2303" i="1"/>
  <c r="N2304" i="1"/>
  <c r="N2305" i="1"/>
  <c r="N2306" i="1"/>
  <c r="N2307" i="1"/>
  <c r="N2308" i="1"/>
  <c r="N2309" i="1"/>
  <c r="N2310" i="1"/>
  <c r="N2311" i="1"/>
  <c r="N2312" i="1"/>
  <c r="N2313" i="1"/>
  <c r="N2314" i="1"/>
  <c r="N2315" i="1"/>
  <c r="N2316" i="1"/>
  <c r="N2317" i="1"/>
  <c r="N2318" i="1"/>
  <c r="N2319" i="1"/>
  <c r="N2320" i="1"/>
  <c r="N2321" i="1"/>
  <c r="N2322" i="1"/>
  <c r="N2323" i="1"/>
  <c r="N2324" i="1"/>
  <c r="N2325" i="1"/>
  <c r="N2326" i="1"/>
  <c r="N2327" i="1"/>
  <c r="N2328" i="1"/>
  <c r="N2329" i="1"/>
  <c r="N2330" i="1"/>
  <c r="N2331" i="1"/>
  <c r="N2332" i="1"/>
  <c r="N2333" i="1"/>
  <c r="N2334" i="1"/>
  <c r="N2335" i="1"/>
  <c r="N2336" i="1"/>
  <c r="N2337" i="1"/>
  <c r="N2338" i="1"/>
  <c r="N2339" i="1"/>
  <c r="N2340" i="1"/>
  <c r="N2341" i="1"/>
  <c r="N2342" i="1"/>
  <c r="N2343" i="1"/>
  <c r="N2344" i="1"/>
  <c r="N2345" i="1"/>
  <c r="N2346" i="1"/>
  <c r="N2347" i="1"/>
  <c r="N2348" i="1"/>
  <c r="N2349" i="1"/>
  <c r="N2350" i="1"/>
  <c r="N2351" i="1"/>
  <c r="N2352" i="1"/>
  <c r="N2353" i="1"/>
  <c r="N2354" i="1"/>
  <c r="N2355" i="1"/>
  <c r="N2356" i="1"/>
  <c r="N2357" i="1"/>
  <c r="N2358" i="1"/>
  <c r="N2359" i="1"/>
  <c r="N2360" i="1"/>
  <c r="N2361" i="1"/>
  <c r="N2362" i="1"/>
  <c r="N2363" i="1"/>
  <c r="N2364" i="1"/>
  <c r="N2365" i="1"/>
  <c r="N2366" i="1"/>
  <c r="N2367" i="1"/>
  <c r="N2368" i="1"/>
  <c r="N2369" i="1"/>
  <c r="N2370" i="1"/>
  <c r="N2371" i="1"/>
  <c r="N2372" i="1"/>
  <c r="N2373" i="1"/>
  <c r="N2374" i="1"/>
  <c r="N2375" i="1"/>
  <c r="N2376" i="1"/>
  <c r="N2377" i="1"/>
  <c r="N2378" i="1"/>
  <c r="N2379" i="1"/>
  <c r="N2380" i="1"/>
  <c r="N2381" i="1"/>
  <c r="N2382" i="1"/>
  <c r="N2383" i="1"/>
  <c r="N2384" i="1"/>
  <c r="N2385" i="1"/>
  <c r="N2386" i="1"/>
  <c r="N2387" i="1"/>
  <c r="N2388" i="1"/>
  <c r="N2389" i="1"/>
  <c r="N2390" i="1"/>
  <c r="N2391" i="1"/>
  <c r="N2392" i="1"/>
  <c r="N2393" i="1"/>
  <c r="N2394" i="1"/>
  <c r="N2395" i="1"/>
  <c r="N2396" i="1"/>
  <c r="N2397" i="1"/>
  <c r="N2398" i="1"/>
  <c r="N2399" i="1"/>
  <c r="N2400" i="1"/>
  <c r="N2401" i="1"/>
  <c r="N2402" i="1"/>
  <c r="N2403" i="1"/>
  <c r="N2404" i="1"/>
  <c r="N2405" i="1"/>
  <c r="N2406" i="1"/>
  <c r="N2407" i="1"/>
  <c r="N2408" i="1"/>
  <c r="N2409" i="1"/>
  <c r="N2410" i="1"/>
  <c r="N2411" i="1"/>
  <c r="N2412" i="1"/>
  <c r="N2413" i="1"/>
  <c r="N2414" i="1"/>
  <c r="N2415" i="1"/>
  <c r="N2416" i="1"/>
  <c r="N2417" i="1"/>
  <c r="N2418" i="1"/>
  <c r="N2419" i="1"/>
  <c r="N2420" i="1"/>
  <c r="N2421" i="1"/>
  <c r="N2422" i="1"/>
  <c r="N2423" i="1"/>
  <c r="N2424" i="1"/>
  <c r="N2425" i="1"/>
  <c r="N2426" i="1"/>
  <c r="N2427" i="1"/>
  <c r="N2428" i="1"/>
  <c r="N2429" i="1"/>
  <c r="N2430" i="1"/>
  <c r="N2431" i="1"/>
  <c r="N2432" i="1"/>
  <c r="N2433" i="1"/>
  <c r="N2434" i="1"/>
  <c r="N2435" i="1"/>
  <c r="N2436" i="1"/>
  <c r="N2437" i="1"/>
  <c r="N2438" i="1"/>
  <c r="N2439" i="1"/>
  <c r="N2440" i="1"/>
  <c r="N2441" i="1"/>
  <c r="N2442" i="1"/>
  <c r="N2443" i="1"/>
  <c r="N2444" i="1"/>
  <c r="N2445" i="1"/>
  <c r="N2446" i="1"/>
  <c r="N2447" i="1"/>
  <c r="N2448" i="1"/>
  <c r="N2449" i="1"/>
  <c r="N2450" i="1"/>
  <c r="N2451" i="1"/>
  <c r="N2452" i="1"/>
  <c r="N2453" i="1"/>
  <c r="N2454" i="1"/>
  <c r="N2455" i="1"/>
  <c r="N2456" i="1"/>
  <c r="N2457" i="1"/>
  <c r="N2458" i="1"/>
  <c r="N2459" i="1"/>
  <c r="N2460" i="1"/>
  <c r="N2461" i="1"/>
  <c r="N2462" i="1"/>
  <c r="N2463" i="1"/>
  <c r="N2464" i="1"/>
  <c r="N2465" i="1"/>
  <c r="N2466" i="1"/>
  <c r="N2467" i="1"/>
  <c r="N2468" i="1"/>
  <c r="N2469" i="1"/>
  <c r="N2470" i="1"/>
  <c r="N2471" i="1"/>
  <c r="N2472" i="1"/>
  <c r="N2473" i="1"/>
  <c r="N2474" i="1"/>
  <c r="N2475" i="1"/>
  <c r="N2476" i="1"/>
  <c r="N2477" i="1"/>
  <c r="N2478" i="1"/>
  <c r="N2479" i="1"/>
  <c r="N2480" i="1"/>
  <c r="N2481" i="1"/>
  <c r="N2482" i="1"/>
  <c r="N2483" i="1"/>
  <c r="N2484" i="1"/>
  <c r="N2485" i="1"/>
  <c r="N2486" i="1"/>
  <c r="N2487" i="1"/>
  <c r="N2488" i="1"/>
  <c r="N2489" i="1"/>
  <c r="N2490" i="1"/>
  <c r="N2491" i="1"/>
  <c r="N2492" i="1"/>
  <c r="N2493" i="1"/>
  <c r="N2494" i="1"/>
  <c r="N2495" i="1"/>
  <c r="N2496" i="1"/>
  <c r="N2497" i="1"/>
  <c r="N2498" i="1"/>
  <c r="N2499" i="1"/>
  <c r="N2500" i="1"/>
  <c r="N2501" i="1"/>
  <c r="N2502" i="1"/>
  <c r="N2503" i="1"/>
  <c r="N2504" i="1"/>
  <c r="N2505" i="1"/>
  <c r="N2506" i="1"/>
  <c r="N2507" i="1"/>
  <c r="N2508" i="1"/>
  <c r="N2509" i="1"/>
  <c r="N2510" i="1"/>
  <c r="N2511" i="1"/>
  <c r="N2512" i="1"/>
  <c r="N2513" i="1"/>
  <c r="N2514" i="1"/>
  <c r="N2515" i="1"/>
  <c r="N2516" i="1"/>
  <c r="N2517" i="1"/>
  <c r="N2518" i="1"/>
  <c r="N2519" i="1"/>
  <c r="N2520" i="1"/>
  <c r="N2521" i="1"/>
  <c r="N2522" i="1"/>
  <c r="N2523" i="1"/>
  <c r="N2524" i="1"/>
  <c r="N2525" i="1"/>
  <c r="N2526" i="1"/>
  <c r="N2527" i="1"/>
  <c r="N2528" i="1"/>
  <c r="N2529" i="1"/>
  <c r="N2530" i="1"/>
  <c r="N2531" i="1"/>
  <c r="N2532" i="1"/>
  <c r="N2533" i="1"/>
  <c r="N2534" i="1"/>
  <c r="N2535" i="1"/>
  <c r="N2536" i="1"/>
  <c r="N2537" i="1"/>
  <c r="N2538" i="1"/>
  <c r="N2539" i="1"/>
  <c r="N2540" i="1"/>
  <c r="N2541" i="1"/>
  <c r="N2542" i="1"/>
  <c r="N2543" i="1"/>
  <c r="N2544" i="1"/>
  <c r="N2545" i="1"/>
  <c r="N2546" i="1"/>
  <c r="N2547" i="1"/>
  <c r="N2548" i="1"/>
  <c r="N2549" i="1"/>
  <c r="N2550" i="1"/>
  <c r="N2551" i="1"/>
  <c r="N2552" i="1"/>
  <c r="N2553" i="1"/>
  <c r="N2554" i="1"/>
  <c r="N2555" i="1"/>
  <c r="N2556" i="1"/>
  <c r="N2557" i="1"/>
  <c r="N2558" i="1"/>
  <c r="N2559" i="1"/>
  <c r="N2560" i="1"/>
  <c r="N2561" i="1"/>
  <c r="N2562" i="1"/>
  <c r="N2563" i="1"/>
  <c r="N2564" i="1"/>
  <c r="N2565" i="1"/>
  <c r="N2566" i="1"/>
  <c r="N2567" i="1"/>
  <c r="N2568" i="1"/>
  <c r="N2569" i="1"/>
  <c r="N2570" i="1"/>
  <c r="N2571" i="1"/>
  <c r="N2572" i="1"/>
  <c r="N2573" i="1"/>
  <c r="N2574" i="1"/>
  <c r="N2575" i="1"/>
  <c r="N2576" i="1"/>
  <c r="N2577" i="1"/>
  <c r="N2578" i="1"/>
  <c r="N2579" i="1"/>
  <c r="N2580" i="1"/>
  <c r="N2581" i="1"/>
  <c r="N2582" i="1"/>
  <c r="N2583" i="1"/>
  <c r="N2584" i="1"/>
  <c r="N2585" i="1"/>
  <c r="N2586" i="1"/>
  <c r="N2587" i="1"/>
  <c r="N2588" i="1"/>
  <c r="N2589" i="1"/>
  <c r="N2590" i="1"/>
  <c r="N2591" i="1"/>
  <c r="N2592" i="1"/>
  <c r="N2593" i="1"/>
  <c r="N2594" i="1"/>
  <c r="N2595" i="1"/>
  <c r="N2596" i="1"/>
  <c r="N2597" i="1"/>
  <c r="N2598" i="1"/>
  <c r="N2599" i="1"/>
  <c r="N2600" i="1"/>
  <c r="N2601" i="1"/>
  <c r="N2602" i="1"/>
  <c r="N2603" i="1"/>
  <c r="N2604" i="1"/>
  <c r="N2605" i="1"/>
  <c r="N2606" i="1"/>
  <c r="N2607" i="1"/>
  <c r="N2608" i="1"/>
  <c r="N2609" i="1"/>
  <c r="N2610" i="1"/>
  <c r="N2611" i="1"/>
  <c r="N2612" i="1"/>
  <c r="N2613" i="1"/>
  <c r="N2614" i="1"/>
  <c r="N2615" i="1"/>
  <c r="N2616" i="1"/>
  <c r="N2617" i="1"/>
  <c r="N2618" i="1"/>
  <c r="N2619" i="1"/>
  <c r="N2620" i="1"/>
  <c r="N2621" i="1"/>
  <c r="N2622" i="1"/>
  <c r="N2623" i="1"/>
  <c r="N2624" i="1"/>
  <c r="N2625" i="1"/>
  <c r="N2626" i="1"/>
  <c r="N2627" i="1"/>
  <c r="N2628" i="1"/>
  <c r="N2629" i="1"/>
  <c r="N2630" i="1"/>
  <c r="N2631" i="1"/>
  <c r="N2632" i="1"/>
  <c r="N2633" i="1"/>
  <c r="N2634" i="1"/>
  <c r="N2635" i="1"/>
  <c r="N2636" i="1"/>
  <c r="N2637" i="1"/>
  <c r="N2638" i="1"/>
  <c r="N2639" i="1"/>
  <c r="N2640" i="1"/>
  <c r="N2641" i="1"/>
  <c r="N2642" i="1"/>
  <c r="N2643" i="1"/>
  <c r="N2644" i="1"/>
  <c r="N2645" i="1"/>
  <c r="N2646" i="1"/>
  <c r="N2647" i="1"/>
  <c r="N2648" i="1"/>
  <c r="N2649" i="1"/>
  <c r="N2650" i="1"/>
  <c r="N2651" i="1"/>
  <c r="N2652" i="1"/>
  <c r="N2653" i="1"/>
  <c r="N2654" i="1"/>
  <c r="N2655" i="1"/>
  <c r="N2656" i="1"/>
  <c r="N2657" i="1"/>
  <c r="N2658" i="1"/>
  <c r="N2659" i="1"/>
  <c r="N2660" i="1"/>
  <c r="N2661" i="1"/>
  <c r="N2662" i="1"/>
  <c r="N2663" i="1"/>
  <c r="N2664" i="1"/>
  <c r="N2665" i="1"/>
  <c r="N2666" i="1"/>
  <c r="N2667" i="1"/>
  <c r="N2668" i="1"/>
  <c r="N2669" i="1"/>
  <c r="N2670" i="1"/>
  <c r="N2671" i="1"/>
  <c r="N2672" i="1"/>
  <c r="N2673" i="1"/>
  <c r="N2674" i="1"/>
  <c r="N2675" i="1"/>
  <c r="N2676" i="1"/>
  <c r="N2677" i="1"/>
  <c r="N2678" i="1"/>
  <c r="N2679" i="1"/>
  <c r="N2680" i="1"/>
  <c r="N2681" i="1"/>
  <c r="N2682" i="1"/>
  <c r="N2683" i="1"/>
  <c r="N2684" i="1"/>
  <c r="N2685" i="1"/>
  <c r="N2686" i="1"/>
  <c r="N2687" i="1"/>
  <c r="N2688" i="1"/>
  <c r="N2689" i="1"/>
  <c r="N2690" i="1"/>
  <c r="N2691" i="1"/>
  <c r="N2692" i="1"/>
  <c r="N2693" i="1"/>
  <c r="N2694" i="1"/>
  <c r="N2695" i="1"/>
  <c r="N2696" i="1"/>
  <c r="N2697" i="1"/>
  <c r="N2698" i="1"/>
  <c r="N2699" i="1"/>
  <c r="N2700" i="1"/>
  <c r="N2701" i="1"/>
  <c r="N2702" i="1"/>
  <c r="N2703" i="1"/>
  <c r="N2704" i="1"/>
  <c r="N2705" i="1"/>
  <c r="N2706" i="1"/>
  <c r="N2707" i="1"/>
  <c r="N2708" i="1"/>
  <c r="N2709" i="1"/>
  <c r="N2710" i="1"/>
  <c r="N2711" i="1"/>
  <c r="N2712" i="1"/>
  <c r="N2713" i="1"/>
  <c r="N2714" i="1"/>
  <c r="N2715" i="1"/>
  <c r="N2716" i="1"/>
  <c r="N2717" i="1"/>
  <c r="N2718" i="1"/>
  <c r="N2719" i="1"/>
  <c r="N2720" i="1"/>
  <c r="N2721" i="1"/>
  <c r="N2722" i="1"/>
  <c r="N2723" i="1"/>
  <c r="N2724" i="1"/>
  <c r="N2725" i="1"/>
  <c r="N2726" i="1"/>
  <c r="N2727" i="1"/>
  <c r="N2728" i="1"/>
  <c r="N2729" i="1"/>
  <c r="N2730" i="1"/>
  <c r="N2731" i="1"/>
  <c r="N2732" i="1"/>
  <c r="N2733" i="1"/>
  <c r="N2734" i="1"/>
  <c r="N2735" i="1"/>
  <c r="N2736" i="1"/>
  <c r="N2737" i="1"/>
  <c r="N2738" i="1"/>
  <c r="N2739" i="1"/>
  <c r="N2740" i="1"/>
  <c r="N2741" i="1"/>
  <c r="N2742" i="1"/>
  <c r="N2743" i="1"/>
  <c r="N2744" i="1"/>
  <c r="N2745" i="1"/>
  <c r="N2746" i="1"/>
  <c r="N2747" i="1"/>
  <c r="N2748" i="1"/>
  <c r="N2749" i="1"/>
  <c r="N2750" i="1"/>
  <c r="N2751" i="1"/>
  <c r="N2752" i="1"/>
  <c r="N2753" i="1"/>
  <c r="N2754" i="1"/>
  <c r="N2755" i="1"/>
  <c r="N2756" i="1"/>
  <c r="N2757" i="1"/>
  <c r="N2758" i="1"/>
  <c r="N2759" i="1"/>
  <c r="N2760" i="1"/>
  <c r="N2761" i="1"/>
  <c r="N2762" i="1"/>
  <c r="N2763" i="1"/>
  <c r="N2764" i="1"/>
  <c r="N2765" i="1"/>
  <c r="N2766" i="1"/>
  <c r="N2767" i="1"/>
  <c r="N2768" i="1"/>
  <c r="N2769" i="1"/>
  <c r="N2770" i="1"/>
  <c r="N2771" i="1"/>
  <c r="N2772" i="1"/>
  <c r="N2773" i="1"/>
  <c r="N2774" i="1"/>
  <c r="N2775" i="1"/>
  <c r="N2776" i="1"/>
  <c r="N2777" i="1"/>
  <c r="N2778" i="1"/>
  <c r="N2779" i="1"/>
  <c r="N2780" i="1"/>
  <c r="N2781" i="1"/>
  <c r="N2782" i="1"/>
  <c r="N2783" i="1"/>
  <c r="N2784" i="1"/>
  <c r="N2785" i="1"/>
  <c r="N2786" i="1"/>
  <c r="N2787" i="1"/>
  <c r="N2788" i="1"/>
  <c r="N2789" i="1"/>
  <c r="N2790" i="1"/>
  <c r="N2791" i="1"/>
  <c r="N2792" i="1"/>
  <c r="N2793" i="1"/>
  <c r="N2794" i="1"/>
  <c r="N2795" i="1"/>
  <c r="N2796" i="1"/>
  <c r="N2797" i="1"/>
  <c r="N2798" i="1"/>
  <c r="N2799" i="1"/>
  <c r="N2800" i="1"/>
  <c r="N2801" i="1"/>
  <c r="N2802" i="1"/>
  <c r="N2803" i="1"/>
  <c r="N2804" i="1"/>
  <c r="N2805" i="1"/>
  <c r="N2806" i="1"/>
  <c r="N2807" i="1"/>
  <c r="N2808" i="1"/>
  <c r="N2809" i="1"/>
  <c r="N2810" i="1"/>
  <c r="N2811" i="1"/>
  <c r="N2812" i="1"/>
  <c r="N2813" i="1"/>
  <c r="N2814" i="1"/>
  <c r="N2815" i="1"/>
  <c r="N2816" i="1"/>
  <c r="N2817" i="1"/>
  <c r="N2818" i="1"/>
  <c r="N2819" i="1"/>
  <c r="N2820" i="1"/>
  <c r="N2821" i="1"/>
  <c r="N2822" i="1"/>
  <c r="N2823" i="1"/>
  <c r="N2824" i="1"/>
  <c r="N2825" i="1"/>
  <c r="N2826" i="1"/>
  <c r="N2827" i="1"/>
  <c r="N2828" i="1"/>
  <c r="N2829" i="1"/>
  <c r="N2830" i="1"/>
  <c r="N2831" i="1"/>
  <c r="N2832" i="1"/>
  <c r="N2833" i="1"/>
  <c r="N2834" i="1"/>
  <c r="N2835" i="1"/>
  <c r="N2836" i="1"/>
  <c r="N2837" i="1"/>
  <c r="N2838" i="1"/>
  <c r="N2839" i="1"/>
  <c r="N2840" i="1"/>
  <c r="N2841" i="1"/>
  <c r="N2842" i="1"/>
  <c r="N2843" i="1"/>
  <c r="N2844" i="1"/>
  <c r="N2845" i="1"/>
  <c r="N2846" i="1"/>
  <c r="N2847" i="1"/>
  <c r="N2848" i="1"/>
  <c r="N2849" i="1"/>
  <c r="N2850" i="1"/>
  <c r="N2851" i="1"/>
  <c r="N2852" i="1"/>
  <c r="N2853" i="1"/>
  <c r="N2854" i="1"/>
  <c r="N2855" i="1"/>
  <c r="N2856" i="1"/>
  <c r="N2857" i="1"/>
  <c r="N2858" i="1"/>
  <c r="N2859" i="1"/>
  <c r="N2860" i="1"/>
  <c r="N2861" i="1"/>
  <c r="N2862" i="1"/>
  <c r="N2863" i="1"/>
  <c r="N2864" i="1"/>
  <c r="N2865" i="1"/>
  <c r="N2866" i="1"/>
  <c r="N2867" i="1"/>
  <c r="N2868" i="1"/>
  <c r="N2869" i="1"/>
  <c r="N2870" i="1"/>
  <c r="N2871" i="1"/>
  <c r="N2872" i="1"/>
  <c r="N2873" i="1"/>
  <c r="N2874" i="1"/>
  <c r="N2875" i="1"/>
  <c r="N2876" i="1"/>
  <c r="N2877" i="1"/>
  <c r="N2878" i="1"/>
  <c r="N2879" i="1"/>
  <c r="N2880" i="1"/>
  <c r="N2881" i="1"/>
  <c r="N2882" i="1"/>
  <c r="N2883" i="1"/>
  <c r="N2884" i="1"/>
  <c r="N2885" i="1"/>
  <c r="N2886" i="1"/>
  <c r="N2887" i="1"/>
  <c r="N2888" i="1"/>
  <c r="N2889" i="1"/>
  <c r="N2890" i="1"/>
  <c r="N2891" i="1"/>
  <c r="N2892" i="1"/>
  <c r="N2893" i="1"/>
  <c r="N2894" i="1"/>
  <c r="N2895" i="1"/>
  <c r="N2896" i="1"/>
  <c r="N2897" i="1"/>
  <c r="N2898" i="1"/>
  <c r="N2899" i="1"/>
  <c r="N2900" i="1"/>
  <c r="N2901" i="1"/>
  <c r="N2902" i="1"/>
  <c r="N2903" i="1"/>
  <c r="N2904" i="1"/>
  <c r="N2905" i="1"/>
  <c r="B18" i="24" l="1"/>
  <c r="B26" i="24"/>
  <c r="B25" i="24"/>
  <c r="B24" i="24"/>
  <c r="B34" i="24"/>
  <c r="B31" i="24"/>
  <c r="B29" i="24"/>
  <c r="B32" i="24"/>
  <c r="B30" i="24"/>
  <c r="B28" i="24"/>
  <c r="B33" i="24"/>
  <c r="B27" i="24"/>
  <c r="B35" i="24" l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L1856" i="1"/>
  <c r="M1856" i="1" s="1"/>
  <c r="L1857" i="1"/>
  <c r="M1857" i="1" s="1"/>
  <c r="L1858" i="1"/>
  <c r="M1858" i="1" s="1"/>
  <c r="L1859" i="1"/>
  <c r="L1860" i="1"/>
  <c r="M1860" i="1" s="1"/>
  <c r="L1861" i="1"/>
  <c r="L1862" i="1"/>
  <c r="M1862" i="1" s="1"/>
  <c r="L1863" i="1"/>
  <c r="M1863" i="1" s="1"/>
  <c r="L1864" i="1"/>
  <c r="L1865" i="1"/>
  <c r="M1865" i="1" s="1"/>
  <c r="L1866" i="1"/>
  <c r="L1867" i="1"/>
  <c r="M1867" i="1" s="1"/>
  <c r="L1868" i="1"/>
  <c r="M1868" i="1" s="1"/>
  <c r="L1869" i="1"/>
  <c r="M1869" i="1" s="1"/>
  <c r="L1870" i="1"/>
  <c r="M1870" i="1" s="1"/>
  <c r="L1871" i="1"/>
  <c r="L1872" i="1"/>
  <c r="M1872" i="1" s="1"/>
  <c r="L1873" i="1"/>
  <c r="M1873" i="1" s="1"/>
  <c r="L1874" i="1"/>
  <c r="M1874" i="1" s="1"/>
  <c r="L1875" i="1"/>
  <c r="M1875" i="1" s="1"/>
  <c r="L1876" i="1"/>
  <c r="M1876" i="1" s="1"/>
  <c r="L1877" i="1"/>
  <c r="L1878" i="1"/>
  <c r="L1879" i="1"/>
  <c r="M1879" i="1" s="1"/>
  <c r="L1880" i="1"/>
  <c r="M1880" i="1" s="1"/>
  <c r="L1881" i="1"/>
  <c r="M1881" i="1" s="1"/>
  <c r="L1882" i="1"/>
  <c r="M1882" i="1" s="1"/>
  <c r="L1883" i="1"/>
  <c r="M1883" i="1" s="1"/>
  <c r="L1884" i="1"/>
  <c r="M1884" i="1" s="1"/>
  <c r="L1885" i="1"/>
  <c r="M1885" i="1" s="1"/>
  <c r="L1886" i="1"/>
  <c r="M1886" i="1" s="1"/>
  <c r="L1887" i="1"/>
  <c r="M1887" i="1" s="1"/>
  <c r="L1888" i="1"/>
  <c r="M1888" i="1" s="1"/>
  <c r="L1889" i="1"/>
  <c r="M1889" i="1" s="1"/>
  <c r="L1890" i="1"/>
  <c r="L1891" i="1"/>
  <c r="M1891" i="1" s="1"/>
  <c r="L1892" i="1"/>
  <c r="M1892" i="1" s="1"/>
  <c r="L1893" i="1"/>
  <c r="M1893" i="1" s="1"/>
  <c r="L1894" i="1"/>
  <c r="M1894" i="1" s="1"/>
  <c r="L1895" i="1"/>
  <c r="M1859" i="1"/>
  <c r="M1861" i="1"/>
  <c r="M1864" i="1"/>
  <c r="M1866" i="1"/>
  <c r="M1871" i="1"/>
  <c r="M1877" i="1"/>
  <c r="M1878" i="1"/>
  <c r="M1890" i="1"/>
  <c r="M189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J3" i="1" l="1"/>
  <c r="K3" i="1"/>
  <c r="L3" i="1"/>
  <c r="M3" i="1" s="1"/>
  <c r="N3" i="1"/>
  <c r="J4" i="1"/>
  <c r="K4" i="1"/>
  <c r="L4" i="1"/>
  <c r="M4" i="1" s="1"/>
  <c r="N4" i="1"/>
  <c r="J5" i="1"/>
  <c r="K5" i="1"/>
  <c r="L5" i="1"/>
  <c r="M5" i="1" s="1"/>
  <c r="N5" i="1"/>
  <c r="J6" i="1"/>
  <c r="K6" i="1"/>
  <c r="L6" i="1"/>
  <c r="M6" i="1" s="1"/>
  <c r="N6" i="1"/>
  <c r="J7" i="1"/>
  <c r="K7" i="1"/>
  <c r="L7" i="1"/>
  <c r="M7" i="1" s="1"/>
  <c r="N7" i="1"/>
  <c r="J8" i="1"/>
  <c r="K8" i="1"/>
  <c r="L8" i="1"/>
  <c r="M8" i="1" s="1"/>
  <c r="N8" i="1"/>
  <c r="J9" i="1"/>
  <c r="K9" i="1"/>
  <c r="L9" i="1"/>
  <c r="M9" i="1" s="1"/>
  <c r="N9" i="1"/>
  <c r="J10" i="1"/>
  <c r="K10" i="1"/>
  <c r="L10" i="1"/>
  <c r="M10" i="1" s="1"/>
  <c r="N10" i="1"/>
  <c r="J11" i="1"/>
  <c r="K11" i="1"/>
  <c r="L11" i="1"/>
  <c r="M11" i="1" s="1"/>
  <c r="N11" i="1"/>
  <c r="J12" i="1"/>
  <c r="K12" i="1"/>
  <c r="L12" i="1"/>
  <c r="M12" i="1" s="1"/>
  <c r="N12" i="1"/>
  <c r="J13" i="1"/>
  <c r="K13" i="1"/>
  <c r="L13" i="1"/>
  <c r="M13" i="1" s="1"/>
  <c r="N13" i="1"/>
  <c r="J14" i="1"/>
  <c r="K14" i="1"/>
  <c r="L14" i="1"/>
  <c r="M14" i="1" s="1"/>
  <c r="N14" i="1"/>
  <c r="J15" i="1"/>
  <c r="K15" i="1"/>
  <c r="L15" i="1"/>
  <c r="M15" i="1" s="1"/>
  <c r="N15" i="1"/>
  <c r="J16" i="1"/>
  <c r="K16" i="1"/>
  <c r="L16" i="1"/>
  <c r="M16" i="1" s="1"/>
  <c r="N16" i="1"/>
  <c r="J17" i="1"/>
  <c r="K17" i="1"/>
  <c r="L17" i="1"/>
  <c r="M17" i="1" s="1"/>
  <c r="N17" i="1"/>
  <c r="J18" i="1"/>
  <c r="K18" i="1"/>
  <c r="L18" i="1"/>
  <c r="M18" i="1" s="1"/>
  <c r="N18" i="1"/>
  <c r="J19" i="1"/>
  <c r="K19" i="1"/>
  <c r="L19" i="1"/>
  <c r="M19" i="1" s="1"/>
  <c r="N19" i="1"/>
  <c r="J20" i="1"/>
  <c r="K20" i="1"/>
  <c r="L20" i="1"/>
  <c r="M20" i="1" s="1"/>
  <c r="N20" i="1"/>
  <c r="J21" i="1"/>
  <c r="K21" i="1"/>
  <c r="L21" i="1"/>
  <c r="M21" i="1" s="1"/>
  <c r="N21" i="1"/>
  <c r="J22" i="1"/>
  <c r="K22" i="1"/>
  <c r="L22" i="1"/>
  <c r="M22" i="1" s="1"/>
  <c r="N22" i="1"/>
  <c r="J23" i="1"/>
  <c r="K23" i="1"/>
  <c r="L23" i="1"/>
  <c r="M23" i="1" s="1"/>
  <c r="N23" i="1"/>
  <c r="J24" i="1"/>
  <c r="K24" i="1"/>
  <c r="L24" i="1"/>
  <c r="M24" i="1" s="1"/>
  <c r="N24" i="1"/>
  <c r="J25" i="1"/>
  <c r="K25" i="1"/>
  <c r="L25" i="1"/>
  <c r="M25" i="1" s="1"/>
  <c r="N25" i="1"/>
  <c r="J26" i="1"/>
  <c r="K26" i="1"/>
  <c r="L26" i="1"/>
  <c r="M26" i="1" s="1"/>
  <c r="N26" i="1"/>
  <c r="J27" i="1"/>
  <c r="K27" i="1"/>
  <c r="L27" i="1"/>
  <c r="M27" i="1" s="1"/>
  <c r="N27" i="1"/>
  <c r="J28" i="1"/>
  <c r="K28" i="1"/>
  <c r="L28" i="1"/>
  <c r="M28" i="1" s="1"/>
  <c r="N28" i="1"/>
  <c r="J29" i="1"/>
  <c r="K29" i="1"/>
  <c r="L29" i="1"/>
  <c r="M29" i="1" s="1"/>
  <c r="N29" i="1"/>
  <c r="J30" i="1"/>
  <c r="K30" i="1"/>
  <c r="L30" i="1"/>
  <c r="M30" i="1" s="1"/>
  <c r="N30" i="1"/>
  <c r="J31" i="1"/>
  <c r="K31" i="1"/>
  <c r="L31" i="1"/>
  <c r="M31" i="1" s="1"/>
  <c r="N31" i="1"/>
  <c r="J32" i="1"/>
  <c r="K32" i="1"/>
  <c r="L32" i="1"/>
  <c r="M32" i="1" s="1"/>
  <c r="N32" i="1"/>
  <c r="J33" i="1"/>
  <c r="K33" i="1"/>
  <c r="L33" i="1"/>
  <c r="M33" i="1" s="1"/>
  <c r="N33" i="1"/>
  <c r="J34" i="1"/>
  <c r="K34" i="1"/>
  <c r="L34" i="1"/>
  <c r="M34" i="1" s="1"/>
  <c r="N34" i="1"/>
  <c r="J35" i="1"/>
  <c r="K35" i="1"/>
  <c r="L35" i="1"/>
  <c r="M35" i="1" s="1"/>
  <c r="N35" i="1"/>
  <c r="J36" i="1"/>
  <c r="K36" i="1"/>
  <c r="L36" i="1"/>
  <c r="M36" i="1" s="1"/>
  <c r="N36" i="1"/>
  <c r="J37" i="1"/>
  <c r="K37" i="1"/>
  <c r="L37" i="1"/>
  <c r="M37" i="1" s="1"/>
  <c r="N37" i="1"/>
  <c r="J38" i="1"/>
  <c r="K38" i="1"/>
  <c r="L38" i="1"/>
  <c r="M38" i="1" s="1"/>
  <c r="N38" i="1"/>
  <c r="J39" i="1"/>
  <c r="K39" i="1"/>
  <c r="L39" i="1"/>
  <c r="M39" i="1" s="1"/>
  <c r="N39" i="1"/>
  <c r="J40" i="1"/>
  <c r="K40" i="1"/>
  <c r="L40" i="1"/>
  <c r="M40" i="1" s="1"/>
  <c r="N40" i="1"/>
  <c r="J41" i="1"/>
  <c r="K41" i="1"/>
  <c r="L41" i="1"/>
  <c r="M41" i="1" s="1"/>
  <c r="N41" i="1"/>
  <c r="J42" i="1"/>
  <c r="K42" i="1"/>
  <c r="L42" i="1"/>
  <c r="M42" i="1" s="1"/>
  <c r="N42" i="1"/>
  <c r="J43" i="1"/>
  <c r="K43" i="1"/>
  <c r="L43" i="1"/>
  <c r="M43" i="1" s="1"/>
  <c r="N43" i="1"/>
  <c r="J44" i="1"/>
  <c r="K44" i="1"/>
  <c r="L44" i="1"/>
  <c r="M44" i="1" s="1"/>
  <c r="N44" i="1"/>
  <c r="J45" i="1"/>
  <c r="K45" i="1"/>
  <c r="L45" i="1"/>
  <c r="M45" i="1" s="1"/>
  <c r="N45" i="1"/>
  <c r="J46" i="1"/>
  <c r="K46" i="1"/>
  <c r="L46" i="1"/>
  <c r="M46" i="1" s="1"/>
  <c r="N46" i="1"/>
  <c r="J47" i="1"/>
  <c r="K47" i="1"/>
  <c r="L47" i="1"/>
  <c r="M47" i="1" s="1"/>
  <c r="N47" i="1"/>
  <c r="J48" i="1"/>
  <c r="K48" i="1"/>
  <c r="L48" i="1"/>
  <c r="M48" i="1" s="1"/>
  <c r="N48" i="1"/>
  <c r="J49" i="1"/>
  <c r="K49" i="1"/>
  <c r="L49" i="1"/>
  <c r="M49" i="1" s="1"/>
  <c r="N49" i="1"/>
  <c r="J50" i="1"/>
  <c r="K50" i="1"/>
  <c r="L50" i="1"/>
  <c r="M50" i="1" s="1"/>
  <c r="N50" i="1"/>
  <c r="J51" i="1"/>
  <c r="K51" i="1"/>
  <c r="L51" i="1"/>
  <c r="M51" i="1" s="1"/>
  <c r="N51" i="1"/>
  <c r="J52" i="1"/>
  <c r="K52" i="1"/>
  <c r="L52" i="1"/>
  <c r="M52" i="1" s="1"/>
  <c r="N52" i="1"/>
  <c r="J53" i="1"/>
  <c r="K53" i="1"/>
  <c r="L53" i="1"/>
  <c r="M53" i="1" s="1"/>
  <c r="N53" i="1"/>
  <c r="J54" i="1"/>
  <c r="K54" i="1"/>
  <c r="L54" i="1"/>
  <c r="M54" i="1" s="1"/>
  <c r="N54" i="1"/>
  <c r="J55" i="1"/>
  <c r="K55" i="1"/>
  <c r="L55" i="1"/>
  <c r="M55" i="1" s="1"/>
  <c r="N55" i="1"/>
  <c r="J56" i="1"/>
  <c r="K56" i="1"/>
  <c r="L56" i="1"/>
  <c r="M56" i="1" s="1"/>
  <c r="N56" i="1"/>
  <c r="J57" i="1"/>
  <c r="K57" i="1"/>
  <c r="L57" i="1"/>
  <c r="M57" i="1" s="1"/>
  <c r="N57" i="1"/>
  <c r="J58" i="1"/>
  <c r="K58" i="1"/>
  <c r="L58" i="1"/>
  <c r="M58" i="1" s="1"/>
  <c r="N58" i="1"/>
  <c r="J59" i="1"/>
  <c r="K59" i="1"/>
  <c r="L59" i="1"/>
  <c r="M59" i="1" s="1"/>
  <c r="N59" i="1"/>
  <c r="J60" i="1"/>
  <c r="K60" i="1"/>
  <c r="L60" i="1"/>
  <c r="M60" i="1" s="1"/>
  <c r="N60" i="1"/>
  <c r="J61" i="1"/>
  <c r="K61" i="1"/>
  <c r="L61" i="1"/>
  <c r="M61" i="1" s="1"/>
  <c r="N61" i="1"/>
  <c r="J62" i="1"/>
  <c r="K62" i="1"/>
  <c r="L62" i="1"/>
  <c r="M62" i="1" s="1"/>
  <c r="N62" i="1"/>
  <c r="J63" i="1"/>
  <c r="K63" i="1"/>
  <c r="L63" i="1"/>
  <c r="M63" i="1" s="1"/>
  <c r="N63" i="1"/>
  <c r="J64" i="1"/>
  <c r="K64" i="1"/>
  <c r="L64" i="1"/>
  <c r="M64" i="1" s="1"/>
  <c r="N64" i="1"/>
  <c r="J65" i="1"/>
  <c r="K65" i="1"/>
  <c r="L65" i="1"/>
  <c r="M65" i="1" s="1"/>
  <c r="N65" i="1"/>
  <c r="J66" i="1"/>
  <c r="K66" i="1"/>
  <c r="L66" i="1"/>
  <c r="M66" i="1" s="1"/>
  <c r="N66" i="1"/>
  <c r="J67" i="1"/>
  <c r="K67" i="1"/>
  <c r="L67" i="1"/>
  <c r="M67" i="1" s="1"/>
  <c r="N67" i="1"/>
  <c r="J68" i="1"/>
  <c r="K68" i="1"/>
  <c r="L68" i="1"/>
  <c r="M68" i="1" s="1"/>
  <c r="N68" i="1"/>
  <c r="J69" i="1"/>
  <c r="K69" i="1"/>
  <c r="L69" i="1"/>
  <c r="M69" i="1" s="1"/>
  <c r="N69" i="1"/>
  <c r="J70" i="1"/>
  <c r="K70" i="1"/>
  <c r="L70" i="1"/>
  <c r="M70" i="1" s="1"/>
  <c r="N70" i="1"/>
  <c r="J71" i="1"/>
  <c r="K71" i="1"/>
  <c r="L71" i="1"/>
  <c r="M71" i="1" s="1"/>
  <c r="N71" i="1"/>
  <c r="J72" i="1"/>
  <c r="K72" i="1"/>
  <c r="L72" i="1"/>
  <c r="M72" i="1" s="1"/>
  <c r="N72" i="1"/>
  <c r="J73" i="1"/>
  <c r="K73" i="1"/>
  <c r="L73" i="1"/>
  <c r="M73" i="1" s="1"/>
  <c r="N73" i="1"/>
  <c r="J74" i="1"/>
  <c r="K74" i="1"/>
  <c r="L74" i="1"/>
  <c r="M74" i="1" s="1"/>
  <c r="N74" i="1"/>
  <c r="J75" i="1"/>
  <c r="K75" i="1"/>
  <c r="L75" i="1"/>
  <c r="M75" i="1" s="1"/>
  <c r="N75" i="1"/>
  <c r="J76" i="1"/>
  <c r="K76" i="1"/>
  <c r="L76" i="1"/>
  <c r="M76" i="1" s="1"/>
  <c r="N76" i="1"/>
  <c r="J77" i="1"/>
  <c r="K77" i="1"/>
  <c r="L77" i="1"/>
  <c r="M77" i="1" s="1"/>
  <c r="N77" i="1"/>
  <c r="J78" i="1"/>
  <c r="K78" i="1"/>
  <c r="L78" i="1"/>
  <c r="M78" i="1" s="1"/>
  <c r="N78" i="1"/>
  <c r="J79" i="1"/>
  <c r="K79" i="1"/>
  <c r="L79" i="1"/>
  <c r="M79" i="1" s="1"/>
  <c r="N79" i="1"/>
  <c r="J80" i="1"/>
  <c r="K80" i="1"/>
  <c r="L80" i="1"/>
  <c r="M80" i="1" s="1"/>
  <c r="N80" i="1"/>
  <c r="J81" i="1"/>
  <c r="K81" i="1"/>
  <c r="L81" i="1"/>
  <c r="M81" i="1" s="1"/>
  <c r="N81" i="1"/>
  <c r="J82" i="1"/>
  <c r="K82" i="1"/>
  <c r="L82" i="1"/>
  <c r="M82" i="1" s="1"/>
  <c r="N82" i="1"/>
  <c r="J83" i="1"/>
  <c r="K83" i="1"/>
  <c r="L83" i="1"/>
  <c r="M83" i="1" s="1"/>
  <c r="N83" i="1"/>
  <c r="J84" i="1"/>
  <c r="K84" i="1"/>
  <c r="L84" i="1"/>
  <c r="M84" i="1" s="1"/>
  <c r="N84" i="1"/>
  <c r="J85" i="1"/>
  <c r="K85" i="1"/>
  <c r="L85" i="1"/>
  <c r="M85" i="1" s="1"/>
  <c r="N85" i="1"/>
  <c r="J86" i="1"/>
  <c r="K86" i="1"/>
  <c r="L86" i="1"/>
  <c r="M86" i="1" s="1"/>
  <c r="N86" i="1"/>
  <c r="J87" i="1"/>
  <c r="K87" i="1"/>
  <c r="L87" i="1"/>
  <c r="M87" i="1" s="1"/>
  <c r="N87" i="1"/>
  <c r="J88" i="1"/>
  <c r="K88" i="1"/>
  <c r="L88" i="1"/>
  <c r="M88" i="1" s="1"/>
  <c r="N88" i="1"/>
  <c r="J89" i="1"/>
  <c r="K89" i="1"/>
  <c r="L89" i="1"/>
  <c r="M89" i="1" s="1"/>
  <c r="N89" i="1"/>
  <c r="J90" i="1"/>
  <c r="K90" i="1"/>
  <c r="L90" i="1"/>
  <c r="M90" i="1" s="1"/>
  <c r="N90" i="1"/>
  <c r="J91" i="1"/>
  <c r="K91" i="1"/>
  <c r="L91" i="1"/>
  <c r="M91" i="1" s="1"/>
  <c r="N91" i="1"/>
  <c r="J92" i="1"/>
  <c r="K92" i="1"/>
  <c r="L92" i="1"/>
  <c r="M92" i="1" s="1"/>
  <c r="N92" i="1"/>
  <c r="J93" i="1"/>
  <c r="K93" i="1"/>
  <c r="L93" i="1"/>
  <c r="M93" i="1" s="1"/>
  <c r="N93" i="1"/>
  <c r="J94" i="1"/>
  <c r="K94" i="1"/>
  <c r="L94" i="1"/>
  <c r="M94" i="1" s="1"/>
  <c r="N94" i="1"/>
  <c r="J95" i="1"/>
  <c r="K95" i="1"/>
  <c r="L95" i="1"/>
  <c r="M95" i="1" s="1"/>
  <c r="N95" i="1"/>
  <c r="J96" i="1"/>
  <c r="K96" i="1"/>
  <c r="L96" i="1"/>
  <c r="M96" i="1" s="1"/>
  <c r="N96" i="1"/>
  <c r="J97" i="1"/>
  <c r="K97" i="1"/>
  <c r="L97" i="1"/>
  <c r="M97" i="1" s="1"/>
  <c r="N97" i="1"/>
  <c r="J98" i="1"/>
  <c r="K98" i="1"/>
  <c r="L98" i="1"/>
  <c r="M98" i="1" s="1"/>
  <c r="N98" i="1"/>
  <c r="J99" i="1"/>
  <c r="K99" i="1"/>
  <c r="L99" i="1"/>
  <c r="M99" i="1" s="1"/>
  <c r="N99" i="1"/>
  <c r="J100" i="1"/>
  <c r="K100" i="1"/>
  <c r="L100" i="1"/>
  <c r="M100" i="1" s="1"/>
  <c r="N100" i="1"/>
  <c r="J101" i="1"/>
  <c r="K101" i="1"/>
  <c r="L101" i="1"/>
  <c r="M101" i="1" s="1"/>
  <c r="N101" i="1"/>
  <c r="J102" i="1"/>
  <c r="K102" i="1"/>
  <c r="L102" i="1"/>
  <c r="M102" i="1" s="1"/>
  <c r="N102" i="1"/>
  <c r="J103" i="1"/>
  <c r="K103" i="1"/>
  <c r="L103" i="1"/>
  <c r="M103" i="1" s="1"/>
  <c r="N103" i="1"/>
  <c r="J104" i="1"/>
  <c r="K104" i="1"/>
  <c r="L104" i="1"/>
  <c r="M104" i="1" s="1"/>
  <c r="N104" i="1"/>
  <c r="J105" i="1"/>
  <c r="K105" i="1"/>
  <c r="L105" i="1"/>
  <c r="M105" i="1" s="1"/>
  <c r="N105" i="1"/>
  <c r="J106" i="1"/>
  <c r="K106" i="1"/>
  <c r="L106" i="1"/>
  <c r="M106" i="1" s="1"/>
  <c r="N106" i="1"/>
  <c r="J107" i="1"/>
  <c r="K107" i="1"/>
  <c r="L107" i="1"/>
  <c r="M107" i="1" s="1"/>
  <c r="N107" i="1"/>
  <c r="J108" i="1"/>
  <c r="K108" i="1"/>
  <c r="L108" i="1"/>
  <c r="M108" i="1" s="1"/>
  <c r="N108" i="1"/>
  <c r="J109" i="1"/>
  <c r="K109" i="1"/>
  <c r="L109" i="1"/>
  <c r="M109" i="1" s="1"/>
  <c r="N109" i="1"/>
  <c r="J110" i="1"/>
  <c r="K110" i="1"/>
  <c r="L110" i="1"/>
  <c r="M110" i="1" s="1"/>
  <c r="N110" i="1"/>
  <c r="J111" i="1"/>
  <c r="K111" i="1"/>
  <c r="L111" i="1"/>
  <c r="M111" i="1" s="1"/>
  <c r="N111" i="1"/>
  <c r="J112" i="1"/>
  <c r="K112" i="1"/>
  <c r="L112" i="1"/>
  <c r="M112" i="1" s="1"/>
  <c r="N112" i="1"/>
  <c r="J113" i="1"/>
  <c r="K113" i="1"/>
  <c r="L113" i="1"/>
  <c r="M113" i="1" s="1"/>
  <c r="N113" i="1"/>
  <c r="J114" i="1"/>
  <c r="K114" i="1"/>
  <c r="L114" i="1"/>
  <c r="M114" i="1" s="1"/>
  <c r="N114" i="1"/>
  <c r="J115" i="1"/>
  <c r="K115" i="1"/>
  <c r="L115" i="1"/>
  <c r="M115" i="1" s="1"/>
  <c r="N115" i="1"/>
  <c r="J116" i="1"/>
  <c r="K116" i="1"/>
  <c r="L116" i="1"/>
  <c r="M116" i="1" s="1"/>
  <c r="N116" i="1"/>
  <c r="J117" i="1"/>
  <c r="K117" i="1"/>
  <c r="L117" i="1"/>
  <c r="M117" i="1" s="1"/>
  <c r="N117" i="1"/>
  <c r="J118" i="1"/>
  <c r="K118" i="1"/>
  <c r="L118" i="1"/>
  <c r="M118" i="1" s="1"/>
  <c r="N118" i="1"/>
  <c r="J119" i="1"/>
  <c r="K119" i="1"/>
  <c r="L119" i="1"/>
  <c r="M119" i="1" s="1"/>
  <c r="N119" i="1"/>
  <c r="J120" i="1"/>
  <c r="K120" i="1"/>
  <c r="L120" i="1"/>
  <c r="M120" i="1" s="1"/>
  <c r="N120" i="1"/>
  <c r="J121" i="1"/>
  <c r="K121" i="1"/>
  <c r="L121" i="1"/>
  <c r="M121" i="1" s="1"/>
  <c r="N121" i="1"/>
  <c r="J122" i="1"/>
  <c r="K122" i="1"/>
  <c r="L122" i="1"/>
  <c r="M122" i="1" s="1"/>
  <c r="N122" i="1"/>
  <c r="J123" i="1"/>
  <c r="K123" i="1"/>
  <c r="L123" i="1"/>
  <c r="M123" i="1" s="1"/>
  <c r="N123" i="1"/>
  <c r="J124" i="1"/>
  <c r="K124" i="1"/>
  <c r="L124" i="1"/>
  <c r="M124" i="1" s="1"/>
  <c r="N124" i="1"/>
  <c r="J125" i="1"/>
  <c r="K125" i="1"/>
  <c r="L125" i="1"/>
  <c r="M125" i="1" s="1"/>
  <c r="N125" i="1"/>
  <c r="J126" i="1"/>
  <c r="K126" i="1"/>
  <c r="L126" i="1"/>
  <c r="M126" i="1" s="1"/>
  <c r="N126" i="1"/>
  <c r="J127" i="1"/>
  <c r="K127" i="1"/>
  <c r="L127" i="1"/>
  <c r="M127" i="1" s="1"/>
  <c r="N127" i="1"/>
  <c r="J128" i="1"/>
  <c r="K128" i="1"/>
  <c r="L128" i="1"/>
  <c r="M128" i="1" s="1"/>
  <c r="N128" i="1"/>
  <c r="J129" i="1"/>
  <c r="K129" i="1"/>
  <c r="L129" i="1"/>
  <c r="M129" i="1" s="1"/>
  <c r="N129" i="1"/>
  <c r="J130" i="1"/>
  <c r="K130" i="1"/>
  <c r="L130" i="1"/>
  <c r="M130" i="1" s="1"/>
  <c r="N130" i="1"/>
  <c r="J131" i="1"/>
  <c r="K131" i="1"/>
  <c r="L131" i="1"/>
  <c r="M131" i="1" s="1"/>
  <c r="N131" i="1"/>
  <c r="J132" i="1"/>
  <c r="K132" i="1"/>
  <c r="L132" i="1"/>
  <c r="M132" i="1" s="1"/>
  <c r="N132" i="1"/>
  <c r="J133" i="1"/>
  <c r="K133" i="1"/>
  <c r="L133" i="1"/>
  <c r="M133" i="1" s="1"/>
  <c r="N133" i="1"/>
  <c r="J134" i="1"/>
  <c r="K134" i="1"/>
  <c r="L134" i="1"/>
  <c r="M134" i="1" s="1"/>
  <c r="N134" i="1"/>
  <c r="J135" i="1"/>
  <c r="K135" i="1"/>
  <c r="L135" i="1"/>
  <c r="M135" i="1" s="1"/>
  <c r="N135" i="1"/>
  <c r="J136" i="1"/>
  <c r="K136" i="1"/>
  <c r="L136" i="1"/>
  <c r="M136" i="1" s="1"/>
  <c r="N136" i="1"/>
  <c r="J137" i="1"/>
  <c r="K137" i="1"/>
  <c r="L137" i="1"/>
  <c r="M137" i="1" s="1"/>
  <c r="N137" i="1"/>
  <c r="J138" i="1"/>
  <c r="K138" i="1"/>
  <c r="L138" i="1"/>
  <c r="M138" i="1" s="1"/>
  <c r="N138" i="1"/>
  <c r="J139" i="1"/>
  <c r="K139" i="1"/>
  <c r="L139" i="1"/>
  <c r="M139" i="1" s="1"/>
  <c r="N139" i="1"/>
  <c r="J140" i="1"/>
  <c r="K140" i="1"/>
  <c r="L140" i="1"/>
  <c r="M140" i="1" s="1"/>
  <c r="N140" i="1"/>
  <c r="J141" i="1"/>
  <c r="K141" i="1"/>
  <c r="L141" i="1"/>
  <c r="M141" i="1" s="1"/>
  <c r="N141" i="1"/>
  <c r="J142" i="1"/>
  <c r="K142" i="1"/>
  <c r="L142" i="1"/>
  <c r="M142" i="1" s="1"/>
  <c r="N142" i="1"/>
  <c r="J143" i="1"/>
  <c r="K143" i="1"/>
  <c r="L143" i="1"/>
  <c r="M143" i="1" s="1"/>
  <c r="N143" i="1"/>
  <c r="J144" i="1"/>
  <c r="K144" i="1"/>
  <c r="L144" i="1"/>
  <c r="M144" i="1" s="1"/>
  <c r="N144" i="1"/>
  <c r="J145" i="1"/>
  <c r="K145" i="1"/>
  <c r="L145" i="1"/>
  <c r="M145" i="1" s="1"/>
  <c r="N145" i="1"/>
  <c r="J146" i="1"/>
  <c r="K146" i="1"/>
  <c r="L146" i="1"/>
  <c r="M146" i="1" s="1"/>
  <c r="N146" i="1"/>
  <c r="J147" i="1"/>
  <c r="K147" i="1"/>
  <c r="L147" i="1"/>
  <c r="M147" i="1" s="1"/>
  <c r="N147" i="1"/>
  <c r="J148" i="1"/>
  <c r="K148" i="1"/>
  <c r="L148" i="1"/>
  <c r="M148" i="1" s="1"/>
  <c r="N148" i="1"/>
  <c r="J149" i="1"/>
  <c r="K149" i="1"/>
  <c r="L149" i="1"/>
  <c r="M149" i="1" s="1"/>
  <c r="N149" i="1"/>
  <c r="J150" i="1"/>
  <c r="K150" i="1"/>
  <c r="L150" i="1"/>
  <c r="M150" i="1" s="1"/>
  <c r="N150" i="1"/>
  <c r="J151" i="1"/>
  <c r="K151" i="1"/>
  <c r="L151" i="1"/>
  <c r="M151" i="1" s="1"/>
  <c r="N151" i="1"/>
  <c r="J152" i="1"/>
  <c r="K152" i="1"/>
  <c r="L152" i="1"/>
  <c r="M152" i="1" s="1"/>
  <c r="N152" i="1"/>
  <c r="J153" i="1"/>
  <c r="K153" i="1"/>
  <c r="L153" i="1"/>
  <c r="M153" i="1" s="1"/>
  <c r="N153" i="1"/>
  <c r="J154" i="1"/>
  <c r="K154" i="1"/>
  <c r="L154" i="1"/>
  <c r="M154" i="1" s="1"/>
  <c r="N154" i="1"/>
  <c r="J155" i="1"/>
  <c r="K155" i="1"/>
  <c r="L155" i="1"/>
  <c r="M155" i="1" s="1"/>
  <c r="N155" i="1"/>
  <c r="J156" i="1"/>
  <c r="K156" i="1"/>
  <c r="L156" i="1"/>
  <c r="M156" i="1" s="1"/>
  <c r="N156" i="1"/>
  <c r="J157" i="1"/>
  <c r="K157" i="1"/>
  <c r="L157" i="1"/>
  <c r="M157" i="1" s="1"/>
  <c r="N157" i="1"/>
  <c r="J158" i="1"/>
  <c r="K158" i="1"/>
  <c r="L158" i="1"/>
  <c r="M158" i="1" s="1"/>
  <c r="N158" i="1"/>
  <c r="J159" i="1"/>
  <c r="K159" i="1"/>
  <c r="L159" i="1"/>
  <c r="M159" i="1" s="1"/>
  <c r="N159" i="1"/>
  <c r="J160" i="1"/>
  <c r="K160" i="1"/>
  <c r="L160" i="1"/>
  <c r="M160" i="1" s="1"/>
  <c r="N160" i="1"/>
  <c r="J161" i="1"/>
  <c r="K161" i="1"/>
  <c r="L161" i="1"/>
  <c r="M161" i="1" s="1"/>
  <c r="N161" i="1"/>
  <c r="J162" i="1"/>
  <c r="K162" i="1"/>
  <c r="L162" i="1"/>
  <c r="M162" i="1" s="1"/>
  <c r="N162" i="1"/>
  <c r="J163" i="1"/>
  <c r="K163" i="1"/>
  <c r="L163" i="1"/>
  <c r="M163" i="1" s="1"/>
  <c r="N163" i="1"/>
  <c r="J164" i="1"/>
  <c r="K164" i="1"/>
  <c r="L164" i="1"/>
  <c r="M164" i="1" s="1"/>
  <c r="N164" i="1"/>
  <c r="J165" i="1"/>
  <c r="K165" i="1"/>
  <c r="L165" i="1"/>
  <c r="M165" i="1" s="1"/>
  <c r="N165" i="1"/>
  <c r="J166" i="1"/>
  <c r="K166" i="1"/>
  <c r="L166" i="1"/>
  <c r="M166" i="1" s="1"/>
  <c r="N166" i="1"/>
  <c r="J167" i="1"/>
  <c r="K167" i="1"/>
  <c r="L167" i="1"/>
  <c r="M167" i="1" s="1"/>
  <c r="N167" i="1"/>
  <c r="J168" i="1"/>
  <c r="K168" i="1"/>
  <c r="L168" i="1"/>
  <c r="M168" i="1" s="1"/>
  <c r="N168" i="1"/>
  <c r="J169" i="1"/>
  <c r="K169" i="1"/>
  <c r="L169" i="1"/>
  <c r="M169" i="1" s="1"/>
  <c r="N169" i="1"/>
  <c r="J170" i="1"/>
  <c r="K170" i="1"/>
  <c r="L170" i="1"/>
  <c r="M170" i="1" s="1"/>
  <c r="N170" i="1"/>
  <c r="J171" i="1"/>
  <c r="K171" i="1"/>
  <c r="L171" i="1"/>
  <c r="M171" i="1" s="1"/>
  <c r="N171" i="1"/>
  <c r="J172" i="1"/>
  <c r="K172" i="1"/>
  <c r="L172" i="1"/>
  <c r="M172" i="1" s="1"/>
  <c r="N172" i="1"/>
  <c r="J173" i="1"/>
  <c r="K173" i="1"/>
  <c r="L173" i="1"/>
  <c r="M173" i="1" s="1"/>
  <c r="N173" i="1"/>
  <c r="J174" i="1"/>
  <c r="K174" i="1"/>
  <c r="L174" i="1"/>
  <c r="M174" i="1" s="1"/>
  <c r="N174" i="1"/>
  <c r="J175" i="1"/>
  <c r="K175" i="1"/>
  <c r="L175" i="1"/>
  <c r="M175" i="1" s="1"/>
  <c r="N175" i="1"/>
  <c r="J176" i="1"/>
  <c r="K176" i="1"/>
  <c r="L176" i="1"/>
  <c r="M176" i="1" s="1"/>
  <c r="N176" i="1"/>
  <c r="J177" i="1"/>
  <c r="K177" i="1"/>
  <c r="L177" i="1"/>
  <c r="M177" i="1" s="1"/>
  <c r="N177" i="1"/>
  <c r="J178" i="1"/>
  <c r="K178" i="1"/>
  <c r="L178" i="1"/>
  <c r="M178" i="1" s="1"/>
  <c r="N178" i="1"/>
  <c r="J179" i="1"/>
  <c r="K179" i="1"/>
  <c r="L179" i="1"/>
  <c r="M179" i="1" s="1"/>
  <c r="N179" i="1"/>
  <c r="J180" i="1"/>
  <c r="K180" i="1"/>
  <c r="L180" i="1"/>
  <c r="M180" i="1" s="1"/>
  <c r="N180" i="1"/>
  <c r="J181" i="1"/>
  <c r="K181" i="1"/>
  <c r="L181" i="1"/>
  <c r="M181" i="1" s="1"/>
  <c r="N181" i="1"/>
  <c r="J182" i="1"/>
  <c r="K182" i="1"/>
  <c r="L182" i="1"/>
  <c r="M182" i="1" s="1"/>
  <c r="N182" i="1"/>
  <c r="J183" i="1"/>
  <c r="K183" i="1"/>
  <c r="L183" i="1"/>
  <c r="M183" i="1" s="1"/>
  <c r="N183" i="1"/>
  <c r="J184" i="1"/>
  <c r="K184" i="1"/>
  <c r="L184" i="1"/>
  <c r="M184" i="1" s="1"/>
  <c r="N184" i="1"/>
  <c r="J185" i="1"/>
  <c r="K185" i="1"/>
  <c r="L185" i="1"/>
  <c r="M185" i="1" s="1"/>
  <c r="N185" i="1"/>
  <c r="J186" i="1"/>
  <c r="K186" i="1"/>
  <c r="L186" i="1"/>
  <c r="M186" i="1" s="1"/>
  <c r="N186" i="1"/>
  <c r="J187" i="1"/>
  <c r="K187" i="1"/>
  <c r="L187" i="1"/>
  <c r="M187" i="1" s="1"/>
  <c r="N187" i="1"/>
  <c r="J188" i="1"/>
  <c r="K188" i="1"/>
  <c r="L188" i="1"/>
  <c r="M188" i="1" s="1"/>
  <c r="N188" i="1"/>
  <c r="J189" i="1"/>
  <c r="K189" i="1"/>
  <c r="L189" i="1"/>
  <c r="M189" i="1" s="1"/>
  <c r="N189" i="1"/>
  <c r="J190" i="1"/>
  <c r="K190" i="1"/>
  <c r="L190" i="1"/>
  <c r="M190" i="1" s="1"/>
  <c r="N190" i="1"/>
  <c r="J191" i="1"/>
  <c r="K191" i="1"/>
  <c r="L191" i="1"/>
  <c r="M191" i="1" s="1"/>
  <c r="N191" i="1"/>
  <c r="J192" i="1"/>
  <c r="K192" i="1"/>
  <c r="L192" i="1"/>
  <c r="M192" i="1" s="1"/>
  <c r="N192" i="1"/>
  <c r="J193" i="1"/>
  <c r="K193" i="1"/>
  <c r="L193" i="1"/>
  <c r="M193" i="1" s="1"/>
  <c r="N193" i="1"/>
  <c r="J194" i="1"/>
  <c r="K194" i="1"/>
  <c r="L194" i="1"/>
  <c r="M194" i="1" s="1"/>
  <c r="N194" i="1"/>
  <c r="J195" i="1"/>
  <c r="K195" i="1"/>
  <c r="L195" i="1"/>
  <c r="M195" i="1" s="1"/>
  <c r="N195" i="1"/>
  <c r="J196" i="1"/>
  <c r="K196" i="1"/>
  <c r="L196" i="1"/>
  <c r="M196" i="1" s="1"/>
  <c r="N196" i="1"/>
  <c r="J197" i="1"/>
  <c r="K197" i="1"/>
  <c r="L197" i="1"/>
  <c r="M197" i="1" s="1"/>
  <c r="N197" i="1"/>
  <c r="J198" i="1"/>
  <c r="K198" i="1"/>
  <c r="L198" i="1"/>
  <c r="M198" i="1" s="1"/>
  <c r="N198" i="1"/>
  <c r="J199" i="1"/>
  <c r="K199" i="1"/>
  <c r="L199" i="1"/>
  <c r="M199" i="1" s="1"/>
  <c r="N199" i="1"/>
  <c r="J200" i="1"/>
  <c r="K200" i="1"/>
  <c r="L200" i="1"/>
  <c r="M200" i="1" s="1"/>
  <c r="N200" i="1"/>
  <c r="J201" i="1"/>
  <c r="K201" i="1"/>
  <c r="L201" i="1"/>
  <c r="M201" i="1" s="1"/>
  <c r="N201" i="1"/>
  <c r="J202" i="1"/>
  <c r="K202" i="1"/>
  <c r="L202" i="1"/>
  <c r="M202" i="1" s="1"/>
  <c r="N202" i="1"/>
  <c r="J203" i="1"/>
  <c r="K203" i="1"/>
  <c r="L203" i="1"/>
  <c r="M203" i="1" s="1"/>
  <c r="N203" i="1"/>
  <c r="J204" i="1"/>
  <c r="K204" i="1"/>
  <c r="L204" i="1"/>
  <c r="M204" i="1" s="1"/>
  <c r="N204" i="1"/>
  <c r="J205" i="1"/>
  <c r="K205" i="1"/>
  <c r="L205" i="1"/>
  <c r="M205" i="1" s="1"/>
  <c r="N205" i="1"/>
  <c r="J206" i="1"/>
  <c r="K206" i="1"/>
  <c r="L206" i="1"/>
  <c r="M206" i="1" s="1"/>
  <c r="N206" i="1"/>
  <c r="J207" i="1"/>
  <c r="K207" i="1"/>
  <c r="L207" i="1"/>
  <c r="M207" i="1" s="1"/>
  <c r="N207" i="1"/>
  <c r="J208" i="1"/>
  <c r="K208" i="1"/>
  <c r="L208" i="1"/>
  <c r="M208" i="1" s="1"/>
  <c r="N208" i="1"/>
  <c r="J209" i="1"/>
  <c r="K209" i="1"/>
  <c r="L209" i="1"/>
  <c r="M209" i="1" s="1"/>
  <c r="N209" i="1"/>
  <c r="J210" i="1"/>
  <c r="K210" i="1"/>
  <c r="L210" i="1"/>
  <c r="M210" i="1" s="1"/>
  <c r="N210" i="1"/>
  <c r="J211" i="1"/>
  <c r="K211" i="1"/>
  <c r="L211" i="1"/>
  <c r="M211" i="1" s="1"/>
  <c r="N211" i="1"/>
  <c r="J212" i="1"/>
  <c r="K212" i="1"/>
  <c r="L212" i="1"/>
  <c r="M212" i="1" s="1"/>
  <c r="N212" i="1"/>
  <c r="J213" i="1"/>
  <c r="K213" i="1"/>
  <c r="L213" i="1"/>
  <c r="M213" i="1" s="1"/>
  <c r="N213" i="1"/>
  <c r="J214" i="1"/>
  <c r="K214" i="1"/>
  <c r="L214" i="1"/>
  <c r="M214" i="1" s="1"/>
  <c r="N214" i="1"/>
  <c r="J215" i="1"/>
  <c r="K215" i="1"/>
  <c r="L215" i="1"/>
  <c r="M215" i="1" s="1"/>
  <c r="N215" i="1"/>
  <c r="J216" i="1"/>
  <c r="K216" i="1"/>
  <c r="L216" i="1"/>
  <c r="M216" i="1" s="1"/>
  <c r="N216" i="1"/>
  <c r="J217" i="1"/>
  <c r="K217" i="1"/>
  <c r="L217" i="1"/>
  <c r="M217" i="1" s="1"/>
  <c r="N217" i="1"/>
  <c r="J218" i="1"/>
  <c r="K218" i="1"/>
  <c r="L218" i="1"/>
  <c r="M218" i="1" s="1"/>
  <c r="N218" i="1"/>
  <c r="J219" i="1"/>
  <c r="K219" i="1"/>
  <c r="L219" i="1"/>
  <c r="M219" i="1" s="1"/>
  <c r="N219" i="1"/>
  <c r="J220" i="1"/>
  <c r="K220" i="1"/>
  <c r="L220" i="1"/>
  <c r="M220" i="1" s="1"/>
  <c r="N220" i="1"/>
  <c r="J221" i="1"/>
  <c r="K221" i="1"/>
  <c r="L221" i="1"/>
  <c r="M221" i="1" s="1"/>
  <c r="N221" i="1"/>
  <c r="J222" i="1"/>
  <c r="K222" i="1"/>
  <c r="L222" i="1"/>
  <c r="M222" i="1" s="1"/>
  <c r="N222" i="1"/>
  <c r="J223" i="1"/>
  <c r="K223" i="1"/>
  <c r="L223" i="1"/>
  <c r="M223" i="1" s="1"/>
  <c r="N223" i="1"/>
  <c r="J224" i="1"/>
  <c r="K224" i="1"/>
  <c r="L224" i="1"/>
  <c r="M224" i="1" s="1"/>
  <c r="N224" i="1"/>
  <c r="J225" i="1"/>
  <c r="K225" i="1"/>
  <c r="L225" i="1"/>
  <c r="M225" i="1" s="1"/>
  <c r="N225" i="1"/>
  <c r="J226" i="1"/>
  <c r="K226" i="1"/>
  <c r="L226" i="1"/>
  <c r="M226" i="1" s="1"/>
  <c r="N226" i="1"/>
  <c r="J227" i="1"/>
  <c r="K227" i="1"/>
  <c r="L227" i="1"/>
  <c r="M227" i="1" s="1"/>
  <c r="N227" i="1"/>
  <c r="J228" i="1"/>
  <c r="K228" i="1"/>
  <c r="L228" i="1"/>
  <c r="M228" i="1" s="1"/>
  <c r="N228" i="1"/>
  <c r="J229" i="1"/>
  <c r="K229" i="1"/>
  <c r="L229" i="1"/>
  <c r="M229" i="1" s="1"/>
  <c r="N229" i="1"/>
  <c r="J230" i="1"/>
  <c r="K230" i="1"/>
  <c r="L230" i="1"/>
  <c r="M230" i="1" s="1"/>
  <c r="N230" i="1"/>
  <c r="J231" i="1"/>
  <c r="K231" i="1"/>
  <c r="L231" i="1"/>
  <c r="M231" i="1" s="1"/>
  <c r="N231" i="1"/>
  <c r="J232" i="1"/>
  <c r="K232" i="1"/>
  <c r="L232" i="1"/>
  <c r="M232" i="1" s="1"/>
  <c r="N232" i="1"/>
  <c r="J233" i="1"/>
  <c r="K233" i="1"/>
  <c r="L233" i="1"/>
  <c r="M233" i="1" s="1"/>
  <c r="N233" i="1"/>
  <c r="J234" i="1"/>
  <c r="K234" i="1"/>
  <c r="L234" i="1"/>
  <c r="M234" i="1" s="1"/>
  <c r="N234" i="1"/>
  <c r="J235" i="1"/>
  <c r="K235" i="1"/>
  <c r="L235" i="1"/>
  <c r="M235" i="1" s="1"/>
  <c r="N235" i="1"/>
  <c r="J236" i="1"/>
  <c r="K236" i="1"/>
  <c r="L236" i="1"/>
  <c r="M236" i="1" s="1"/>
  <c r="N236" i="1"/>
  <c r="J237" i="1"/>
  <c r="K237" i="1"/>
  <c r="L237" i="1"/>
  <c r="M237" i="1" s="1"/>
  <c r="N237" i="1"/>
  <c r="J238" i="1"/>
  <c r="K238" i="1"/>
  <c r="L238" i="1"/>
  <c r="M238" i="1" s="1"/>
  <c r="N238" i="1"/>
  <c r="J239" i="1"/>
  <c r="K239" i="1"/>
  <c r="L239" i="1"/>
  <c r="M239" i="1" s="1"/>
  <c r="N239" i="1"/>
  <c r="J240" i="1"/>
  <c r="K240" i="1"/>
  <c r="L240" i="1"/>
  <c r="M240" i="1" s="1"/>
  <c r="N240" i="1"/>
  <c r="J241" i="1"/>
  <c r="K241" i="1"/>
  <c r="L241" i="1"/>
  <c r="M241" i="1" s="1"/>
  <c r="N241" i="1"/>
  <c r="J242" i="1"/>
  <c r="K242" i="1"/>
  <c r="L242" i="1"/>
  <c r="M242" i="1" s="1"/>
  <c r="N242" i="1"/>
  <c r="J243" i="1"/>
  <c r="K243" i="1"/>
  <c r="L243" i="1"/>
  <c r="M243" i="1" s="1"/>
  <c r="N243" i="1"/>
  <c r="J244" i="1"/>
  <c r="K244" i="1"/>
  <c r="L244" i="1"/>
  <c r="M244" i="1" s="1"/>
  <c r="N244" i="1"/>
  <c r="J245" i="1"/>
  <c r="K245" i="1"/>
  <c r="L245" i="1"/>
  <c r="M245" i="1" s="1"/>
  <c r="N245" i="1"/>
  <c r="J246" i="1"/>
  <c r="K246" i="1"/>
  <c r="L246" i="1"/>
  <c r="M246" i="1" s="1"/>
  <c r="N246" i="1"/>
  <c r="J247" i="1"/>
  <c r="K247" i="1"/>
  <c r="L247" i="1"/>
  <c r="M247" i="1" s="1"/>
  <c r="N247" i="1"/>
  <c r="J248" i="1"/>
  <c r="K248" i="1"/>
  <c r="L248" i="1"/>
  <c r="M248" i="1" s="1"/>
  <c r="N248" i="1"/>
  <c r="J249" i="1"/>
  <c r="K249" i="1"/>
  <c r="L249" i="1"/>
  <c r="M249" i="1" s="1"/>
  <c r="N249" i="1"/>
  <c r="J250" i="1"/>
  <c r="K250" i="1"/>
  <c r="L250" i="1"/>
  <c r="M250" i="1" s="1"/>
  <c r="N250" i="1"/>
  <c r="J251" i="1"/>
  <c r="K251" i="1"/>
  <c r="L251" i="1"/>
  <c r="M251" i="1" s="1"/>
  <c r="N251" i="1"/>
  <c r="J252" i="1"/>
  <c r="K252" i="1"/>
  <c r="L252" i="1"/>
  <c r="M252" i="1" s="1"/>
  <c r="N252" i="1"/>
  <c r="J253" i="1"/>
  <c r="K253" i="1"/>
  <c r="L253" i="1"/>
  <c r="M253" i="1" s="1"/>
  <c r="N253" i="1"/>
  <c r="J254" i="1"/>
  <c r="K254" i="1"/>
  <c r="L254" i="1"/>
  <c r="M254" i="1" s="1"/>
  <c r="N254" i="1"/>
  <c r="J255" i="1"/>
  <c r="K255" i="1"/>
  <c r="L255" i="1"/>
  <c r="M255" i="1" s="1"/>
  <c r="N255" i="1"/>
  <c r="J256" i="1"/>
  <c r="K256" i="1"/>
  <c r="L256" i="1"/>
  <c r="M256" i="1" s="1"/>
  <c r="N256" i="1"/>
  <c r="J257" i="1"/>
  <c r="K257" i="1"/>
  <c r="L257" i="1"/>
  <c r="M257" i="1" s="1"/>
  <c r="N257" i="1"/>
  <c r="J258" i="1"/>
  <c r="K258" i="1"/>
  <c r="L258" i="1"/>
  <c r="M258" i="1" s="1"/>
  <c r="N258" i="1"/>
  <c r="J259" i="1"/>
  <c r="K259" i="1"/>
  <c r="L259" i="1"/>
  <c r="M259" i="1" s="1"/>
  <c r="N259" i="1"/>
  <c r="J260" i="1"/>
  <c r="K260" i="1"/>
  <c r="L260" i="1"/>
  <c r="M260" i="1" s="1"/>
  <c r="N260" i="1"/>
  <c r="J261" i="1"/>
  <c r="K261" i="1"/>
  <c r="L261" i="1"/>
  <c r="M261" i="1" s="1"/>
  <c r="N261" i="1"/>
  <c r="J262" i="1"/>
  <c r="K262" i="1"/>
  <c r="L262" i="1"/>
  <c r="M262" i="1" s="1"/>
  <c r="N262" i="1"/>
  <c r="J263" i="1"/>
  <c r="K263" i="1"/>
  <c r="L263" i="1"/>
  <c r="M263" i="1" s="1"/>
  <c r="N263" i="1"/>
  <c r="J264" i="1"/>
  <c r="K264" i="1"/>
  <c r="L264" i="1"/>
  <c r="M264" i="1" s="1"/>
  <c r="N264" i="1"/>
  <c r="J265" i="1"/>
  <c r="K265" i="1"/>
  <c r="L265" i="1"/>
  <c r="M265" i="1" s="1"/>
  <c r="N265" i="1"/>
  <c r="J266" i="1"/>
  <c r="K266" i="1"/>
  <c r="L266" i="1"/>
  <c r="M266" i="1" s="1"/>
  <c r="N266" i="1"/>
  <c r="J267" i="1"/>
  <c r="K267" i="1"/>
  <c r="L267" i="1"/>
  <c r="M267" i="1" s="1"/>
  <c r="N267" i="1"/>
  <c r="J268" i="1"/>
  <c r="K268" i="1"/>
  <c r="L268" i="1"/>
  <c r="M268" i="1" s="1"/>
  <c r="N268" i="1"/>
  <c r="J269" i="1"/>
  <c r="K269" i="1"/>
  <c r="L269" i="1"/>
  <c r="M269" i="1" s="1"/>
  <c r="N269" i="1"/>
  <c r="J270" i="1"/>
  <c r="K270" i="1"/>
  <c r="L270" i="1"/>
  <c r="M270" i="1" s="1"/>
  <c r="N270" i="1"/>
  <c r="J271" i="1"/>
  <c r="K271" i="1"/>
  <c r="L271" i="1"/>
  <c r="M271" i="1" s="1"/>
  <c r="N271" i="1"/>
  <c r="J272" i="1"/>
  <c r="K272" i="1"/>
  <c r="L272" i="1"/>
  <c r="M272" i="1" s="1"/>
  <c r="N272" i="1"/>
  <c r="J273" i="1"/>
  <c r="K273" i="1"/>
  <c r="L273" i="1"/>
  <c r="M273" i="1" s="1"/>
  <c r="N273" i="1"/>
  <c r="J274" i="1"/>
  <c r="K274" i="1"/>
  <c r="L274" i="1"/>
  <c r="M274" i="1" s="1"/>
  <c r="N274" i="1"/>
  <c r="J275" i="1"/>
  <c r="K275" i="1"/>
  <c r="L275" i="1"/>
  <c r="M275" i="1" s="1"/>
  <c r="N275" i="1"/>
  <c r="J276" i="1"/>
  <c r="K276" i="1"/>
  <c r="L276" i="1"/>
  <c r="M276" i="1" s="1"/>
  <c r="N276" i="1"/>
  <c r="J277" i="1"/>
  <c r="K277" i="1"/>
  <c r="L277" i="1"/>
  <c r="M277" i="1" s="1"/>
  <c r="N277" i="1"/>
  <c r="J278" i="1"/>
  <c r="K278" i="1"/>
  <c r="L278" i="1"/>
  <c r="M278" i="1" s="1"/>
  <c r="N278" i="1"/>
  <c r="J279" i="1"/>
  <c r="K279" i="1"/>
  <c r="L279" i="1"/>
  <c r="M279" i="1" s="1"/>
  <c r="N279" i="1"/>
  <c r="J280" i="1"/>
  <c r="K280" i="1"/>
  <c r="L280" i="1"/>
  <c r="M280" i="1" s="1"/>
  <c r="N280" i="1"/>
  <c r="J281" i="1"/>
  <c r="K281" i="1"/>
  <c r="L281" i="1"/>
  <c r="M281" i="1" s="1"/>
  <c r="N281" i="1"/>
  <c r="J282" i="1"/>
  <c r="K282" i="1"/>
  <c r="L282" i="1"/>
  <c r="M282" i="1" s="1"/>
  <c r="N282" i="1"/>
  <c r="J283" i="1"/>
  <c r="K283" i="1"/>
  <c r="L283" i="1"/>
  <c r="M283" i="1" s="1"/>
  <c r="N283" i="1"/>
  <c r="J284" i="1"/>
  <c r="K284" i="1"/>
  <c r="L284" i="1"/>
  <c r="M284" i="1" s="1"/>
  <c r="N284" i="1"/>
  <c r="J285" i="1"/>
  <c r="K285" i="1"/>
  <c r="L285" i="1"/>
  <c r="M285" i="1" s="1"/>
  <c r="N285" i="1"/>
  <c r="J286" i="1"/>
  <c r="K286" i="1"/>
  <c r="L286" i="1"/>
  <c r="M286" i="1" s="1"/>
  <c r="N286" i="1"/>
  <c r="J287" i="1"/>
  <c r="K287" i="1"/>
  <c r="L287" i="1"/>
  <c r="M287" i="1" s="1"/>
  <c r="N287" i="1"/>
  <c r="J288" i="1"/>
  <c r="K288" i="1"/>
  <c r="L288" i="1"/>
  <c r="M288" i="1" s="1"/>
  <c r="N288" i="1"/>
  <c r="J289" i="1"/>
  <c r="K289" i="1"/>
  <c r="L289" i="1"/>
  <c r="M289" i="1" s="1"/>
  <c r="N289" i="1"/>
  <c r="J290" i="1"/>
  <c r="K290" i="1"/>
  <c r="L290" i="1"/>
  <c r="M290" i="1" s="1"/>
  <c r="N290" i="1"/>
  <c r="J291" i="1"/>
  <c r="K291" i="1"/>
  <c r="L291" i="1"/>
  <c r="M291" i="1" s="1"/>
  <c r="N291" i="1"/>
  <c r="J292" i="1"/>
  <c r="K292" i="1"/>
  <c r="L292" i="1"/>
  <c r="M292" i="1" s="1"/>
  <c r="N292" i="1"/>
  <c r="J293" i="1"/>
  <c r="K293" i="1"/>
  <c r="L293" i="1"/>
  <c r="M293" i="1" s="1"/>
  <c r="N293" i="1"/>
  <c r="J294" i="1"/>
  <c r="K294" i="1"/>
  <c r="L294" i="1"/>
  <c r="M294" i="1" s="1"/>
  <c r="N294" i="1"/>
  <c r="J295" i="1"/>
  <c r="K295" i="1"/>
  <c r="L295" i="1"/>
  <c r="M295" i="1" s="1"/>
  <c r="N295" i="1"/>
  <c r="J296" i="1"/>
  <c r="K296" i="1"/>
  <c r="L296" i="1"/>
  <c r="M296" i="1" s="1"/>
  <c r="N296" i="1"/>
  <c r="J297" i="1"/>
  <c r="K297" i="1"/>
  <c r="L297" i="1"/>
  <c r="M297" i="1" s="1"/>
  <c r="N297" i="1"/>
  <c r="J298" i="1"/>
  <c r="K298" i="1"/>
  <c r="L298" i="1"/>
  <c r="M298" i="1" s="1"/>
  <c r="N298" i="1"/>
  <c r="J299" i="1"/>
  <c r="K299" i="1"/>
  <c r="L299" i="1"/>
  <c r="M299" i="1" s="1"/>
  <c r="N299" i="1"/>
  <c r="J300" i="1"/>
  <c r="K300" i="1"/>
  <c r="L300" i="1"/>
  <c r="M300" i="1" s="1"/>
  <c r="N300" i="1"/>
  <c r="J301" i="1"/>
  <c r="K301" i="1"/>
  <c r="L301" i="1"/>
  <c r="M301" i="1" s="1"/>
  <c r="N301" i="1"/>
  <c r="J302" i="1"/>
  <c r="K302" i="1"/>
  <c r="L302" i="1"/>
  <c r="M302" i="1" s="1"/>
  <c r="N302" i="1"/>
  <c r="J303" i="1"/>
  <c r="K303" i="1"/>
  <c r="L303" i="1"/>
  <c r="M303" i="1" s="1"/>
  <c r="N303" i="1"/>
  <c r="J304" i="1"/>
  <c r="K304" i="1"/>
  <c r="L304" i="1"/>
  <c r="M304" i="1" s="1"/>
  <c r="N304" i="1"/>
  <c r="J305" i="1"/>
  <c r="K305" i="1"/>
  <c r="L305" i="1"/>
  <c r="M305" i="1" s="1"/>
  <c r="N305" i="1"/>
  <c r="J306" i="1"/>
  <c r="K306" i="1"/>
  <c r="L306" i="1"/>
  <c r="M306" i="1" s="1"/>
  <c r="N306" i="1"/>
  <c r="J307" i="1"/>
  <c r="K307" i="1"/>
  <c r="L307" i="1"/>
  <c r="M307" i="1" s="1"/>
  <c r="N307" i="1"/>
  <c r="J308" i="1"/>
  <c r="K308" i="1"/>
  <c r="L308" i="1"/>
  <c r="M308" i="1" s="1"/>
  <c r="N308" i="1"/>
  <c r="J309" i="1"/>
  <c r="K309" i="1"/>
  <c r="L309" i="1"/>
  <c r="M309" i="1" s="1"/>
  <c r="N309" i="1"/>
  <c r="J310" i="1"/>
  <c r="K310" i="1"/>
  <c r="L310" i="1"/>
  <c r="M310" i="1" s="1"/>
  <c r="N310" i="1"/>
  <c r="J311" i="1"/>
  <c r="K311" i="1"/>
  <c r="L311" i="1"/>
  <c r="M311" i="1" s="1"/>
  <c r="N311" i="1"/>
  <c r="J312" i="1"/>
  <c r="K312" i="1"/>
  <c r="L312" i="1"/>
  <c r="M312" i="1" s="1"/>
  <c r="N312" i="1"/>
  <c r="J313" i="1"/>
  <c r="K313" i="1"/>
  <c r="L313" i="1"/>
  <c r="M313" i="1" s="1"/>
  <c r="N313" i="1"/>
  <c r="J314" i="1"/>
  <c r="K314" i="1"/>
  <c r="L314" i="1"/>
  <c r="M314" i="1" s="1"/>
  <c r="N314" i="1"/>
  <c r="J315" i="1"/>
  <c r="K315" i="1"/>
  <c r="L315" i="1"/>
  <c r="M315" i="1" s="1"/>
  <c r="N315" i="1"/>
  <c r="J316" i="1"/>
  <c r="K316" i="1"/>
  <c r="L316" i="1"/>
  <c r="M316" i="1" s="1"/>
  <c r="N316" i="1"/>
  <c r="J317" i="1"/>
  <c r="K317" i="1"/>
  <c r="L317" i="1"/>
  <c r="M317" i="1" s="1"/>
  <c r="N317" i="1"/>
  <c r="J318" i="1"/>
  <c r="K318" i="1"/>
  <c r="L318" i="1"/>
  <c r="M318" i="1" s="1"/>
  <c r="N318" i="1"/>
  <c r="J319" i="1"/>
  <c r="K319" i="1"/>
  <c r="L319" i="1"/>
  <c r="M319" i="1" s="1"/>
  <c r="N319" i="1"/>
  <c r="J320" i="1"/>
  <c r="K320" i="1"/>
  <c r="L320" i="1"/>
  <c r="M320" i="1" s="1"/>
  <c r="N320" i="1"/>
  <c r="J321" i="1"/>
  <c r="K321" i="1"/>
  <c r="L321" i="1"/>
  <c r="M321" i="1" s="1"/>
  <c r="N321" i="1"/>
  <c r="J322" i="1"/>
  <c r="K322" i="1"/>
  <c r="L322" i="1"/>
  <c r="M322" i="1" s="1"/>
  <c r="N322" i="1"/>
  <c r="J323" i="1"/>
  <c r="K323" i="1"/>
  <c r="L323" i="1"/>
  <c r="M323" i="1" s="1"/>
  <c r="N323" i="1"/>
  <c r="J324" i="1"/>
  <c r="K324" i="1"/>
  <c r="L324" i="1"/>
  <c r="M324" i="1" s="1"/>
  <c r="N324" i="1"/>
  <c r="J325" i="1"/>
  <c r="K325" i="1"/>
  <c r="L325" i="1"/>
  <c r="M325" i="1" s="1"/>
  <c r="N325" i="1"/>
  <c r="J326" i="1"/>
  <c r="K326" i="1"/>
  <c r="L326" i="1"/>
  <c r="M326" i="1" s="1"/>
  <c r="N326" i="1"/>
  <c r="J327" i="1"/>
  <c r="K327" i="1"/>
  <c r="L327" i="1"/>
  <c r="M327" i="1" s="1"/>
  <c r="N327" i="1"/>
  <c r="J328" i="1"/>
  <c r="K328" i="1"/>
  <c r="L328" i="1"/>
  <c r="M328" i="1" s="1"/>
  <c r="N328" i="1"/>
  <c r="J329" i="1"/>
  <c r="K329" i="1"/>
  <c r="L329" i="1"/>
  <c r="M329" i="1" s="1"/>
  <c r="N329" i="1"/>
  <c r="J330" i="1"/>
  <c r="K330" i="1"/>
  <c r="L330" i="1"/>
  <c r="M330" i="1" s="1"/>
  <c r="N330" i="1"/>
  <c r="J331" i="1"/>
  <c r="K331" i="1"/>
  <c r="L331" i="1"/>
  <c r="M331" i="1" s="1"/>
  <c r="N331" i="1"/>
  <c r="J332" i="1"/>
  <c r="K332" i="1"/>
  <c r="L332" i="1"/>
  <c r="M332" i="1" s="1"/>
  <c r="N332" i="1"/>
  <c r="J333" i="1"/>
  <c r="K333" i="1"/>
  <c r="L333" i="1"/>
  <c r="M333" i="1" s="1"/>
  <c r="N333" i="1"/>
  <c r="J334" i="1"/>
  <c r="K334" i="1"/>
  <c r="L334" i="1"/>
  <c r="M334" i="1" s="1"/>
  <c r="N334" i="1"/>
  <c r="J335" i="1"/>
  <c r="K335" i="1"/>
  <c r="L335" i="1"/>
  <c r="M335" i="1" s="1"/>
  <c r="N335" i="1"/>
  <c r="J336" i="1"/>
  <c r="K336" i="1"/>
  <c r="L336" i="1"/>
  <c r="M336" i="1" s="1"/>
  <c r="N336" i="1"/>
  <c r="J337" i="1"/>
  <c r="K337" i="1"/>
  <c r="L337" i="1"/>
  <c r="M337" i="1" s="1"/>
  <c r="N337" i="1"/>
  <c r="J338" i="1"/>
  <c r="K338" i="1"/>
  <c r="L338" i="1"/>
  <c r="M338" i="1" s="1"/>
  <c r="N338" i="1"/>
  <c r="J339" i="1"/>
  <c r="K339" i="1"/>
  <c r="L339" i="1"/>
  <c r="M339" i="1" s="1"/>
  <c r="N339" i="1"/>
  <c r="J340" i="1"/>
  <c r="K340" i="1"/>
  <c r="L340" i="1"/>
  <c r="M340" i="1" s="1"/>
  <c r="N340" i="1"/>
  <c r="J341" i="1"/>
  <c r="K341" i="1"/>
  <c r="L341" i="1"/>
  <c r="M341" i="1" s="1"/>
  <c r="N341" i="1"/>
  <c r="J342" i="1"/>
  <c r="K342" i="1"/>
  <c r="L342" i="1"/>
  <c r="M342" i="1" s="1"/>
  <c r="N342" i="1"/>
  <c r="J343" i="1"/>
  <c r="K343" i="1"/>
  <c r="L343" i="1"/>
  <c r="M343" i="1" s="1"/>
  <c r="N343" i="1"/>
  <c r="J344" i="1"/>
  <c r="K344" i="1"/>
  <c r="L344" i="1"/>
  <c r="M344" i="1" s="1"/>
  <c r="N344" i="1"/>
  <c r="J345" i="1"/>
  <c r="K345" i="1"/>
  <c r="L345" i="1"/>
  <c r="M345" i="1" s="1"/>
  <c r="N345" i="1"/>
  <c r="J346" i="1"/>
  <c r="K346" i="1"/>
  <c r="L346" i="1"/>
  <c r="M346" i="1" s="1"/>
  <c r="N346" i="1"/>
  <c r="J347" i="1"/>
  <c r="K347" i="1"/>
  <c r="L347" i="1"/>
  <c r="M347" i="1" s="1"/>
  <c r="N347" i="1"/>
  <c r="J348" i="1"/>
  <c r="K348" i="1"/>
  <c r="L348" i="1"/>
  <c r="M348" i="1" s="1"/>
  <c r="N348" i="1"/>
  <c r="J349" i="1"/>
  <c r="K349" i="1"/>
  <c r="L349" i="1"/>
  <c r="M349" i="1" s="1"/>
  <c r="N349" i="1"/>
  <c r="J350" i="1"/>
  <c r="K350" i="1"/>
  <c r="L350" i="1"/>
  <c r="M350" i="1" s="1"/>
  <c r="N350" i="1"/>
  <c r="J351" i="1"/>
  <c r="K351" i="1"/>
  <c r="L351" i="1"/>
  <c r="M351" i="1" s="1"/>
  <c r="N351" i="1"/>
  <c r="J352" i="1"/>
  <c r="K352" i="1"/>
  <c r="L352" i="1"/>
  <c r="M352" i="1" s="1"/>
  <c r="N352" i="1"/>
  <c r="J353" i="1"/>
  <c r="K353" i="1"/>
  <c r="L353" i="1"/>
  <c r="M353" i="1" s="1"/>
  <c r="N353" i="1"/>
  <c r="J354" i="1"/>
  <c r="K354" i="1"/>
  <c r="L354" i="1"/>
  <c r="M354" i="1" s="1"/>
  <c r="N354" i="1"/>
  <c r="J355" i="1"/>
  <c r="K355" i="1"/>
  <c r="L355" i="1"/>
  <c r="M355" i="1" s="1"/>
  <c r="N355" i="1"/>
  <c r="J356" i="1"/>
  <c r="K356" i="1"/>
  <c r="L356" i="1"/>
  <c r="M356" i="1" s="1"/>
  <c r="N356" i="1"/>
  <c r="J357" i="1"/>
  <c r="K357" i="1"/>
  <c r="L357" i="1"/>
  <c r="M357" i="1" s="1"/>
  <c r="N357" i="1"/>
  <c r="J358" i="1"/>
  <c r="K358" i="1"/>
  <c r="L358" i="1"/>
  <c r="M358" i="1" s="1"/>
  <c r="N358" i="1"/>
  <c r="J359" i="1"/>
  <c r="K359" i="1"/>
  <c r="L359" i="1"/>
  <c r="M359" i="1" s="1"/>
  <c r="N359" i="1"/>
  <c r="J360" i="1"/>
  <c r="K360" i="1"/>
  <c r="L360" i="1"/>
  <c r="M360" i="1" s="1"/>
  <c r="N360" i="1"/>
  <c r="J361" i="1"/>
  <c r="K361" i="1"/>
  <c r="L361" i="1"/>
  <c r="M361" i="1" s="1"/>
  <c r="N361" i="1"/>
  <c r="J362" i="1"/>
  <c r="K362" i="1"/>
  <c r="L362" i="1"/>
  <c r="M362" i="1" s="1"/>
  <c r="N362" i="1"/>
  <c r="J363" i="1"/>
  <c r="K363" i="1"/>
  <c r="L363" i="1"/>
  <c r="M363" i="1" s="1"/>
  <c r="N363" i="1"/>
  <c r="J364" i="1"/>
  <c r="K364" i="1"/>
  <c r="L364" i="1"/>
  <c r="M364" i="1" s="1"/>
  <c r="N364" i="1"/>
  <c r="J365" i="1"/>
  <c r="K365" i="1"/>
  <c r="L365" i="1"/>
  <c r="M365" i="1" s="1"/>
  <c r="N365" i="1"/>
  <c r="J366" i="1"/>
  <c r="K366" i="1"/>
  <c r="L366" i="1"/>
  <c r="M366" i="1" s="1"/>
  <c r="N366" i="1"/>
  <c r="J367" i="1"/>
  <c r="K367" i="1"/>
  <c r="L367" i="1"/>
  <c r="M367" i="1" s="1"/>
  <c r="N367" i="1"/>
  <c r="J368" i="1"/>
  <c r="K368" i="1"/>
  <c r="L368" i="1"/>
  <c r="M368" i="1" s="1"/>
  <c r="N368" i="1"/>
  <c r="J369" i="1"/>
  <c r="K369" i="1"/>
  <c r="L369" i="1"/>
  <c r="M369" i="1" s="1"/>
  <c r="N369" i="1"/>
  <c r="J370" i="1"/>
  <c r="K370" i="1"/>
  <c r="L370" i="1"/>
  <c r="M370" i="1" s="1"/>
  <c r="N370" i="1"/>
  <c r="J371" i="1"/>
  <c r="K371" i="1"/>
  <c r="L371" i="1"/>
  <c r="M371" i="1" s="1"/>
  <c r="N371" i="1"/>
  <c r="J372" i="1"/>
  <c r="K372" i="1"/>
  <c r="L372" i="1"/>
  <c r="M372" i="1" s="1"/>
  <c r="N372" i="1"/>
  <c r="J373" i="1"/>
  <c r="K373" i="1"/>
  <c r="L373" i="1"/>
  <c r="M373" i="1" s="1"/>
  <c r="N373" i="1"/>
  <c r="J374" i="1"/>
  <c r="K374" i="1"/>
  <c r="L374" i="1"/>
  <c r="M374" i="1" s="1"/>
  <c r="N374" i="1"/>
  <c r="J375" i="1"/>
  <c r="K375" i="1"/>
  <c r="L375" i="1"/>
  <c r="M375" i="1" s="1"/>
  <c r="N375" i="1"/>
  <c r="J376" i="1"/>
  <c r="K376" i="1"/>
  <c r="L376" i="1"/>
  <c r="M376" i="1" s="1"/>
  <c r="N376" i="1"/>
  <c r="J377" i="1"/>
  <c r="K377" i="1"/>
  <c r="L377" i="1"/>
  <c r="M377" i="1" s="1"/>
  <c r="N377" i="1"/>
  <c r="J378" i="1"/>
  <c r="K378" i="1"/>
  <c r="L378" i="1"/>
  <c r="M378" i="1" s="1"/>
  <c r="N378" i="1"/>
  <c r="J379" i="1"/>
  <c r="K379" i="1"/>
  <c r="L379" i="1"/>
  <c r="M379" i="1" s="1"/>
  <c r="N379" i="1"/>
  <c r="J380" i="1"/>
  <c r="K380" i="1"/>
  <c r="L380" i="1"/>
  <c r="M380" i="1" s="1"/>
  <c r="N380" i="1"/>
  <c r="J381" i="1"/>
  <c r="K381" i="1"/>
  <c r="L381" i="1"/>
  <c r="M381" i="1" s="1"/>
  <c r="N381" i="1"/>
  <c r="J382" i="1"/>
  <c r="K382" i="1"/>
  <c r="L382" i="1"/>
  <c r="M382" i="1" s="1"/>
  <c r="N382" i="1"/>
  <c r="J383" i="1"/>
  <c r="K383" i="1"/>
  <c r="L383" i="1"/>
  <c r="M383" i="1" s="1"/>
  <c r="N383" i="1"/>
  <c r="J384" i="1"/>
  <c r="K384" i="1"/>
  <c r="L384" i="1"/>
  <c r="M384" i="1" s="1"/>
  <c r="N384" i="1"/>
  <c r="J385" i="1"/>
  <c r="K385" i="1"/>
  <c r="L385" i="1"/>
  <c r="M385" i="1" s="1"/>
  <c r="N385" i="1"/>
  <c r="J386" i="1"/>
  <c r="K386" i="1"/>
  <c r="L386" i="1"/>
  <c r="M386" i="1" s="1"/>
  <c r="N386" i="1"/>
  <c r="J387" i="1"/>
  <c r="K387" i="1"/>
  <c r="L387" i="1"/>
  <c r="M387" i="1" s="1"/>
  <c r="N387" i="1"/>
  <c r="J388" i="1"/>
  <c r="K388" i="1"/>
  <c r="L388" i="1"/>
  <c r="M388" i="1" s="1"/>
  <c r="N388" i="1"/>
  <c r="J389" i="1"/>
  <c r="K389" i="1"/>
  <c r="L389" i="1"/>
  <c r="M389" i="1" s="1"/>
  <c r="N389" i="1"/>
  <c r="J390" i="1"/>
  <c r="K390" i="1"/>
  <c r="L390" i="1"/>
  <c r="M390" i="1" s="1"/>
  <c r="N390" i="1"/>
  <c r="J391" i="1"/>
  <c r="K391" i="1"/>
  <c r="L391" i="1"/>
  <c r="M391" i="1" s="1"/>
  <c r="N391" i="1"/>
  <c r="J392" i="1"/>
  <c r="K392" i="1"/>
  <c r="L392" i="1"/>
  <c r="M392" i="1" s="1"/>
  <c r="N392" i="1"/>
  <c r="J393" i="1"/>
  <c r="K393" i="1"/>
  <c r="L393" i="1"/>
  <c r="M393" i="1" s="1"/>
  <c r="N393" i="1"/>
  <c r="J394" i="1"/>
  <c r="K394" i="1"/>
  <c r="L394" i="1"/>
  <c r="M394" i="1" s="1"/>
  <c r="N394" i="1"/>
  <c r="J395" i="1"/>
  <c r="K395" i="1"/>
  <c r="L395" i="1"/>
  <c r="M395" i="1" s="1"/>
  <c r="N395" i="1"/>
  <c r="J396" i="1"/>
  <c r="K396" i="1"/>
  <c r="L396" i="1"/>
  <c r="M396" i="1" s="1"/>
  <c r="N396" i="1"/>
  <c r="J397" i="1"/>
  <c r="K397" i="1"/>
  <c r="L397" i="1"/>
  <c r="M397" i="1" s="1"/>
  <c r="N397" i="1"/>
  <c r="J398" i="1"/>
  <c r="K398" i="1"/>
  <c r="L398" i="1"/>
  <c r="M398" i="1" s="1"/>
  <c r="N398" i="1"/>
  <c r="J399" i="1"/>
  <c r="K399" i="1"/>
  <c r="L399" i="1"/>
  <c r="M399" i="1" s="1"/>
  <c r="N399" i="1"/>
  <c r="J400" i="1"/>
  <c r="K400" i="1"/>
  <c r="L400" i="1"/>
  <c r="M400" i="1" s="1"/>
  <c r="N400" i="1"/>
  <c r="J401" i="1"/>
  <c r="K401" i="1"/>
  <c r="L401" i="1"/>
  <c r="M401" i="1" s="1"/>
  <c r="N401" i="1"/>
  <c r="J402" i="1"/>
  <c r="K402" i="1"/>
  <c r="L402" i="1"/>
  <c r="M402" i="1" s="1"/>
  <c r="N402" i="1"/>
  <c r="J403" i="1"/>
  <c r="K403" i="1"/>
  <c r="L403" i="1"/>
  <c r="M403" i="1" s="1"/>
  <c r="N403" i="1"/>
  <c r="J404" i="1"/>
  <c r="K404" i="1"/>
  <c r="L404" i="1"/>
  <c r="M404" i="1" s="1"/>
  <c r="N404" i="1"/>
  <c r="J405" i="1"/>
  <c r="K405" i="1"/>
  <c r="L405" i="1"/>
  <c r="M405" i="1" s="1"/>
  <c r="N405" i="1"/>
  <c r="J406" i="1"/>
  <c r="K406" i="1"/>
  <c r="L406" i="1"/>
  <c r="M406" i="1" s="1"/>
  <c r="N406" i="1"/>
  <c r="J407" i="1"/>
  <c r="K407" i="1"/>
  <c r="L407" i="1"/>
  <c r="M407" i="1" s="1"/>
  <c r="N407" i="1"/>
  <c r="J408" i="1"/>
  <c r="K408" i="1"/>
  <c r="L408" i="1"/>
  <c r="M408" i="1" s="1"/>
  <c r="N408" i="1"/>
  <c r="J409" i="1"/>
  <c r="K409" i="1"/>
  <c r="L409" i="1"/>
  <c r="M409" i="1" s="1"/>
  <c r="N409" i="1"/>
  <c r="J410" i="1"/>
  <c r="K410" i="1"/>
  <c r="L410" i="1"/>
  <c r="M410" i="1" s="1"/>
  <c r="N410" i="1"/>
  <c r="J411" i="1"/>
  <c r="K411" i="1"/>
  <c r="L411" i="1"/>
  <c r="M411" i="1" s="1"/>
  <c r="N411" i="1"/>
  <c r="J412" i="1"/>
  <c r="K412" i="1"/>
  <c r="L412" i="1"/>
  <c r="M412" i="1" s="1"/>
  <c r="N412" i="1"/>
  <c r="J413" i="1"/>
  <c r="K413" i="1"/>
  <c r="L413" i="1"/>
  <c r="M413" i="1" s="1"/>
  <c r="N413" i="1"/>
  <c r="J414" i="1"/>
  <c r="K414" i="1"/>
  <c r="L414" i="1"/>
  <c r="M414" i="1" s="1"/>
  <c r="N414" i="1"/>
  <c r="J415" i="1"/>
  <c r="K415" i="1"/>
  <c r="L415" i="1"/>
  <c r="M415" i="1" s="1"/>
  <c r="N415" i="1"/>
  <c r="J416" i="1"/>
  <c r="K416" i="1"/>
  <c r="L416" i="1"/>
  <c r="M416" i="1" s="1"/>
  <c r="N416" i="1"/>
  <c r="J417" i="1"/>
  <c r="K417" i="1"/>
  <c r="L417" i="1"/>
  <c r="M417" i="1" s="1"/>
  <c r="N417" i="1"/>
  <c r="J418" i="1"/>
  <c r="K418" i="1"/>
  <c r="L418" i="1"/>
  <c r="M418" i="1" s="1"/>
  <c r="N418" i="1"/>
  <c r="J419" i="1"/>
  <c r="K419" i="1"/>
  <c r="L419" i="1"/>
  <c r="M419" i="1" s="1"/>
  <c r="N419" i="1"/>
  <c r="J420" i="1"/>
  <c r="K420" i="1"/>
  <c r="L420" i="1"/>
  <c r="M420" i="1" s="1"/>
  <c r="N420" i="1"/>
  <c r="J421" i="1"/>
  <c r="K421" i="1"/>
  <c r="L421" i="1"/>
  <c r="M421" i="1" s="1"/>
  <c r="N421" i="1"/>
  <c r="J422" i="1"/>
  <c r="K422" i="1"/>
  <c r="L422" i="1"/>
  <c r="M422" i="1" s="1"/>
  <c r="N422" i="1"/>
  <c r="J423" i="1"/>
  <c r="K423" i="1"/>
  <c r="L423" i="1"/>
  <c r="M423" i="1" s="1"/>
  <c r="N423" i="1"/>
  <c r="J424" i="1"/>
  <c r="K424" i="1"/>
  <c r="L424" i="1"/>
  <c r="M424" i="1" s="1"/>
  <c r="N424" i="1"/>
  <c r="J425" i="1"/>
  <c r="K425" i="1"/>
  <c r="L425" i="1"/>
  <c r="M425" i="1" s="1"/>
  <c r="N425" i="1"/>
  <c r="J426" i="1"/>
  <c r="K426" i="1"/>
  <c r="L426" i="1"/>
  <c r="M426" i="1" s="1"/>
  <c r="N426" i="1"/>
  <c r="J427" i="1"/>
  <c r="K427" i="1"/>
  <c r="L427" i="1"/>
  <c r="M427" i="1" s="1"/>
  <c r="N427" i="1"/>
  <c r="J428" i="1"/>
  <c r="K428" i="1"/>
  <c r="L428" i="1"/>
  <c r="M428" i="1" s="1"/>
  <c r="N428" i="1"/>
  <c r="J429" i="1"/>
  <c r="K429" i="1"/>
  <c r="L429" i="1"/>
  <c r="M429" i="1" s="1"/>
  <c r="N429" i="1"/>
  <c r="J430" i="1"/>
  <c r="K430" i="1"/>
  <c r="L430" i="1"/>
  <c r="M430" i="1" s="1"/>
  <c r="N430" i="1"/>
  <c r="J431" i="1"/>
  <c r="K431" i="1"/>
  <c r="L431" i="1"/>
  <c r="M431" i="1" s="1"/>
  <c r="N431" i="1"/>
  <c r="J432" i="1"/>
  <c r="K432" i="1"/>
  <c r="L432" i="1"/>
  <c r="M432" i="1" s="1"/>
  <c r="N432" i="1"/>
  <c r="J433" i="1"/>
  <c r="K433" i="1"/>
  <c r="L433" i="1"/>
  <c r="M433" i="1" s="1"/>
  <c r="N433" i="1"/>
  <c r="J434" i="1"/>
  <c r="K434" i="1"/>
  <c r="L434" i="1"/>
  <c r="M434" i="1" s="1"/>
  <c r="N434" i="1"/>
  <c r="J435" i="1"/>
  <c r="K435" i="1"/>
  <c r="L435" i="1"/>
  <c r="M435" i="1" s="1"/>
  <c r="N435" i="1"/>
  <c r="J436" i="1"/>
  <c r="K436" i="1"/>
  <c r="L436" i="1"/>
  <c r="M436" i="1" s="1"/>
  <c r="N436" i="1"/>
  <c r="J437" i="1"/>
  <c r="K437" i="1"/>
  <c r="L437" i="1"/>
  <c r="M437" i="1" s="1"/>
  <c r="N437" i="1"/>
  <c r="J438" i="1"/>
  <c r="K438" i="1"/>
  <c r="L438" i="1"/>
  <c r="M438" i="1" s="1"/>
  <c r="N438" i="1"/>
  <c r="J439" i="1"/>
  <c r="K439" i="1"/>
  <c r="L439" i="1"/>
  <c r="M439" i="1" s="1"/>
  <c r="N439" i="1"/>
  <c r="J440" i="1"/>
  <c r="K440" i="1"/>
  <c r="L440" i="1"/>
  <c r="M440" i="1" s="1"/>
  <c r="N440" i="1"/>
  <c r="J441" i="1"/>
  <c r="K441" i="1"/>
  <c r="L441" i="1"/>
  <c r="M441" i="1" s="1"/>
  <c r="N441" i="1"/>
  <c r="J442" i="1"/>
  <c r="K442" i="1"/>
  <c r="L442" i="1"/>
  <c r="M442" i="1" s="1"/>
  <c r="N442" i="1"/>
  <c r="J443" i="1"/>
  <c r="K443" i="1"/>
  <c r="L443" i="1"/>
  <c r="M443" i="1" s="1"/>
  <c r="N443" i="1"/>
  <c r="J444" i="1"/>
  <c r="K444" i="1"/>
  <c r="L444" i="1"/>
  <c r="M444" i="1" s="1"/>
  <c r="N444" i="1"/>
  <c r="J445" i="1"/>
  <c r="K445" i="1"/>
  <c r="L445" i="1"/>
  <c r="M445" i="1" s="1"/>
  <c r="N445" i="1"/>
  <c r="J446" i="1"/>
  <c r="K446" i="1"/>
  <c r="L446" i="1"/>
  <c r="M446" i="1" s="1"/>
  <c r="N446" i="1"/>
  <c r="J447" i="1"/>
  <c r="K447" i="1"/>
  <c r="L447" i="1"/>
  <c r="M447" i="1" s="1"/>
  <c r="N447" i="1"/>
  <c r="J448" i="1"/>
  <c r="K448" i="1"/>
  <c r="L448" i="1"/>
  <c r="M448" i="1" s="1"/>
  <c r="N448" i="1"/>
  <c r="J449" i="1"/>
  <c r="K449" i="1"/>
  <c r="L449" i="1"/>
  <c r="M449" i="1" s="1"/>
  <c r="N449" i="1"/>
  <c r="J450" i="1"/>
  <c r="K450" i="1"/>
  <c r="L450" i="1"/>
  <c r="M450" i="1" s="1"/>
  <c r="N450" i="1"/>
  <c r="J451" i="1"/>
  <c r="K451" i="1"/>
  <c r="L451" i="1"/>
  <c r="M451" i="1" s="1"/>
  <c r="N451" i="1"/>
  <c r="J452" i="1"/>
  <c r="K452" i="1"/>
  <c r="L452" i="1"/>
  <c r="M452" i="1" s="1"/>
  <c r="N452" i="1"/>
  <c r="J453" i="1"/>
  <c r="K453" i="1"/>
  <c r="L453" i="1"/>
  <c r="M453" i="1" s="1"/>
  <c r="N453" i="1"/>
  <c r="J454" i="1"/>
  <c r="K454" i="1"/>
  <c r="L454" i="1"/>
  <c r="M454" i="1" s="1"/>
  <c r="N454" i="1"/>
  <c r="J455" i="1"/>
  <c r="K455" i="1"/>
  <c r="L455" i="1"/>
  <c r="M455" i="1" s="1"/>
  <c r="N455" i="1"/>
  <c r="J456" i="1"/>
  <c r="K456" i="1"/>
  <c r="L456" i="1"/>
  <c r="M456" i="1" s="1"/>
  <c r="N456" i="1"/>
  <c r="J457" i="1"/>
  <c r="K457" i="1"/>
  <c r="L457" i="1"/>
  <c r="M457" i="1" s="1"/>
  <c r="N457" i="1"/>
  <c r="J458" i="1"/>
  <c r="K458" i="1"/>
  <c r="L458" i="1"/>
  <c r="M458" i="1" s="1"/>
  <c r="N458" i="1"/>
  <c r="J459" i="1"/>
  <c r="K459" i="1"/>
  <c r="L459" i="1"/>
  <c r="M459" i="1" s="1"/>
  <c r="N459" i="1"/>
  <c r="J460" i="1"/>
  <c r="K460" i="1"/>
  <c r="L460" i="1"/>
  <c r="M460" i="1" s="1"/>
  <c r="N460" i="1"/>
  <c r="J461" i="1"/>
  <c r="K461" i="1"/>
  <c r="L461" i="1"/>
  <c r="M461" i="1" s="1"/>
  <c r="N461" i="1"/>
  <c r="J462" i="1"/>
  <c r="K462" i="1"/>
  <c r="L462" i="1"/>
  <c r="M462" i="1" s="1"/>
  <c r="N462" i="1"/>
  <c r="J463" i="1"/>
  <c r="K463" i="1"/>
  <c r="L463" i="1"/>
  <c r="M463" i="1" s="1"/>
  <c r="N463" i="1"/>
  <c r="J464" i="1"/>
  <c r="K464" i="1"/>
  <c r="L464" i="1"/>
  <c r="M464" i="1" s="1"/>
  <c r="N464" i="1"/>
  <c r="J465" i="1"/>
  <c r="K465" i="1"/>
  <c r="L465" i="1"/>
  <c r="M465" i="1" s="1"/>
  <c r="N465" i="1"/>
  <c r="J466" i="1"/>
  <c r="K466" i="1"/>
  <c r="L466" i="1"/>
  <c r="M466" i="1" s="1"/>
  <c r="N466" i="1"/>
  <c r="J467" i="1"/>
  <c r="K467" i="1"/>
  <c r="L467" i="1"/>
  <c r="M467" i="1" s="1"/>
  <c r="N467" i="1"/>
  <c r="J468" i="1"/>
  <c r="K468" i="1"/>
  <c r="L468" i="1"/>
  <c r="M468" i="1" s="1"/>
  <c r="N468" i="1"/>
  <c r="J469" i="1"/>
  <c r="K469" i="1"/>
  <c r="L469" i="1"/>
  <c r="M469" i="1" s="1"/>
  <c r="N469" i="1"/>
  <c r="J470" i="1"/>
  <c r="K470" i="1"/>
  <c r="L470" i="1"/>
  <c r="M470" i="1" s="1"/>
  <c r="N470" i="1"/>
  <c r="J471" i="1"/>
  <c r="K471" i="1"/>
  <c r="L471" i="1"/>
  <c r="M471" i="1" s="1"/>
  <c r="N471" i="1"/>
  <c r="J472" i="1"/>
  <c r="K472" i="1"/>
  <c r="L472" i="1"/>
  <c r="M472" i="1" s="1"/>
  <c r="N472" i="1"/>
  <c r="J473" i="1"/>
  <c r="K473" i="1"/>
  <c r="L473" i="1"/>
  <c r="M473" i="1" s="1"/>
  <c r="N473" i="1"/>
  <c r="J474" i="1"/>
  <c r="K474" i="1"/>
  <c r="L474" i="1"/>
  <c r="M474" i="1" s="1"/>
  <c r="N474" i="1"/>
  <c r="J475" i="1"/>
  <c r="K475" i="1"/>
  <c r="L475" i="1"/>
  <c r="M475" i="1" s="1"/>
  <c r="N475" i="1"/>
  <c r="J476" i="1"/>
  <c r="K476" i="1"/>
  <c r="L476" i="1"/>
  <c r="M476" i="1" s="1"/>
  <c r="N476" i="1"/>
  <c r="J477" i="1"/>
  <c r="K477" i="1"/>
  <c r="L477" i="1"/>
  <c r="M477" i="1" s="1"/>
  <c r="N477" i="1"/>
  <c r="J478" i="1"/>
  <c r="K478" i="1"/>
  <c r="L478" i="1"/>
  <c r="M478" i="1" s="1"/>
  <c r="N478" i="1"/>
  <c r="J479" i="1"/>
  <c r="K479" i="1"/>
  <c r="L479" i="1"/>
  <c r="M479" i="1" s="1"/>
  <c r="N479" i="1"/>
  <c r="J480" i="1"/>
  <c r="K480" i="1"/>
  <c r="L480" i="1"/>
  <c r="M480" i="1" s="1"/>
  <c r="N480" i="1"/>
  <c r="J481" i="1"/>
  <c r="K481" i="1"/>
  <c r="L481" i="1"/>
  <c r="M481" i="1" s="1"/>
  <c r="N481" i="1"/>
  <c r="J482" i="1"/>
  <c r="K482" i="1"/>
  <c r="L482" i="1"/>
  <c r="M482" i="1" s="1"/>
  <c r="N482" i="1"/>
  <c r="J483" i="1"/>
  <c r="K483" i="1"/>
  <c r="L483" i="1"/>
  <c r="M483" i="1" s="1"/>
  <c r="N483" i="1"/>
  <c r="J484" i="1"/>
  <c r="K484" i="1"/>
  <c r="L484" i="1"/>
  <c r="M484" i="1" s="1"/>
  <c r="N484" i="1"/>
  <c r="J485" i="1"/>
  <c r="K485" i="1"/>
  <c r="L485" i="1"/>
  <c r="M485" i="1" s="1"/>
  <c r="N485" i="1"/>
  <c r="J486" i="1"/>
  <c r="K486" i="1"/>
  <c r="L486" i="1"/>
  <c r="M486" i="1" s="1"/>
  <c r="N486" i="1"/>
  <c r="J487" i="1"/>
  <c r="K487" i="1"/>
  <c r="L487" i="1"/>
  <c r="M487" i="1" s="1"/>
  <c r="N487" i="1"/>
  <c r="J488" i="1"/>
  <c r="K488" i="1"/>
  <c r="L488" i="1"/>
  <c r="M488" i="1" s="1"/>
  <c r="N488" i="1"/>
  <c r="J489" i="1"/>
  <c r="K489" i="1"/>
  <c r="L489" i="1"/>
  <c r="M489" i="1" s="1"/>
  <c r="N489" i="1"/>
  <c r="J490" i="1"/>
  <c r="K490" i="1"/>
  <c r="L490" i="1"/>
  <c r="M490" i="1" s="1"/>
  <c r="N490" i="1"/>
  <c r="J491" i="1"/>
  <c r="K491" i="1"/>
  <c r="L491" i="1"/>
  <c r="M491" i="1" s="1"/>
  <c r="N491" i="1"/>
  <c r="J492" i="1"/>
  <c r="K492" i="1"/>
  <c r="L492" i="1"/>
  <c r="M492" i="1" s="1"/>
  <c r="N492" i="1"/>
  <c r="J493" i="1"/>
  <c r="K493" i="1"/>
  <c r="L493" i="1"/>
  <c r="M493" i="1" s="1"/>
  <c r="N493" i="1"/>
  <c r="J494" i="1"/>
  <c r="K494" i="1"/>
  <c r="L494" i="1"/>
  <c r="M494" i="1" s="1"/>
  <c r="N494" i="1"/>
  <c r="J495" i="1"/>
  <c r="K495" i="1"/>
  <c r="L495" i="1"/>
  <c r="M495" i="1" s="1"/>
  <c r="N495" i="1"/>
  <c r="J496" i="1"/>
  <c r="K496" i="1"/>
  <c r="L496" i="1"/>
  <c r="M496" i="1" s="1"/>
  <c r="N496" i="1"/>
  <c r="J497" i="1"/>
  <c r="K497" i="1"/>
  <c r="L497" i="1"/>
  <c r="M497" i="1" s="1"/>
  <c r="N497" i="1"/>
  <c r="J498" i="1"/>
  <c r="K498" i="1"/>
  <c r="L498" i="1"/>
  <c r="M498" i="1" s="1"/>
  <c r="N498" i="1"/>
  <c r="J499" i="1"/>
  <c r="K499" i="1"/>
  <c r="L499" i="1"/>
  <c r="M499" i="1" s="1"/>
  <c r="N499" i="1"/>
  <c r="J500" i="1"/>
  <c r="K500" i="1"/>
  <c r="L500" i="1"/>
  <c r="M500" i="1" s="1"/>
  <c r="N500" i="1"/>
  <c r="J501" i="1"/>
  <c r="K501" i="1"/>
  <c r="L501" i="1"/>
  <c r="M501" i="1" s="1"/>
  <c r="N501" i="1"/>
  <c r="J502" i="1"/>
  <c r="K502" i="1"/>
  <c r="L502" i="1"/>
  <c r="M502" i="1" s="1"/>
  <c r="N502" i="1"/>
  <c r="J503" i="1"/>
  <c r="K503" i="1"/>
  <c r="L503" i="1"/>
  <c r="M503" i="1" s="1"/>
  <c r="N503" i="1"/>
  <c r="J504" i="1"/>
  <c r="K504" i="1"/>
  <c r="L504" i="1"/>
  <c r="M504" i="1" s="1"/>
  <c r="N504" i="1"/>
  <c r="J505" i="1"/>
  <c r="K505" i="1"/>
  <c r="L505" i="1"/>
  <c r="M505" i="1" s="1"/>
  <c r="N505" i="1"/>
  <c r="J506" i="1"/>
  <c r="K506" i="1"/>
  <c r="L506" i="1"/>
  <c r="M506" i="1" s="1"/>
  <c r="N506" i="1"/>
  <c r="J507" i="1"/>
  <c r="K507" i="1"/>
  <c r="L507" i="1"/>
  <c r="M507" i="1" s="1"/>
  <c r="N507" i="1"/>
  <c r="J508" i="1"/>
  <c r="K508" i="1"/>
  <c r="L508" i="1"/>
  <c r="M508" i="1" s="1"/>
  <c r="N508" i="1"/>
  <c r="J509" i="1"/>
  <c r="K509" i="1"/>
  <c r="L509" i="1"/>
  <c r="M509" i="1" s="1"/>
  <c r="N509" i="1"/>
  <c r="J510" i="1"/>
  <c r="K510" i="1"/>
  <c r="L510" i="1"/>
  <c r="M510" i="1" s="1"/>
  <c r="N510" i="1"/>
  <c r="J511" i="1"/>
  <c r="K511" i="1"/>
  <c r="L511" i="1"/>
  <c r="M511" i="1" s="1"/>
  <c r="N511" i="1"/>
  <c r="J512" i="1"/>
  <c r="K512" i="1"/>
  <c r="L512" i="1"/>
  <c r="M512" i="1" s="1"/>
  <c r="N512" i="1"/>
  <c r="J513" i="1"/>
  <c r="K513" i="1"/>
  <c r="L513" i="1"/>
  <c r="M513" i="1" s="1"/>
  <c r="N513" i="1"/>
  <c r="J514" i="1"/>
  <c r="K514" i="1"/>
  <c r="L514" i="1"/>
  <c r="M514" i="1" s="1"/>
  <c r="N514" i="1"/>
  <c r="J515" i="1"/>
  <c r="K515" i="1"/>
  <c r="L515" i="1"/>
  <c r="M515" i="1" s="1"/>
  <c r="N515" i="1"/>
  <c r="J516" i="1"/>
  <c r="K516" i="1"/>
  <c r="L516" i="1"/>
  <c r="M516" i="1" s="1"/>
  <c r="N516" i="1"/>
  <c r="J517" i="1"/>
  <c r="K517" i="1"/>
  <c r="L517" i="1"/>
  <c r="M517" i="1" s="1"/>
  <c r="N517" i="1"/>
  <c r="J518" i="1"/>
  <c r="K518" i="1"/>
  <c r="L518" i="1"/>
  <c r="M518" i="1" s="1"/>
  <c r="N518" i="1"/>
  <c r="J519" i="1"/>
  <c r="K519" i="1"/>
  <c r="L519" i="1"/>
  <c r="M519" i="1" s="1"/>
  <c r="N519" i="1"/>
  <c r="J520" i="1"/>
  <c r="K520" i="1"/>
  <c r="L520" i="1"/>
  <c r="M520" i="1" s="1"/>
  <c r="N520" i="1"/>
  <c r="J521" i="1"/>
  <c r="K521" i="1"/>
  <c r="L521" i="1"/>
  <c r="M521" i="1" s="1"/>
  <c r="N521" i="1"/>
  <c r="J522" i="1"/>
  <c r="K522" i="1"/>
  <c r="L522" i="1"/>
  <c r="M522" i="1" s="1"/>
  <c r="N522" i="1"/>
  <c r="J523" i="1"/>
  <c r="K523" i="1"/>
  <c r="L523" i="1"/>
  <c r="M523" i="1" s="1"/>
  <c r="N523" i="1"/>
  <c r="J524" i="1"/>
  <c r="K524" i="1"/>
  <c r="L524" i="1"/>
  <c r="M524" i="1" s="1"/>
  <c r="N524" i="1"/>
  <c r="J525" i="1"/>
  <c r="K525" i="1"/>
  <c r="L525" i="1"/>
  <c r="M525" i="1" s="1"/>
  <c r="N525" i="1"/>
  <c r="J526" i="1"/>
  <c r="K526" i="1"/>
  <c r="L526" i="1"/>
  <c r="M526" i="1" s="1"/>
  <c r="N526" i="1"/>
  <c r="J527" i="1"/>
  <c r="K527" i="1"/>
  <c r="L527" i="1"/>
  <c r="M527" i="1" s="1"/>
  <c r="N527" i="1"/>
  <c r="J528" i="1"/>
  <c r="K528" i="1"/>
  <c r="L528" i="1"/>
  <c r="M528" i="1" s="1"/>
  <c r="N528" i="1"/>
  <c r="J529" i="1"/>
  <c r="K529" i="1"/>
  <c r="L529" i="1"/>
  <c r="M529" i="1" s="1"/>
  <c r="N529" i="1"/>
  <c r="J530" i="1"/>
  <c r="K530" i="1"/>
  <c r="L530" i="1"/>
  <c r="M530" i="1" s="1"/>
  <c r="N530" i="1"/>
  <c r="J531" i="1"/>
  <c r="K531" i="1"/>
  <c r="L531" i="1"/>
  <c r="M531" i="1" s="1"/>
  <c r="N531" i="1"/>
  <c r="J532" i="1"/>
  <c r="K532" i="1"/>
  <c r="L532" i="1"/>
  <c r="M532" i="1" s="1"/>
  <c r="N532" i="1"/>
  <c r="J533" i="1"/>
  <c r="K533" i="1"/>
  <c r="L533" i="1"/>
  <c r="M533" i="1" s="1"/>
  <c r="N533" i="1"/>
  <c r="J534" i="1"/>
  <c r="K534" i="1"/>
  <c r="L534" i="1"/>
  <c r="M534" i="1" s="1"/>
  <c r="N534" i="1"/>
  <c r="J535" i="1"/>
  <c r="K535" i="1"/>
  <c r="L535" i="1"/>
  <c r="M535" i="1" s="1"/>
  <c r="N535" i="1"/>
  <c r="J536" i="1"/>
  <c r="K536" i="1"/>
  <c r="L536" i="1"/>
  <c r="M536" i="1" s="1"/>
  <c r="N536" i="1"/>
  <c r="J537" i="1"/>
  <c r="K537" i="1"/>
  <c r="L537" i="1"/>
  <c r="M537" i="1" s="1"/>
  <c r="N537" i="1"/>
  <c r="J538" i="1"/>
  <c r="K538" i="1"/>
  <c r="L538" i="1"/>
  <c r="M538" i="1" s="1"/>
  <c r="N538" i="1"/>
  <c r="J539" i="1"/>
  <c r="K539" i="1"/>
  <c r="L539" i="1"/>
  <c r="M539" i="1" s="1"/>
  <c r="N539" i="1"/>
  <c r="J540" i="1"/>
  <c r="K540" i="1"/>
  <c r="L540" i="1"/>
  <c r="M540" i="1" s="1"/>
  <c r="N540" i="1"/>
  <c r="J541" i="1"/>
  <c r="K541" i="1"/>
  <c r="L541" i="1"/>
  <c r="M541" i="1" s="1"/>
  <c r="N541" i="1"/>
  <c r="J542" i="1"/>
  <c r="K542" i="1"/>
  <c r="L542" i="1"/>
  <c r="M542" i="1" s="1"/>
  <c r="N542" i="1"/>
  <c r="J543" i="1"/>
  <c r="K543" i="1"/>
  <c r="L543" i="1"/>
  <c r="M543" i="1" s="1"/>
  <c r="N543" i="1"/>
  <c r="J544" i="1"/>
  <c r="K544" i="1"/>
  <c r="L544" i="1"/>
  <c r="M544" i="1" s="1"/>
  <c r="N544" i="1"/>
  <c r="J545" i="1"/>
  <c r="K545" i="1"/>
  <c r="L545" i="1"/>
  <c r="M545" i="1" s="1"/>
  <c r="N545" i="1"/>
  <c r="J546" i="1"/>
  <c r="K546" i="1"/>
  <c r="L546" i="1"/>
  <c r="M546" i="1" s="1"/>
  <c r="N546" i="1"/>
  <c r="J547" i="1"/>
  <c r="K547" i="1"/>
  <c r="L547" i="1"/>
  <c r="M547" i="1" s="1"/>
  <c r="N547" i="1"/>
  <c r="J548" i="1"/>
  <c r="K548" i="1"/>
  <c r="L548" i="1"/>
  <c r="M548" i="1" s="1"/>
  <c r="N548" i="1"/>
  <c r="J549" i="1"/>
  <c r="K549" i="1"/>
  <c r="L549" i="1"/>
  <c r="M549" i="1" s="1"/>
  <c r="N549" i="1"/>
  <c r="J550" i="1"/>
  <c r="K550" i="1"/>
  <c r="L550" i="1"/>
  <c r="M550" i="1" s="1"/>
  <c r="N550" i="1"/>
  <c r="J551" i="1"/>
  <c r="K551" i="1"/>
  <c r="L551" i="1"/>
  <c r="M551" i="1" s="1"/>
  <c r="N551" i="1"/>
  <c r="J552" i="1"/>
  <c r="K552" i="1"/>
  <c r="L552" i="1"/>
  <c r="M552" i="1" s="1"/>
  <c r="N552" i="1"/>
  <c r="J553" i="1"/>
  <c r="K553" i="1"/>
  <c r="L553" i="1"/>
  <c r="M553" i="1" s="1"/>
  <c r="N553" i="1"/>
  <c r="J554" i="1"/>
  <c r="K554" i="1"/>
  <c r="L554" i="1"/>
  <c r="M554" i="1" s="1"/>
  <c r="N554" i="1"/>
  <c r="J555" i="1"/>
  <c r="K555" i="1"/>
  <c r="L555" i="1"/>
  <c r="M555" i="1" s="1"/>
  <c r="N555" i="1"/>
  <c r="J556" i="1"/>
  <c r="K556" i="1"/>
  <c r="L556" i="1"/>
  <c r="M556" i="1" s="1"/>
  <c r="N556" i="1"/>
  <c r="J557" i="1"/>
  <c r="K557" i="1"/>
  <c r="L557" i="1"/>
  <c r="M557" i="1" s="1"/>
  <c r="N557" i="1"/>
  <c r="J558" i="1"/>
  <c r="K558" i="1"/>
  <c r="L558" i="1"/>
  <c r="M558" i="1" s="1"/>
  <c r="N558" i="1"/>
  <c r="J559" i="1"/>
  <c r="K559" i="1"/>
  <c r="L559" i="1"/>
  <c r="M559" i="1" s="1"/>
  <c r="N559" i="1"/>
  <c r="J560" i="1"/>
  <c r="K560" i="1"/>
  <c r="L560" i="1"/>
  <c r="M560" i="1" s="1"/>
  <c r="N560" i="1"/>
  <c r="J561" i="1"/>
  <c r="K561" i="1"/>
  <c r="L561" i="1"/>
  <c r="M561" i="1" s="1"/>
  <c r="N561" i="1"/>
  <c r="J562" i="1"/>
  <c r="K562" i="1"/>
  <c r="L562" i="1"/>
  <c r="M562" i="1" s="1"/>
  <c r="N562" i="1"/>
  <c r="J563" i="1"/>
  <c r="K563" i="1"/>
  <c r="L563" i="1"/>
  <c r="M563" i="1" s="1"/>
  <c r="N563" i="1"/>
  <c r="J564" i="1"/>
  <c r="K564" i="1"/>
  <c r="L564" i="1"/>
  <c r="M564" i="1" s="1"/>
  <c r="N564" i="1"/>
  <c r="J565" i="1"/>
  <c r="K565" i="1"/>
  <c r="L565" i="1"/>
  <c r="M565" i="1" s="1"/>
  <c r="N565" i="1"/>
  <c r="J566" i="1"/>
  <c r="K566" i="1"/>
  <c r="L566" i="1"/>
  <c r="M566" i="1" s="1"/>
  <c r="N566" i="1"/>
  <c r="J567" i="1"/>
  <c r="K567" i="1"/>
  <c r="L567" i="1"/>
  <c r="M567" i="1" s="1"/>
  <c r="N567" i="1"/>
  <c r="J568" i="1"/>
  <c r="K568" i="1"/>
  <c r="L568" i="1"/>
  <c r="M568" i="1" s="1"/>
  <c r="N568" i="1"/>
  <c r="J569" i="1"/>
  <c r="K569" i="1"/>
  <c r="L569" i="1"/>
  <c r="M569" i="1" s="1"/>
  <c r="N569" i="1"/>
  <c r="J570" i="1"/>
  <c r="K570" i="1"/>
  <c r="L570" i="1"/>
  <c r="M570" i="1" s="1"/>
  <c r="N570" i="1"/>
  <c r="J571" i="1"/>
  <c r="K571" i="1"/>
  <c r="L571" i="1"/>
  <c r="M571" i="1" s="1"/>
  <c r="N571" i="1"/>
  <c r="J572" i="1"/>
  <c r="K572" i="1"/>
  <c r="L572" i="1"/>
  <c r="M572" i="1" s="1"/>
  <c r="N572" i="1"/>
  <c r="J573" i="1"/>
  <c r="K573" i="1"/>
  <c r="L573" i="1"/>
  <c r="M573" i="1" s="1"/>
  <c r="N573" i="1"/>
  <c r="J574" i="1"/>
  <c r="K574" i="1"/>
  <c r="L574" i="1"/>
  <c r="M574" i="1" s="1"/>
  <c r="N574" i="1"/>
  <c r="J575" i="1"/>
  <c r="K575" i="1"/>
  <c r="L575" i="1"/>
  <c r="M575" i="1" s="1"/>
  <c r="N575" i="1"/>
  <c r="J576" i="1"/>
  <c r="K576" i="1"/>
  <c r="L576" i="1"/>
  <c r="M576" i="1" s="1"/>
  <c r="N576" i="1"/>
  <c r="J577" i="1"/>
  <c r="K577" i="1"/>
  <c r="L577" i="1"/>
  <c r="M577" i="1" s="1"/>
  <c r="N577" i="1"/>
  <c r="J578" i="1"/>
  <c r="K578" i="1"/>
  <c r="L578" i="1"/>
  <c r="M578" i="1" s="1"/>
  <c r="N578" i="1"/>
  <c r="J579" i="1"/>
  <c r="K579" i="1"/>
  <c r="L579" i="1"/>
  <c r="M579" i="1" s="1"/>
  <c r="N579" i="1"/>
  <c r="J580" i="1"/>
  <c r="K580" i="1"/>
  <c r="L580" i="1"/>
  <c r="M580" i="1" s="1"/>
  <c r="N580" i="1"/>
  <c r="J581" i="1"/>
  <c r="K581" i="1"/>
  <c r="L581" i="1"/>
  <c r="M581" i="1" s="1"/>
  <c r="N581" i="1"/>
  <c r="J582" i="1"/>
  <c r="K582" i="1"/>
  <c r="L582" i="1"/>
  <c r="M582" i="1" s="1"/>
  <c r="N582" i="1"/>
  <c r="J583" i="1"/>
  <c r="K583" i="1"/>
  <c r="L583" i="1"/>
  <c r="M583" i="1" s="1"/>
  <c r="N583" i="1"/>
  <c r="J584" i="1"/>
  <c r="K584" i="1"/>
  <c r="L584" i="1"/>
  <c r="M584" i="1" s="1"/>
  <c r="N584" i="1"/>
  <c r="J585" i="1"/>
  <c r="K585" i="1"/>
  <c r="L585" i="1"/>
  <c r="M585" i="1" s="1"/>
  <c r="N585" i="1"/>
  <c r="J586" i="1"/>
  <c r="K586" i="1"/>
  <c r="L586" i="1"/>
  <c r="M586" i="1" s="1"/>
  <c r="N586" i="1"/>
  <c r="J587" i="1"/>
  <c r="K587" i="1"/>
  <c r="L587" i="1"/>
  <c r="M587" i="1" s="1"/>
  <c r="N587" i="1"/>
  <c r="J588" i="1"/>
  <c r="K588" i="1"/>
  <c r="L588" i="1"/>
  <c r="M588" i="1" s="1"/>
  <c r="N588" i="1"/>
  <c r="J589" i="1"/>
  <c r="K589" i="1"/>
  <c r="L589" i="1"/>
  <c r="M589" i="1" s="1"/>
  <c r="N589" i="1"/>
  <c r="J590" i="1"/>
  <c r="K590" i="1"/>
  <c r="L590" i="1"/>
  <c r="M590" i="1" s="1"/>
  <c r="N590" i="1"/>
  <c r="J591" i="1"/>
  <c r="K591" i="1"/>
  <c r="L591" i="1"/>
  <c r="M591" i="1" s="1"/>
  <c r="N591" i="1"/>
  <c r="J592" i="1"/>
  <c r="K592" i="1"/>
  <c r="L592" i="1"/>
  <c r="M592" i="1" s="1"/>
  <c r="N592" i="1"/>
  <c r="J593" i="1"/>
  <c r="K593" i="1"/>
  <c r="L593" i="1"/>
  <c r="M593" i="1" s="1"/>
  <c r="N593" i="1"/>
  <c r="J594" i="1"/>
  <c r="K594" i="1"/>
  <c r="L594" i="1"/>
  <c r="M594" i="1" s="1"/>
  <c r="N594" i="1"/>
  <c r="J595" i="1"/>
  <c r="K595" i="1"/>
  <c r="L595" i="1"/>
  <c r="M595" i="1" s="1"/>
  <c r="N595" i="1"/>
  <c r="J596" i="1"/>
  <c r="K596" i="1"/>
  <c r="L596" i="1"/>
  <c r="M596" i="1" s="1"/>
  <c r="N596" i="1"/>
  <c r="J597" i="1"/>
  <c r="K597" i="1"/>
  <c r="L597" i="1"/>
  <c r="M597" i="1" s="1"/>
  <c r="N597" i="1"/>
  <c r="J598" i="1"/>
  <c r="K598" i="1"/>
  <c r="L598" i="1"/>
  <c r="M598" i="1" s="1"/>
  <c r="N598" i="1"/>
  <c r="J599" i="1"/>
  <c r="K599" i="1"/>
  <c r="L599" i="1"/>
  <c r="M599" i="1" s="1"/>
  <c r="N599" i="1"/>
  <c r="J600" i="1"/>
  <c r="K600" i="1"/>
  <c r="L600" i="1"/>
  <c r="M600" i="1" s="1"/>
  <c r="N600" i="1"/>
  <c r="J601" i="1"/>
  <c r="K601" i="1"/>
  <c r="L601" i="1"/>
  <c r="M601" i="1" s="1"/>
  <c r="N601" i="1"/>
  <c r="J602" i="1"/>
  <c r="K602" i="1"/>
  <c r="L602" i="1"/>
  <c r="M602" i="1" s="1"/>
  <c r="N602" i="1"/>
  <c r="J603" i="1"/>
  <c r="K603" i="1"/>
  <c r="L603" i="1"/>
  <c r="M603" i="1" s="1"/>
  <c r="N603" i="1"/>
  <c r="J604" i="1"/>
  <c r="K604" i="1"/>
  <c r="L604" i="1"/>
  <c r="M604" i="1" s="1"/>
  <c r="N604" i="1"/>
  <c r="J605" i="1"/>
  <c r="K605" i="1"/>
  <c r="L605" i="1"/>
  <c r="M605" i="1" s="1"/>
  <c r="N605" i="1"/>
  <c r="J606" i="1"/>
  <c r="K606" i="1"/>
  <c r="L606" i="1"/>
  <c r="M606" i="1" s="1"/>
  <c r="N606" i="1"/>
  <c r="J607" i="1"/>
  <c r="K607" i="1"/>
  <c r="L607" i="1"/>
  <c r="M607" i="1" s="1"/>
  <c r="N607" i="1"/>
  <c r="J608" i="1"/>
  <c r="K608" i="1"/>
  <c r="L608" i="1"/>
  <c r="M608" i="1" s="1"/>
  <c r="N608" i="1"/>
  <c r="J609" i="1"/>
  <c r="K609" i="1"/>
  <c r="L609" i="1"/>
  <c r="M609" i="1" s="1"/>
  <c r="N609" i="1"/>
  <c r="J610" i="1"/>
  <c r="K610" i="1"/>
  <c r="L610" i="1"/>
  <c r="M610" i="1" s="1"/>
  <c r="N610" i="1"/>
  <c r="J611" i="1"/>
  <c r="K611" i="1"/>
  <c r="L611" i="1"/>
  <c r="M611" i="1" s="1"/>
  <c r="N611" i="1"/>
  <c r="J612" i="1"/>
  <c r="K612" i="1"/>
  <c r="L612" i="1"/>
  <c r="M612" i="1" s="1"/>
  <c r="N612" i="1"/>
  <c r="J613" i="1"/>
  <c r="K613" i="1"/>
  <c r="L613" i="1"/>
  <c r="M613" i="1" s="1"/>
  <c r="N613" i="1"/>
  <c r="J614" i="1"/>
  <c r="K614" i="1"/>
  <c r="L614" i="1"/>
  <c r="M614" i="1" s="1"/>
  <c r="N614" i="1"/>
  <c r="J615" i="1"/>
  <c r="K615" i="1"/>
  <c r="L615" i="1"/>
  <c r="M615" i="1" s="1"/>
  <c r="N615" i="1"/>
  <c r="J616" i="1"/>
  <c r="K616" i="1"/>
  <c r="L616" i="1"/>
  <c r="M616" i="1" s="1"/>
  <c r="N616" i="1"/>
  <c r="J617" i="1"/>
  <c r="K617" i="1"/>
  <c r="L617" i="1"/>
  <c r="M617" i="1" s="1"/>
  <c r="N617" i="1"/>
  <c r="J618" i="1"/>
  <c r="K618" i="1"/>
  <c r="L618" i="1"/>
  <c r="M618" i="1" s="1"/>
  <c r="N618" i="1"/>
  <c r="J619" i="1"/>
  <c r="K619" i="1"/>
  <c r="L619" i="1"/>
  <c r="M619" i="1" s="1"/>
  <c r="N619" i="1"/>
  <c r="J620" i="1"/>
  <c r="K620" i="1"/>
  <c r="L620" i="1"/>
  <c r="M620" i="1" s="1"/>
  <c r="N620" i="1"/>
  <c r="J621" i="1"/>
  <c r="K621" i="1"/>
  <c r="L621" i="1"/>
  <c r="M621" i="1" s="1"/>
  <c r="N621" i="1"/>
  <c r="J622" i="1"/>
  <c r="K622" i="1"/>
  <c r="L622" i="1"/>
  <c r="M622" i="1" s="1"/>
  <c r="N622" i="1"/>
  <c r="J623" i="1"/>
  <c r="K623" i="1"/>
  <c r="L623" i="1"/>
  <c r="M623" i="1" s="1"/>
  <c r="N623" i="1"/>
  <c r="J624" i="1"/>
  <c r="K624" i="1"/>
  <c r="L624" i="1"/>
  <c r="M624" i="1" s="1"/>
  <c r="N624" i="1"/>
  <c r="J625" i="1"/>
  <c r="K625" i="1"/>
  <c r="L625" i="1"/>
  <c r="M625" i="1" s="1"/>
  <c r="N625" i="1"/>
  <c r="J626" i="1"/>
  <c r="K626" i="1"/>
  <c r="L626" i="1"/>
  <c r="M626" i="1" s="1"/>
  <c r="N626" i="1"/>
  <c r="J627" i="1"/>
  <c r="K627" i="1"/>
  <c r="L627" i="1"/>
  <c r="M627" i="1" s="1"/>
  <c r="N627" i="1"/>
  <c r="J628" i="1"/>
  <c r="K628" i="1"/>
  <c r="L628" i="1"/>
  <c r="M628" i="1" s="1"/>
  <c r="N628" i="1"/>
  <c r="J629" i="1"/>
  <c r="K629" i="1"/>
  <c r="L629" i="1"/>
  <c r="M629" i="1" s="1"/>
  <c r="N629" i="1"/>
  <c r="J630" i="1"/>
  <c r="K630" i="1"/>
  <c r="L630" i="1"/>
  <c r="M630" i="1" s="1"/>
  <c r="N630" i="1"/>
  <c r="J631" i="1"/>
  <c r="K631" i="1"/>
  <c r="L631" i="1"/>
  <c r="M631" i="1" s="1"/>
  <c r="N631" i="1"/>
  <c r="J632" i="1"/>
  <c r="K632" i="1"/>
  <c r="L632" i="1"/>
  <c r="M632" i="1" s="1"/>
  <c r="N632" i="1"/>
  <c r="J633" i="1"/>
  <c r="K633" i="1"/>
  <c r="L633" i="1"/>
  <c r="M633" i="1" s="1"/>
  <c r="N633" i="1"/>
  <c r="J634" i="1"/>
  <c r="K634" i="1"/>
  <c r="L634" i="1"/>
  <c r="M634" i="1" s="1"/>
  <c r="N634" i="1"/>
  <c r="J635" i="1"/>
  <c r="K635" i="1"/>
  <c r="L635" i="1"/>
  <c r="M635" i="1" s="1"/>
  <c r="N635" i="1"/>
  <c r="J636" i="1"/>
  <c r="K636" i="1"/>
  <c r="L636" i="1"/>
  <c r="M636" i="1" s="1"/>
  <c r="N636" i="1"/>
  <c r="J637" i="1"/>
  <c r="K637" i="1"/>
  <c r="L637" i="1"/>
  <c r="M637" i="1" s="1"/>
  <c r="N637" i="1"/>
  <c r="J638" i="1"/>
  <c r="K638" i="1"/>
  <c r="L638" i="1"/>
  <c r="M638" i="1" s="1"/>
  <c r="N638" i="1"/>
  <c r="J639" i="1"/>
  <c r="K639" i="1"/>
  <c r="L639" i="1"/>
  <c r="M639" i="1" s="1"/>
  <c r="N639" i="1"/>
  <c r="J640" i="1"/>
  <c r="K640" i="1"/>
  <c r="L640" i="1"/>
  <c r="M640" i="1" s="1"/>
  <c r="N640" i="1"/>
  <c r="J641" i="1"/>
  <c r="K641" i="1"/>
  <c r="L641" i="1"/>
  <c r="M641" i="1" s="1"/>
  <c r="N641" i="1"/>
  <c r="J642" i="1"/>
  <c r="K642" i="1"/>
  <c r="L642" i="1"/>
  <c r="M642" i="1" s="1"/>
  <c r="N642" i="1"/>
  <c r="J643" i="1"/>
  <c r="K643" i="1"/>
  <c r="L643" i="1"/>
  <c r="M643" i="1" s="1"/>
  <c r="N643" i="1"/>
  <c r="J644" i="1"/>
  <c r="K644" i="1"/>
  <c r="L644" i="1"/>
  <c r="M644" i="1" s="1"/>
  <c r="N644" i="1"/>
  <c r="J645" i="1"/>
  <c r="K645" i="1"/>
  <c r="L645" i="1"/>
  <c r="M645" i="1" s="1"/>
  <c r="N645" i="1"/>
  <c r="J646" i="1"/>
  <c r="K646" i="1"/>
  <c r="L646" i="1"/>
  <c r="M646" i="1" s="1"/>
  <c r="N646" i="1"/>
  <c r="J647" i="1"/>
  <c r="K647" i="1"/>
  <c r="L647" i="1"/>
  <c r="M647" i="1" s="1"/>
  <c r="N647" i="1"/>
  <c r="J648" i="1"/>
  <c r="K648" i="1"/>
  <c r="L648" i="1"/>
  <c r="M648" i="1" s="1"/>
  <c r="N648" i="1"/>
  <c r="J649" i="1"/>
  <c r="K649" i="1"/>
  <c r="L649" i="1"/>
  <c r="M649" i="1" s="1"/>
  <c r="N649" i="1"/>
  <c r="J650" i="1"/>
  <c r="K650" i="1"/>
  <c r="L650" i="1"/>
  <c r="M650" i="1" s="1"/>
  <c r="N650" i="1"/>
  <c r="J651" i="1"/>
  <c r="K651" i="1"/>
  <c r="L651" i="1"/>
  <c r="M651" i="1" s="1"/>
  <c r="N651" i="1"/>
  <c r="J652" i="1"/>
  <c r="K652" i="1"/>
  <c r="L652" i="1"/>
  <c r="M652" i="1" s="1"/>
  <c r="N652" i="1"/>
  <c r="J653" i="1"/>
  <c r="K653" i="1"/>
  <c r="L653" i="1"/>
  <c r="M653" i="1" s="1"/>
  <c r="N653" i="1"/>
  <c r="J654" i="1"/>
  <c r="K654" i="1"/>
  <c r="L654" i="1"/>
  <c r="M654" i="1" s="1"/>
  <c r="N654" i="1"/>
  <c r="J655" i="1"/>
  <c r="K655" i="1"/>
  <c r="L655" i="1"/>
  <c r="M655" i="1" s="1"/>
  <c r="N655" i="1"/>
  <c r="J656" i="1"/>
  <c r="K656" i="1"/>
  <c r="L656" i="1"/>
  <c r="M656" i="1" s="1"/>
  <c r="N656" i="1"/>
  <c r="J657" i="1"/>
  <c r="K657" i="1"/>
  <c r="L657" i="1"/>
  <c r="M657" i="1" s="1"/>
  <c r="N657" i="1"/>
  <c r="J658" i="1"/>
  <c r="K658" i="1"/>
  <c r="L658" i="1"/>
  <c r="M658" i="1" s="1"/>
  <c r="N658" i="1"/>
  <c r="J659" i="1"/>
  <c r="K659" i="1"/>
  <c r="L659" i="1"/>
  <c r="M659" i="1" s="1"/>
  <c r="N659" i="1"/>
  <c r="J660" i="1"/>
  <c r="K660" i="1"/>
  <c r="L660" i="1"/>
  <c r="M660" i="1" s="1"/>
  <c r="N660" i="1"/>
  <c r="J661" i="1"/>
  <c r="K661" i="1"/>
  <c r="L661" i="1"/>
  <c r="M661" i="1" s="1"/>
  <c r="N661" i="1"/>
  <c r="J662" i="1"/>
  <c r="K662" i="1"/>
  <c r="L662" i="1"/>
  <c r="M662" i="1" s="1"/>
  <c r="N662" i="1"/>
  <c r="J663" i="1"/>
  <c r="K663" i="1"/>
  <c r="L663" i="1"/>
  <c r="M663" i="1" s="1"/>
  <c r="N663" i="1"/>
  <c r="J664" i="1"/>
  <c r="K664" i="1"/>
  <c r="L664" i="1"/>
  <c r="M664" i="1" s="1"/>
  <c r="N664" i="1"/>
  <c r="J665" i="1"/>
  <c r="K665" i="1"/>
  <c r="L665" i="1"/>
  <c r="M665" i="1" s="1"/>
  <c r="N665" i="1"/>
  <c r="J666" i="1"/>
  <c r="K666" i="1"/>
  <c r="L666" i="1"/>
  <c r="M666" i="1" s="1"/>
  <c r="N666" i="1"/>
  <c r="J667" i="1"/>
  <c r="K667" i="1"/>
  <c r="L667" i="1"/>
  <c r="M667" i="1" s="1"/>
  <c r="N667" i="1"/>
  <c r="J668" i="1"/>
  <c r="K668" i="1"/>
  <c r="L668" i="1"/>
  <c r="M668" i="1" s="1"/>
  <c r="N668" i="1"/>
  <c r="J669" i="1"/>
  <c r="K669" i="1"/>
  <c r="L669" i="1"/>
  <c r="M669" i="1" s="1"/>
  <c r="N669" i="1"/>
  <c r="J670" i="1"/>
  <c r="K670" i="1"/>
  <c r="L670" i="1"/>
  <c r="M670" i="1" s="1"/>
  <c r="N670" i="1"/>
  <c r="J671" i="1"/>
  <c r="K671" i="1"/>
  <c r="L671" i="1"/>
  <c r="M671" i="1" s="1"/>
  <c r="N671" i="1"/>
  <c r="J672" i="1"/>
  <c r="K672" i="1"/>
  <c r="L672" i="1"/>
  <c r="M672" i="1" s="1"/>
  <c r="N672" i="1"/>
  <c r="J673" i="1"/>
  <c r="K673" i="1"/>
  <c r="L673" i="1"/>
  <c r="M673" i="1" s="1"/>
  <c r="N673" i="1"/>
  <c r="J674" i="1"/>
  <c r="K674" i="1"/>
  <c r="L674" i="1"/>
  <c r="M674" i="1" s="1"/>
  <c r="N674" i="1"/>
  <c r="J675" i="1"/>
  <c r="K675" i="1"/>
  <c r="L675" i="1"/>
  <c r="M675" i="1" s="1"/>
  <c r="N675" i="1"/>
  <c r="J676" i="1"/>
  <c r="K676" i="1"/>
  <c r="L676" i="1"/>
  <c r="M676" i="1" s="1"/>
  <c r="N676" i="1"/>
  <c r="J677" i="1"/>
  <c r="K677" i="1"/>
  <c r="L677" i="1"/>
  <c r="M677" i="1" s="1"/>
  <c r="N677" i="1"/>
  <c r="J678" i="1"/>
  <c r="K678" i="1"/>
  <c r="L678" i="1"/>
  <c r="M678" i="1" s="1"/>
  <c r="N678" i="1"/>
  <c r="J679" i="1"/>
  <c r="K679" i="1"/>
  <c r="L679" i="1"/>
  <c r="M679" i="1" s="1"/>
  <c r="N679" i="1"/>
  <c r="J680" i="1"/>
  <c r="K680" i="1"/>
  <c r="L680" i="1"/>
  <c r="M680" i="1" s="1"/>
  <c r="N680" i="1"/>
  <c r="J681" i="1"/>
  <c r="K681" i="1"/>
  <c r="L681" i="1"/>
  <c r="M681" i="1" s="1"/>
  <c r="N681" i="1"/>
  <c r="J682" i="1"/>
  <c r="K682" i="1"/>
  <c r="L682" i="1"/>
  <c r="M682" i="1" s="1"/>
  <c r="N682" i="1"/>
  <c r="J683" i="1"/>
  <c r="K683" i="1"/>
  <c r="L683" i="1"/>
  <c r="M683" i="1" s="1"/>
  <c r="N683" i="1"/>
  <c r="J684" i="1"/>
  <c r="K684" i="1"/>
  <c r="L684" i="1"/>
  <c r="M684" i="1" s="1"/>
  <c r="N684" i="1"/>
  <c r="J685" i="1"/>
  <c r="K685" i="1"/>
  <c r="L685" i="1"/>
  <c r="M685" i="1" s="1"/>
  <c r="N685" i="1"/>
  <c r="J686" i="1"/>
  <c r="K686" i="1"/>
  <c r="L686" i="1"/>
  <c r="M686" i="1" s="1"/>
  <c r="N686" i="1"/>
  <c r="J687" i="1"/>
  <c r="K687" i="1"/>
  <c r="L687" i="1"/>
  <c r="M687" i="1" s="1"/>
  <c r="N687" i="1"/>
  <c r="J688" i="1"/>
  <c r="K688" i="1"/>
  <c r="L688" i="1"/>
  <c r="M688" i="1" s="1"/>
  <c r="N688" i="1"/>
  <c r="J689" i="1"/>
  <c r="K689" i="1"/>
  <c r="L689" i="1"/>
  <c r="M689" i="1" s="1"/>
  <c r="N689" i="1"/>
  <c r="J690" i="1"/>
  <c r="K690" i="1"/>
  <c r="L690" i="1"/>
  <c r="M690" i="1" s="1"/>
  <c r="N690" i="1"/>
  <c r="J691" i="1"/>
  <c r="K691" i="1"/>
  <c r="L691" i="1"/>
  <c r="M691" i="1" s="1"/>
  <c r="N691" i="1"/>
  <c r="J692" i="1"/>
  <c r="K692" i="1"/>
  <c r="L692" i="1"/>
  <c r="M692" i="1" s="1"/>
  <c r="N692" i="1"/>
  <c r="J693" i="1"/>
  <c r="K693" i="1"/>
  <c r="L693" i="1"/>
  <c r="M693" i="1" s="1"/>
  <c r="N693" i="1"/>
  <c r="J694" i="1"/>
  <c r="K694" i="1"/>
  <c r="L694" i="1"/>
  <c r="M694" i="1" s="1"/>
  <c r="N694" i="1"/>
  <c r="J695" i="1"/>
  <c r="K695" i="1"/>
  <c r="L695" i="1"/>
  <c r="M695" i="1" s="1"/>
  <c r="N695" i="1"/>
  <c r="J696" i="1"/>
  <c r="K696" i="1"/>
  <c r="L696" i="1"/>
  <c r="M696" i="1" s="1"/>
  <c r="N696" i="1"/>
  <c r="J697" i="1"/>
  <c r="K697" i="1"/>
  <c r="L697" i="1"/>
  <c r="M697" i="1" s="1"/>
  <c r="N697" i="1"/>
  <c r="J698" i="1"/>
  <c r="K698" i="1"/>
  <c r="L698" i="1"/>
  <c r="M698" i="1" s="1"/>
  <c r="N698" i="1"/>
  <c r="J699" i="1"/>
  <c r="K699" i="1"/>
  <c r="L699" i="1"/>
  <c r="M699" i="1" s="1"/>
  <c r="N699" i="1"/>
  <c r="J700" i="1"/>
  <c r="K700" i="1"/>
  <c r="L700" i="1"/>
  <c r="M700" i="1" s="1"/>
  <c r="N700" i="1"/>
  <c r="J701" i="1"/>
  <c r="K701" i="1"/>
  <c r="L701" i="1"/>
  <c r="M701" i="1" s="1"/>
  <c r="N701" i="1"/>
  <c r="J702" i="1"/>
  <c r="K702" i="1"/>
  <c r="L702" i="1"/>
  <c r="M702" i="1" s="1"/>
  <c r="N702" i="1"/>
  <c r="J703" i="1"/>
  <c r="K703" i="1"/>
  <c r="L703" i="1"/>
  <c r="M703" i="1" s="1"/>
  <c r="N703" i="1"/>
  <c r="J704" i="1"/>
  <c r="K704" i="1"/>
  <c r="L704" i="1"/>
  <c r="M704" i="1" s="1"/>
  <c r="N704" i="1"/>
  <c r="J705" i="1"/>
  <c r="K705" i="1"/>
  <c r="L705" i="1"/>
  <c r="M705" i="1" s="1"/>
  <c r="N705" i="1"/>
  <c r="J706" i="1"/>
  <c r="K706" i="1"/>
  <c r="L706" i="1"/>
  <c r="M706" i="1" s="1"/>
  <c r="N706" i="1"/>
  <c r="J707" i="1"/>
  <c r="K707" i="1"/>
  <c r="L707" i="1"/>
  <c r="M707" i="1" s="1"/>
  <c r="N707" i="1"/>
  <c r="J708" i="1"/>
  <c r="K708" i="1"/>
  <c r="L708" i="1"/>
  <c r="M708" i="1" s="1"/>
  <c r="N708" i="1"/>
  <c r="J709" i="1"/>
  <c r="K709" i="1"/>
  <c r="L709" i="1"/>
  <c r="M709" i="1" s="1"/>
  <c r="N709" i="1"/>
  <c r="J710" i="1"/>
  <c r="K710" i="1"/>
  <c r="L710" i="1"/>
  <c r="M710" i="1" s="1"/>
  <c r="N710" i="1"/>
  <c r="J711" i="1"/>
  <c r="K711" i="1"/>
  <c r="L711" i="1"/>
  <c r="M711" i="1" s="1"/>
  <c r="N711" i="1"/>
  <c r="J712" i="1"/>
  <c r="K712" i="1"/>
  <c r="L712" i="1"/>
  <c r="M712" i="1" s="1"/>
  <c r="N712" i="1"/>
  <c r="J713" i="1"/>
  <c r="K713" i="1"/>
  <c r="L713" i="1"/>
  <c r="M713" i="1" s="1"/>
  <c r="N713" i="1"/>
  <c r="J714" i="1"/>
  <c r="K714" i="1"/>
  <c r="L714" i="1"/>
  <c r="M714" i="1" s="1"/>
  <c r="N714" i="1"/>
  <c r="J715" i="1"/>
  <c r="K715" i="1"/>
  <c r="L715" i="1"/>
  <c r="M715" i="1" s="1"/>
  <c r="N715" i="1"/>
  <c r="J716" i="1"/>
  <c r="K716" i="1"/>
  <c r="L716" i="1"/>
  <c r="M716" i="1" s="1"/>
  <c r="N716" i="1"/>
  <c r="J717" i="1"/>
  <c r="K717" i="1"/>
  <c r="L717" i="1"/>
  <c r="M717" i="1" s="1"/>
  <c r="N717" i="1"/>
  <c r="J718" i="1"/>
  <c r="K718" i="1"/>
  <c r="L718" i="1"/>
  <c r="M718" i="1" s="1"/>
  <c r="N718" i="1"/>
  <c r="J719" i="1"/>
  <c r="K719" i="1"/>
  <c r="L719" i="1"/>
  <c r="M719" i="1" s="1"/>
  <c r="N719" i="1"/>
  <c r="J720" i="1"/>
  <c r="K720" i="1"/>
  <c r="L720" i="1"/>
  <c r="M720" i="1" s="1"/>
  <c r="N720" i="1"/>
  <c r="J721" i="1"/>
  <c r="K721" i="1"/>
  <c r="L721" i="1"/>
  <c r="M721" i="1" s="1"/>
  <c r="N721" i="1"/>
  <c r="J722" i="1"/>
  <c r="K722" i="1"/>
  <c r="L722" i="1"/>
  <c r="M722" i="1" s="1"/>
  <c r="N722" i="1"/>
  <c r="J723" i="1"/>
  <c r="K723" i="1"/>
  <c r="L723" i="1"/>
  <c r="M723" i="1" s="1"/>
  <c r="N723" i="1"/>
  <c r="J724" i="1"/>
  <c r="K724" i="1"/>
  <c r="L724" i="1"/>
  <c r="M724" i="1" s="1"/>
  <c r="N724" i="1"/>
  <c r="J725" i="1"/>
  <c r="K725" i="1"/>
  <c r="L725" i="1"/>
  <c r="M725" i="1" s="1"/>
  <c r="N725" i="1"/>
  <c r="J726" i="1"/>
  <c r="K726" i="1"/>
  <c r="L726" i="1"/>
  <c r="M726" i="1" s="1"/>
  <c r="N726" i="1"/>
  <c r="J727" i="1"/>
  <c r="K727" i="1"/>
  <c r="L727" i="1"/>
  <c r="M727" i="1" s="1"/>
  <c r="N727" i="1"/>
  <c r="J728" i="1"/>
  <c r="K728" i="1"/>
  <c r="L728" i="1"/>
  <c r="M728" i="1" s="1"/>
  <c r="N728" i="1"/>
  <c r="J729" i="1"/>
  <c r="K729" i="1"/>
  <c r="L729" i="1"/>
  <c r="M729" i="1" s="1"/>
  <c r="N729" i="1"/>
  <c r="J730" i="1"/>
  <c r="K730" i="1"/>
  <c r="L730" i="1"/>
  <c r="M730" i="1" s="1"/>
  <c r="N730" i="1"/>
  <c r="J731" i="1"/>
  <c r="K731" i="1"/>
  <c r="L731" i="1"/>
  <c r="M731" i="1" s="1"/>
  <c r="N731" i="1"/>
  <c r="J732" i="1"/>
  <c r="K732" i="1"/>
  <c r="L732" i="1"/>
  <c r="M732" i="1" s="1"/>
  <c r="N732" i="1"/>
  <c r="J733" i="1"/>
  <c r="K733" i="1"/>
  <c r="L733" i="1"/>
  <c r="M733" i="1" s="1"/>
  <c r="N733" i="1"/>
  <c r="J734" i="1"/>
  <c r="K734" i="1"/>
  <c r="L734" i="1"/>
  <c r="M734" i="1" s="1"/>
  <c r="N734" i="1"/>
  <c r="J735" i="1"/>
  <c r="K735" i="1"/>
  <c r="L735" i="1"/>
  <c r="M735" i="1" s="1"/>
  <c r="N735" i="1"/>
  <c r="J736" i="1"/>
  <c r="K736" i="1"/>
  <c r="L736" i="1"/>
  <c r="M736" i="1" s="1"/>
  <c r="N736" i="1"/>
  <c r="J737" i="1"/>
  <c r="K737" i="1"/>
  <c r="L737" i="1"/>
  <c r="M737" i="1" s="1"/>
  <c r="N737" i="1"/>
  <c r="J738" i="1"/>
  <c r="K738" i="1"/>
  <c r="L738" i="1"/>
  <c r="M738" i="1" s="1"/>
  <c r="N738" i="1"/>
  <c r="J739" i="1"/>
  <c r="K739" i="1"/>
  <c r="L739" i="1"/>
  <c r="M739" i="1" s="1"/>
  <c r="N739" i="1"/>
  <c r="J740" i="1"/>
  <c r="K740" i="1"/>
  <c r="L740" i="1"/>
  <c r="M740" i="1" s="1"/>
  <c r="N740" i="1"/>
  <c r="J741" i="1"/>
  <c r="K741" i="1"/>
  <c r="L741" i="1"/>
  <c r="M741" i="1" s="1"/>
  <c r="N741" i="1"/>
  <c r="J742" i="1"/>
  <c r="K742" i="1"/>
  <c r="L742" i="1"/>
  <c r="M742" i="1" s="1"/>
  <c r="N742" i="1"/>
  <c r="J743" i="1"/>
  <c r="K743" i="1"/>
  <c r="L743" i="1"/>
  <c r="M743" i="1" s="1"/>
  <c r="N743" i="1"/>
  <c r="J744" i="1"/>
  <c r="K744" i="1"/>
  <c r="L744" i="1"/>
  <c r="M744" i="1" s="1"/>
  <c r="N744" i="1"/>
  <c r="J745" i="1"/>
  <c r="K745" i="1"/>
  <c r="L745" i="1"/>
  <c r="M745" i="1" s="1"/>
  <c r="N745" i="1"/>
  <c r="J746" i="1"/>
  <c r="K746" i="1"/>
  <c r="L746" i="1"/>
  <c r="M746" i="1" s="1"/>
  <c r="N746" i="1"/>
  <c r="J747" i="1"/>
  <c r="K747" i="1"/>
  <c r="L747" i="1"/>
  <c r="M747" i="1" s="1"/>
  <c r="N747" i="1"/>
  <c r="J748" i="1"/>
  <c r="K748" i="1"/>
  <c r="L748" i="1"/>
  <c r="M748" i="1" s="1"/>
  <c r="N748" i="1"/>
  <c r="J749" i="1"/>
  <c r="K749" i="1"/>
  <c r="L749" i="1"/>
  <c r="M749" i="1" s="1"/>
  <c r="N749" i="1"/>
  <c r="J750" i="1"/>
  <c r="K750" i="1"/>
  <c r="L750" i="1"/>
  <c r="M750" i="1" s="1"/>
  <c r="N750" i="1"/>
  <c r="J751" i="1"/>
  <c r="K751" i="1"/>
  <c r="L751" i="1"/>
  <c r="M751" i="1" s="1"/>
  <c r="N751" i="1"/>
  <c r="J752" i="1"/>
  <c r="K752" i="1"/>
  <c r="L752" i="1"/>
  <c r="M752" i="1" s="1"/>
  <c r="N752" i="1"/>
  <c r="J753" i="1"/>
  <c r="K753" i="1"/>
  <c r="L753" i="1"/>
  <c r="M753" i="1" s="1"/>
  <c r="N753" i="1"/>
  <c r="J754" i="1"/>
  <c r="K754" i="1"/>
  <c r="L754" i="1"/>
  <c r="M754" i="1" s="1"/>
  <c r="N754" i="1"/>
  <c r="J755" i="1"/>
  <c r="K755" i="1"/>
  <c r="L755" i="1"/>
  <c r="M755" i="1" s="1"/>
  <c r="N755" i="1"/>
  <c r="J756" i="1"/>
  <c r="K756" i="1"/>
  <c r="L756" i="1"/>
  <c r="M756" i="1" s="1"/>
  <c r="N756" i="1"/>
  <c r="J757" i="1"/>
  <c r="K757" i="1"/>
  <c r="L757" i="1"/>
  <c r="M757" i="1" s="1"/>
  <c r="N757" i="1"/>
  <c r="J758" i="1"/>
  <c r="K758" i="1"/>
  <c r="L758" i="1"/>
  <c r="M758" i="1" s="1"/>
  <c r="N758" i="1"/>
  <c r="J759" i="1"/>
  <c r="K759" i="1"/>
  <c r="L759" i="1"/>
  <c r="M759" i="1" s="1"/>
  <c r="N759" i="1"/>
  <c r="J760" i="1"/>
  <c r="K760" i="1"/>
  <c r="L760" i="1"/>
  <c r="M760" i="1" s="1"/>
  <c r="N760" i="1"/>
  <c r="J761" i="1"/>
  <c r="K761" i="1"/>
  <c r="L761" i="1"/>
  <c r="M761" i="1" s="1"/>
  <c r="N761" i="1"/>
  <c r="J762" i="1"/>
  <c r="K762" i="1"/>
  <c r="L762" i="1"/>
  <c r="M762" i="1" s="1"/>
  <c r="N762" i="1"/>
  <c r="J763" i="1"/>
  <c r="K763" i="1"/>
  <c r="L763" i="1"/>
  <c r="M763" i="1" s="1"/>
  <c r="N763" i="1"/>
  <c r="J764" i="1"/>
  <c r="K764" i="1"/>
  <c r="L764" i="1"/>
  <c r="M764" i="1" s="1"/>
  <c r="N764" i="1"/>
  <c r="J765" i="1"/>
  <c r="K765" i="1"/>
  <c r="L765" i="1"/>
  <c r="M765" i="1" s="1"/>
  <c r="N765" i="1"/>
  <c r="J766" i="1"/>
  <c r="K766" i="1"/>
  <c r="L766" i="1"/>
  <c r="M766" i="1" s="1"/>
  <c r="N766" i="1"/>
  <c r="J767" i="1"/>
  <c r="K767" i="1"/>
  <c r="L767" i="1"/>
  <c r="M767" i="1" s="1"/>
  <c r="N767" i="1"/>
  <c r="J768" i="1"/>
  <c r="K768" i="1"/>
  <c r="L768" i="1"/>
  <c r="M768" i="1" s="1"/>
  <c r="N768" i="1"/>
  <c r="J769" i="1"/>
  <c r="K769" i="1"/>
  <c r="L769" i="1"/>
  <c r="M769" i="1" s="1"/>
  <c r="N769" i="1"/>
  <c r="J770" i="1"/>
  <c r="K770" i="1"/>
  <c r="L770" i="1"/>
  <c r="M770" i="1" s="1"/>
  <c r="N770" i="1"/>
  <c r="J771" i="1"/>
  <c r="K771" i="1"/>
  <c r="L771" i="1"/>
  <c r="M771" i="1" s="1"/>
  <c r="N771" i="1"/>
  <c r="J772" i="1"/>
  <c r="K772" i="1"/>
  <c r="L772" i="1"/>
  <c r="M772" i="1" s="1"/>
  <c r="N772" i="1"/>
  <c r="J773" i="1"/>
  <c r="K773" i="1"/>
  <c r="L773" i="1"/>
  <c r="M773" i="1" s="1"/>
  <c r="N773" i="1"/>
  <c r="J774" i="1"/>
  <c r="K774" i="1"/>
  <c r="L774" i="1"/>
  <c r="M774" i="1" s="1"/>
  <c r="N774" i="1"/>
  <c r="J775" i="1"/>
  <c r="K775" i="1"/>
  <c r="L775" i="1"/>
  <c r="M775" i="1" s="1"/>
  <c r="N775" i="1"/>
  <c r="J776" i="1"/>
  <c r="K776" i="1"/>
  <c r="L776" i="1"/>
  <c r="M776" i="1" s="1"/>
  <c r="N776" i="1"/>
  <c r="J777" i="1"/>
  <c r="K777" i="1"/>
  <c r="L777" i="1"/>
  <c r="M777" i="1" s="1"/>
  <c r="N777" i="1"/>
  <c r="J778" i="1"/>
  <c r="K778" i="1"/>
  <c r="L778" i="1"/>
  <c r="M778" i="1" s="1"/>
  <c r="N778" i="1"/>
  <c r="J779" i="1"/>
  <c r="K779" i="1"/>
  <c r="L779" i="1"/>
  <c r="M779" i="1" s="1"/>
  <c r="N779" i="1"/>
  <c r="J780" i="1"/>
  <c r="K780" i="1"/>
  <c r="L780" i="1"/>
  <c r="M780" i="1" s="1"/>
  <c r="N780" i="1"/>
  <c r="J781" i="1"/>
  <c r="K781" i="1"/>
  <c r="L781" i="1"/>
  <c r="M781" i="1" s="1"/>
  <c r="N781" i="1"/>
  <c r="J782" i="1"/>
  <c r="K782" i="1"/>
  <c r="L782" i="1"/>
  <c r="M782" i="1" s="1"/>
  <c r="N782" i="1"/>
  <c r="J783" i="1"/>
  <c r="K783" i="1"/>
  <c r="L783" i="1"/>
  <c r="M783" i="1" s="1"/>
  <c r="N783" i="1"/>
  <c r="J784" i="1"/>
  <c r="K784" i="1"/>
  <c r="L784" i="1"/>
  <c r="M784" i="1" s="1"/>
  <c r="N784" i="1"/>
  <c r="J785" i="1"/>
  <c r="K785" i="1"/>
  <c r="L785" i="1"/>
  <c r="M785" i="1" s="1"/>
  <c r="N785" i="1"/>
  <c r="J786" i="1"/>
  <c r="K786" i="1"/>
  <c r="L786" i="1"/>
  <c r="M786" i="1" s="1"/>
  <c r="N786" i="1"/>
  <c r="J787" i="1"/>
  <c r="K787" i="1"/>
  <c r="L787" i="1"/>
  <c r="M787" i="1" s="1"/>
  <c r="N787" i="1"/>
  <c r="J788" i="1"/>
  <c r="K788" i="1"/>
  <c r="L788" i="1"/>
  <c r="M788" i="1" s="1"/>
  <c r="N788" i="1"/>
  <c r="J789" i="1"/>
  <c r="K789" i="1"/>
  <c r="L789" i="1"/>
  <c r="M789" i="1" s="1"/>
  <c r="N789" i="1"/>
  <c r="J790" i="1"/>
  <c r="K790" i="1"/>
  <c r="L790" i="1"/>
  <c r="M790" i="1" s="1"/>
  <c r="N790" i="1"/>
  <c r="J791" i="1"/>
  <c r="K791" i="1"/>
  <c r="L791" i="1"/>
  <c r="M791" i="1" s="1"/>
  <c r="N791" i="1"/>
  <c r="J792" i="1"/>
  <c r="K792" i="1"/>
  <c r="L792" i="1"/>
  <c r="M792" i="1" s="1"/>
  <c r="N792" i="1"/>
  <c r="J793" i="1"/>
  <c r="K793" i="1"/>
  <c r="L793" i="1"/>
  <c r="M793" i="1" s="1"/>
  <c r="N793" i="1"/>
  <c r="J794" i="1"/>
  <c r="K794" i="1"/>
  <c r="L794" i="1"/>
  <c r="M794" i="1" s="1"/>
  <c r="N794" i="1"/>
  <c r="J795" i="1"/>
  <c r="K795" i="1"/>
  <c r="L795" i="1"/>
  <c r="M795" i="1" s="1"/>
  <c r="N795" i="1"/>
  <c r="J796" i="1"/>
  <c r="K796" i="1"/>
  <c r="L796" i="1"/>
  <c r="M796" i="1" s="1"/>
  <c r="N796" i="1"/>
  <c r="J797" i="1"/>
  <c r="K797" i="1"/>
  <c r="L797" i="1"/>
  <c r="M797" i="1" s="1"/>
  <c r="N797" i="1"/>
  <c r="J798" i="1"/>
  <c r="K798" i="1"/>
  <c r="L798" i="1"/>
  <c r="M798" i="1" s="1"/>
  <c r="N798" i="1"/>
  <c r="J799" i="1"/>
  <c r="K799" i="1"/>
  <c r="L799" i="1"/>
  <c r="M799" i="1" s="1"/>
  <c r="N799" i="1"/>
  <c r="J800" i="1"/>
  <c r="K800" i="1"/>
  <c r="L800" i="1"/>
  <c r="M800" i="1" s="1"/>
  <c r="N800" i="1"/>
  <c r="J801" i="1"/>
  <c r="K801" i="1"/>
  <c r="L801" i="1"/>
  <c r="M801" i="1" s="1"/>
  <c r="N801" i="1"/>
  <c r="J802" i="1"/>
  <c r="K802" i="1"/>
  <c r="L802" i="1"/>
  <c r="M802" i="1" s="1"/>
  <c r="N802" i="1"/>
  <c r="J803" i="1"/>
  <c r="K803" i="1"/>
  <c r="L803" i="1"/>
  <c r="M803" i="1" s="1"/>
  <c r="N803" i="1"/>
  <c r="J804" i="1"/>
  <c r="K804" i="1"/>
  <c r="L804" i="1"/>
  <c r="M804" i="1" s="1"/>
  <c r="N804" i="1"/>
  <c r="J805" i="1"/>
  <c r="K805" i="1"/>
  <c r="L805" i="1"/>
  <c r="M805" i="1" s="1"/>
  <c r="N805" i="1"/>
  <c r="J806" i="1"/>
  <c r="K806" i="1"/>
  <c r="L806" i="1"/>
  <c r="M806" i="1" s="1"/>
  <c r="N806" i="1"/>
  <c r="J807" i="1"/>
  <c r="K807" i="1"/>
  <c r="L807" i="1"/>
  <c r="M807" i="1" s="1"/>
  <c r="N807" i="1"/>
  <c r="J808" i="1"/>
  <c r="K808" i="1"/>
  <c r="L808" i="1"/>
  <c r="M808" i="1" s="1"/>
  <c r="N808" i="1"/>
  <c r="J809" i="1"/>
  <c r="K809" i="1"/>
  <c r="L809" i="1"/>
  <c r="M809" i="1" s="1"/>
  <c r="N809" i="1"/>
  <c r="J810" i="1"/>
  <c r="K810" i="1"/>
  <c r="L810" i="1"/>
  <c r="M810" i="1" s="1"/>
  <c r="N810" i="1"/>
  <c r="J811" i="1"/>
  <c r="K811" i="1"/>
  <c r="L811" i="1"/>
  <c r="M811" i="1" s="1"/>
  <c r="N811" i="1"/>
  <c r="J812" i="1"/>
  <c r="K812" i="1"/>
  <c r="L812" i="1"/>
  <c r="M812" i="1" s="1"/>
  <c r="N812" i="1"/>
  <c r="J813" i="1"/>
  <c r="K813" i="1"/>
  <c r="L813" i="1"/>
  <c r="M813" i="1" s="1"/>
  <c r="N813" i="1"/>
  <c r="J814" i="1"/>
  <c r="K814" i="1"/>
  <c r="L814" i="1"/>
  <c r="M814" i="1" s="1"/>
  <c r="N814" i="1"/>
  <c r="J815" i="1"/>
  <c r="K815" i="1"/>
  <c r="L815" i="1"/>
  <c r="M815" i="1" s="1"/>
  <c r="N815" i="1"/>
  <c r="J816" i="1"/>
  <c r="K816" i="1"/>
  <c r="L816" i="1"/>
  <c r="M816" i="1" s="1"/>
  <c r="N816" i="1"/>
  <c r="J817" i="1"/>
  <c r="K817" i="1"/>
  <c r="L817" i="1"/>
  <c r="M817" i="1" s="1"/>
  <c r="N817" i="1"/>
  <c r="J818" i="1"/>
  <c r="K818" i="1"/>
  <c r="L818" i="1"/>
  <c r="M818" i="1" s="1"/>
  <c r="N818" i="1"/>
  <c r="J819" i="1"/>
  <c r="K819" i="1"/>
  <c r="L819" i="1"/>
  <c r="M819" i="1" s="1"/>
  <c r="N819" i="1"/>
  <c r="J820" i="1"/>
  <c r="K820" i="1"/>
  <c r="L820" i="1"/>
  <c r="M820" i="1" s="1"/>
  <c r="N820" i="1"/>
  <c r="J821" i="1"/>
  <c r="K821" i="1"/>
  <c r="L821" i="1"/>
  <c r="M821" i="1" s="1"/>
  <c r="N821" i="1"/>
  <c r="J822" i="1"/>
  <c r="K822" i="1"/>
  <c r="L822" i="1"/>
  <c r="M822" i="1" s="1"/>
  <c r="N822" i="1"/>
  <c r="J823" i="1"/>
  <c r="K823" i="1"/>
  <c r="L823" i="1"/>
  <c r="M823" i="1" s="1"/>
  <c r="N823" i="1"/>
  <c r="J824" i="1"/>
  <c r="K824" i="1"/>
  <c r="L824" i="1"/>
  <c r="M824" i="1" s="1"/>
  <c r="N824" i="1"/>
  <c r="J825" i="1"/>
  <c r="K825" i="1"/>
  <c r="L825" i="1"/>
  <c r="M825" i="1" s="1"/>
  <c r="N825" i="1"/>
  <c r="J826" i="1"/>
  <c r="K826" i="1"/>
  <c r="L826" i="1"/>
  <c r="M826" i="1" s="1"/>
  <c r="N826" i="1"/>
  <c r="J827" i="1"/>
  <c r="K827" i="1"/>
  <c r="L827" i="1"/>
  <c r="M827" i="1" s="1"/>
  <c r="N827" i="1"/>
  <c r="J828" i="1"/>
  <c r="K828" i="1"/>
  <c r="L828" i="1"/>
  <c r="M828" i="1" s="1"/>
  <c r="N828" i="1"/>
  <c r="J829" i="1"/>
  <c r="K829" i="1"/>
  <c r="L829" i="1"/>
  <c r="M829" i="1" s="1"/>
  <c r="N829" i="1"/>
  <c r="J830" i="1"/>
  <c r="K830" i="1"/>
  <c r="L830" i="1"/>
  <c r="M830" i="1" s="1"/>
  <c r="N830" i="1"/>
  <c r="J831" i="1"/>
  <c r="K831" i="1"/>
  <c r="L831" i="1"/>
  <c r="M831" i="1" s="1"/>
  <c r="N831" i="1"/>
  <c r="J832" i="1"/>
  <c r="K832" i="1"/>
  <c r="L832" i="1"/>
  <c r="M832" i="1" s="1"/>
  <c r="N832" i="1"/>
  <c r="J833" i="1"/>
  <c r="K833" i="1"/>
  <c r="L833" i="1"/>
  <c r="M833" i="1" s="1"/>
  <c r="N833" i="1"/>
  <c r="J834" i="1"/>
  <c r="K834" i="1"/>
  <c r="L834" i="1"/>
  <c r="M834" i="1" s="1"/>
  <c r="N834" i="1"/>
  <c r="J835" i="1"/>
  <c r="K835" i="1"/>
  <c r="L835" i="1"/>
  <c r="M835" i="1" s="1"/>
  <c r="N835" i="1"/>
  <c r="J836" i="1"/>
  <c r="K836" i="1"/>
  <c r="L836" i="1"/>
  <c r="M836" i="1" s="1"/>
  <c r="N836" i="1"/>
  <c r="J837" i="1"/>
  <c r="K837" i="1"/>
  <c r="L837" i="1"/>
  <c r="M837" i="1" s="1"/>
  <c r="N837" i="1"/>
  <c r="J838" i="1"/>
  <c r="K838" i="1"/>
  <c r="L838" i="1"/>
  <c r="M838" i="1" s="1"/>
  <c r="N838" i="1"/>
  <c r="J839" i="1"/>
  <c r="K839" i="1"/>
  <c r="L839" i="1"/>
  <c r="M839" i="1" s="1"/>
  <c r="N839" i="1"/>
  <c r="J840" i="1"/>
  <c r="K840" i="1"/>
  <c r="L840" i="1"/>
  <c r="M840" i="1" s="1"/>
  <c r="N840" i="1"/>
  <c r="J841" i="1"/>
  <c r="K841" i="1"/>
  <c r="L841" i="1"/>
  <c r="M841" i="1" s="1"/>
  <c r="N841" i="1"/>
  <c r="J842" i="1"/>
  <c r="K842" i="1"/>
  <c r="L842" i="1"/>
  <c r="M842" i="1" s="1"/>
  <c r="N842" i="1"/>
  <c r="J843" i="1"/>
  <c r="K843" i="1"/>
  <c r="L843" i="1"/>
  <c r="M843" i="1" s="1"/>
  <c r="N843" i="1"/>
  <c r="J844" i="1"/>
  <c r="K844" i="1"/>
  <c r="L844" i="1"/>
  <c r="M844" i="1" s="1"/>
  <c r="N844" i="1"/>
  <c r="J845" i="1"/>
  <c r="K845" i="1"/>
  <c r="L845" i="1"/>
  <c r="M845" i="1" s="1"/>
  <c r="N845" i="1"/>
  <c r="J846" i="1"/>
  <c r="K846" i="1"/>
  <c r="L846" i="1"/>
  <c r="M846" i="1" s="1"/>
  <c r="N846" i="1"/>
  <c r="J847" i="1"/>
  <c r="K847" i="1"/>
  <c r="L847" i="1"/>
  <c r="M847" i="1" s="1"/>
  <c r="N847" i="1"/>
  <c r="J848" i="1"/>
  <c r="K848" i="1"/>
  <c r="L848" i="1"/>
  <c r="M848" i="1" s="1"/>
  <c r="N848" i="1"/>
  <c r="J849" i="1"/>
  <c r="K849" i="1"/>
  <c r="L849" i="1"/>
  <c r="M849" i="1" s="1"/>
  <c r="N849" i="1"/>
  <c r="J850" i="1"/>
  <c r="K850" i="1"/>
  <c r="L850" i="1"/>
  <c r="M850" i="1" s="1"/>
  <c r="N850" i="1"/>
  <c r="J851" i="1"/>
  <c r="K851" i="1"/>
  <c r="L851" i="1"/>
  <c r="M851" i="1" s="1"/>
  <c r="N851" i="1"/>
  <c r="J852" i="1"/>
  <c r="K852" i="1"/>
  <c r="L852" i="1"/>
  <c r="M852" i="1" s="1"/>
  <c r="N852" i="1"/>
  <c r="J853" i="1"/>
  <c r="K853" i="1"/>
  <c r="L853" i="1"/>
  <c r="M853" i="1" s="1"/>
  <c r="N853" i="1"/>
  <c r="J854" i="1"/>
  <c r="K854" i="1"/>
  <c r="L854" i="1"/>
  <c r="M854" i="1" s="1"/>
  <c r="N854" i="1"/>
  <c r="J855" i="1"/>
  <c r="K855" i="1"/>
  <c r="L855" i="1"/>
  <c r="M855" i="1" s="1"/>
  <c r="N855" i="1"/>
  <c r="J856" i="1"/>
  <c r="K856" i="1"/>
  <c r="L856" i="1"/>
  <c r="M856" i="1" s="1"/>
  <c r="N856" i="1"/>
  <c r="J857" i="1"/>
  <c r="K857" i="1"/>
  <c r="L857" i="1"/>
  <c r="M857" i="1" s="1"/>
  <c r="N857" i="1"/>
  <c r="J858" i="1"/>
  <c r="K858" i="1"/>
  <c r="L858" i="1"/>
  <c r="M858" i="1" s="1"/>
  <c r="N858" i="1"/>
  <c r="J859" i="1"/>
  <c r="K859" i="1"/>
  <c r="L859" i="1"/>
  <c r="M859" i="1" s="1"/>
  <c r="N859" i="1"/>
  <c r="J860" i="1"/>
  <c r="K860" i="1"/>
  <c r="L860" i="1"/>
  <c r="M860" i="1" s="1"/>
  <c r="N860" i="1"/>
  <c r="J861" i="1"/>
  <c r="K861" i="1"/>
  <c r="L861" i="1"/>
  <c r="M861" i="1" s="1"/>
  <c r="N861" i="1"/>
  <c r="J862" i="1"/>
  <c r="K862" i="1"/>
  <c r="L862" i="1"/>
  <c r="M862" i="1" s="1"/>
  <c r="N862" i="1"/>
  <c r="J863" i="1"/>
  <c r="K863" i="1"/>
  <c r="L863" i="1"/>
  <c r="M863" i="1" s="1"/>
  <c r="N863" i="1"/>
  <c r="J864" i="1"/>
  <c r="K864" i="1"/>
  <c r="L864" i="1"/>
  <c r="M864" i="1" s="1"/>
  <c r="N864" i="1"/>
  <c r="J865" i="1"/>
  <c r="K865" i="1"/>
  <c r="L865" i="1"/>
  <c r="M865" i="1" s="1"/>
  <c r="N865" i="1"/>
  <c r="J866" i="1"/>
  <c r="K866" i="1"/>
  <c r="L866" i="1"/>
  <c r="M866" i="1" s="1"/>
  <c r="N866" i="1"/>
  <c r="J867" i="1"/>
  <c r="K867" i="1"/>
  <c r="L867" i="1"/>
  <c r="M867" i="1" s="1"/>
  <c r="N867" i="1"/>
  <c r="J868" i="1"/>
  <c r="K868" i="1"/>
  <c r="L868" i="1"/>
  <c r="M868" i="1" s="1"/>
  <c r="N868" i="1"/>
  <c r="J869" i="1"/>
  <c r="K869" i="1"/>
  <c r="L869" i="1"/>
  <c r="M869" i="1" s="1"/>
  <c r="N869" i="1"/>
  <c r="J870" i="1"/>
  <c r="K870" i="1"/>
  <c r="L870" i="1"/>
  <c r="M870" i="1" s="1"/>
  <c r="N870" i="1"/>
  <c r="J871" i="1"/>
  <c r="K871" i="1"/>
  <c r="L871" i="1"/>
  <c r="M871" i="1" s="1"/>
  <c r="N871" i="1"/>
  <c r="J872" i="1"/>
  <c r="K872" i="1"/>
  <c r="L872" i="1"/>
  <c r="M872" i="1" s="1"/>
  <c r="N872" i="1"/>
  <c r="J873" i="1"/>
  <c r="K873" i="1"/>
  <c r="L873" i="1"/>
  <c r="M873" i="1" s="1"/>
  <c r="N873" i="1"/>
  <c r="J874" i="1"/>
  <c r="K874" i="1"/>
  <c r="L874" i="1"/>
  <c r="M874" i="1" s="1"/>
  <c r="N874" i="1"/>
  <c r="J875" i="1"/>
  <c r="K875" i="1"/>
  <c r="L875" i="1"/>
  <c r="M875" i="1" s="1"/>
  <c r="N875" i="1"/>
  <c r="J876" i="1"/>
  <c r="K876" i="1"/>
  <c r="L876" i="1"/>
  <c r="M876" i="1" s="1"/>
  <c r="N876" i="1"/>
  <c r="J877" i="1"/>
  <c r="K877" i="1"/>
  <c r="L877" i="1"/>
  <c r="M877" i="1" s="1"/>
  <c r="N877" i="1"/>
  <c r="J878" i="1"/>
  <c r="K878" i="1"/>
  <c r="L878" i="1"/>
  <c r="M878" i="1" s="1"/>
  <c r="N878" i="1"/>
  <c r="J879" i="1"/>
  <c r="K879" i="1"/>
  <c r="L879" i="1"/>
  <c r="M879" i="1" s="1"/>
  <c r="N879" i="1"/>
  <c r="J880" i="1"/>
  <c r="K880" i="1"/>
  <c r="L880" i="1"/>
  <c r="M880" i="1" s="1"/>
  <c r="N880" i="1"/>
  <c r="J881" i="1"/>
  <c r="K881" i="1"/>
  <c r="L881" i="1"/>
  <c r="M881" i="1" s="1"/>
  <c r="N881" i="1"/>
  <c r="J882" i="1"/>
  <c r="K882" i="1"/>
  <c r="L882" i="1"/>
  <c r="M882" i="1" s="1"/>
  <c r="N882" i="1"/>
  <c r="J883" i="1"/>
  <c r="K883" i="1"/>
  <c r="L883" i="1"/>
  <c r="M883" i="1" s="1"/>
  <c r="N883" i="1"/>
  <c r="J884" i="1"/>
  <c r="K884" i="1"/>
  <c r="L884" i="1"/>
  <c r="M884" i="1" s="1"/>
  <c r="N884" i="1"/>
  <c r="J885" i="1"/>
  <c r="K885" i="1"/>
  <c r="L885" i="1"/>
  <c r="M885" i="1" s="1"/>
  <c r="N885" i="1"/>
  <c r="J886" i="1"/>
  <c r="K886" i="1"/>
  <c r="L886" i="1"/>
  <c r="M886" i="1" s="1"/>
  <c r="N886" i="1"/>
  <c r="J887" i="1"/>
  <c r="K887" i="1"/>
  <c r="L887" i="1"/>
  <c r="M887" i="1" s="1"/>
  <c r="N887" i="1"/>
  <c r="J888" i="1"/>
  <c r="K888" i="1"/>
  <c r="L888" i="1"/>
  <c r="M888" i="1" s="1"/>
  <c r="N888" i="1"/>
  <c r="J889" i="1"/>
  <c r="K889" i="1"/>
  <c r="L889" i="1"/>
  <c r="M889" i="1" s="1"/>
  <c r="N889" i="1"/>
  <c r="J890" i="1"/>
  <c r="K890" i="1"/>
  <c r="L890" i="1"/>
  <c r="M890" i="1" s="1"/>
  <c r="N890" i="1"/>
  <c r="J891" i="1"/>
  <c r="K891" i="1"/>
  <c r="L891" i="1"/>
  <c r="M891" i="1" s="1"/>
  <c r="N891" i="1"/>
  <c r="J892" i="1"/>
  <c r="K892" i="1"/>
  <c r="L892" i="1"/>
  <c r="M892" i="1" s="1"/>
  <c r="N892" i="1"/>
  <c r="J893" i="1"/>
  <c r="K893" i="1"/>
  <c r="L893" i="1"/>
  <c r="M893" i="1" s="1"/>
  <c r="N893" i="1"/>
  <c r="J894" i="1"/>
  <c r="K894" i="1"/>
  <c r="L894" i="1"/>
  <c r="M894" i="1" s="1"/>
  <c r="N894" i="1"/>
  <c r="J895" i="1"/>
  <c r="K895" i="1"/>
  <c r="L895" i="1"/>
  <c r="M895" i="1" s="1"/>
  <c r="N895" i="1"/>
  <c r="J896" i="1"/>
  <c r="K896" i="1"/>
  <c r="L896" i="1"/>
  <c r="M896" i="1" s="1"/>
  <c r="N896" i="1"/>
  <c r="J897" i="1"/>
  <c r="K897" i="1"/>
  <c r="L897" i="1"/>
  <c r="M897" i="1" s="1"/>
  <c r="N897" i="1"/>
  <c r="J898" i="1"/>
  <c r="K898" i="1"/>
  <c r="L898" i="1"/>
  <c r="M898" i="1" s="1"/>
  <c r="N898" i="1"/>
  <c r="J899" i="1"/>
  <c r="K899" i="1"/>
  <c r="L899" i="1"/>
  <c r="M899" i="1" s="1"/>
  <c r="N899" i="1"/>
  <c r="J900" i="1"/>
  <c r="K900" i="1"/>
  <c r="L900" i="1"/>
  <c r="M900" i="1" s="1"/>
  <c r="N900" i="1"/>
  <c r="J901" i="1"/>
  <c r="K901" i="1"/>
  <c r="L901" i="1"/>
  <c r="M901" i="1" s="1"/>
  <c r="N901" i="1"/>
  <c r="J902" i="1"/>
  <c r="K902" i="1"/>
  <c r="L902" i="1"/>
  <c r="M902" i="1" s="1"/>
  <c r="N902" i="1"/>
  <c r="J903" i="1"/>
  <c r="K903" i="1"/>
  <c r="L903" i="1"/>
  <c r="M903" i="1" s="1"/>
  <c r="N903" i="1"/>
  <c r="J904" i="1"/>
  <c r="K904" i="1"/>
  <c r="L904" i="1"/>
  <c r="M904" i="1" s="1"/>
  <c r="N904" i="1"/>
  <c r="J905" i="1"/>
  <c r="K905" i="1"/>
  <c r="L905" i="1"/>
  <c r="M905" i="1" s="1"/>
  <c r="N905" i="1"/>
  <c r="J906" i="1"/>
  <c r="K906" i="1"/>
  <c r="L906" i="1"/>
  <c r="M906" i="1" s="1"/>
  <c r="N906" i="1"/>
  <c r="J907" i="1"/>
  <c r="K907" i="1"/>
  <c r="L907" i="1"/>
  <c r="M907" i="1" s="1"/>
  <c r="N907" i="1"/>
  <c r="J908" i="1"/>
  <c r="K908" i="1"/>
  <c r="L908" i="1"/>
  <c r="M908" i="1" s="1"/>
  <c r="N908" i="1"/>
  <c r="J909" i="1"/>
  <c r="K909" i="1"/>
  <c r="L909" i="1"/>
  <c r="M909" i="1" s="1"/>
  <c r="N909" i="1"/>
  <c r="J910" i="1"/>
  <c r="K910" i="1"/>
  <c r="L910" i="1"/>
  <c r="M910" i="1" s="1"/>
  <c r="N910" i="1"/>
  <c r="J911" i="1"/>
  <c r="K911" i="1"/>
  <c r="L911" i="1"/>
  <c r="M911" i="1" s="1"/>
  <c r="N911" i="1"/>
  <c r="J912" i="1"/>
  <c r="K912" i="1"/>
  <c r="L912" i="1"/>
  <c r="M912" i="1" s="1"/>
  <c r="N912" i="1"/>
  <c r="J913" i="1"/>
  <c r="K913" i="1"/>
  <c r="L913" i="1"/>
  <c r="M913" i="1" s="1"/>
  <c r="N913" i="1"/>
  <c r="J914" i="1"/>
  <c r="K914" i="1"/>
  <c r="L914" i="1"/>
  <c r="M914" i="1" s="1"/>
  <c r="N914" i="1"/>
  <c r="J915" i="1"/>
  <c r="K915" i="1"/>
  <c r="L915" i="1"/>
  <c r="M915" i="1" s="1"/>
  <c r="N915" i="1"/>
  <c r="J916" i="1"/>
  <c r="K916" i="1"/>
  <c r="L916" i="1"/>
  <c r="M916" i="1" s="1"/>
  <c r="N916" i="1"/>
  <c r="J917" i="1"/>
  <c r="K917" i="1"/>
  <c r="L917" i="1"/>
  <c r="M917" i="1" s="1"/>
  <c r="N917" i="1"/>
  <c r="J918" i="1"/>
  <c r="K918" i="1"/>
  <c r="L918" i="1"/>
  <c r="M918" i="1" s="1"/>
  <c r="N918" i="1"/>
  <c r="J919" i="1"/>
  <c r="K919" i="1"/>
  <c r="L919" i="1"/>
  <c r="M919" i="1" s="1"/>
  <c r="N919" i="1"/>
  <c r="J920" i="1"/>
  <c r="K920" i="1"/>
  <c r="L920" i="1"/>
  <c r="M920" i="1" s="1"/>
  <c r="N920" i="1"/>
  <c r="J921" i="1"/>
  <c r="K921" i="1"/>
  <c r="L921" i="1"/>
  <c r="M921" i="1" s="1"/>
  <c r="N921" i="1"/>
  <c r="J922" i="1"/>
  <c r="K922" i="1"/>
  <c r="L922" i="1"/>
  <c r="M922" i="1" s="1"/>
  <c r="N922" i="1"/>
  <c r="J923" i="1"/>
  <c r="K923" i="1"/>
  <c r="L923" i="1"/>
  <c r="M923" i="1" s="1"/>
  <c r="N923" i="1"/>
  <c r="J924" i="1"/>
  <c r="K924" i="1"/>
  <c r="L924" i="1"/>
  <c r="M924" i="1" s="1"/>
  <c r="N924" i="1"/>
  <c r="J925" i="1"/>
  <c r="K925" i="1"/>
  <c r="L925" i="1"/>
  <c r="M925" i="1" s="1"/>
  <c r="N925" i="1"/>
  <c r="J926" i="1"/>
  <c r="K926" i="1"/>
  <c r="L926" i="1"/>
  <c r="M926" i="1" s="1"/>
  <c r="N926" i="1"/>
  <c r="J927" i="1"/>
  <c r="K927" i="1"/>
  <c r="L927" i="1"/>
  <c r="M927" i="1" s="1"/>
  <c r="N927" i="1"/>
  <c r="J928" i="1"/>
  <c r="K928" i="1"/>
  <c r="L928" i="1"/>
  <c r="M928" i="1" s="1"/>
  <c r="N928" i="1"/>
  <c r="J929" i="1"/>
  <c r="K929" i="1"/>
  <c r="L929" i="1"/>
  <c r="M929" i="1" s="1"/>
  <c r="N929" i="1"/>
  <c r="J930" i="1"/>
  <c r="K930" i="1"/>
  <c r="L930" i="1"/>
  <c r="M930" i="1" s="1"/>
  <c r="N930" i="1"/>
  <c r="J931" i="1"/>
  <c r="K931" i="1"/>
  <c r="L931" i="1"/>
  <c r="M931" i="1" s="1"/>
  <c r="N931" i="1"/>
  <c r="J932" i="1"/>
  <c r="K932" i="1"/>
  <c r="L932" i="1"/>
  <c r="M932" i="1" s="1"/>
  <c r="N932" i="1"/>
  <c r="J933" i="1"/>
  <c r="K933" i="1"/>
  <c r="L933" i="1"/>
  <c r="M933" i="1" s="1"/>
  <c r="N933" i="1"/>
  <c r="J934" i="1"/>
  <c r="K934" i="1"/>
  <c r="L934" i="1"/>
  <c r="M934" i="1" s="1"/>
  <c r="N934" i="1"/>
  <c r="J935" i="1"/>
  <c r="K935" i="1"/>
  <c r="L935" i="1"/>
  <c r="M935" i="1" s="1"/>
  <c r="N935" i="1"/>
  <c r="J936" i="1"/>
  <c r="K936" i="1"/>
  <c r="L936" i="1"/>
  <c r="M936" i="1" s="1"/>
  <c r="N936" i="1"/>
  <c r="J937" i="1"/>
  <c r="K937" i="1"/>
  <c r="L937" i="1"/>
  <c r="M937" i="1" s="1"/>
  <c r="N937" i="1"/>
  <c r="J938" i="1"/>
  <c r="K938" i="1"/>
  <c r="L938" i="1"/>
  <c r="M938" i="1" s="1"/>
  <c r="N938" i="1"/>
  <c r="J939" i="1"/>
  <c r="K939" i="1"/>
  <c r="L939" i="1"/>
  <c r="M939" i="1" s="1"/>
  <c r="N939" i="1"/>
  <c r="J940" i="1"/>
  <c r="K940" i="1"/>
  <c r="L940" i="1"/>
  <c r="M940" i="1" s="1"/>
  <c r="N940" i="1"/>
  <c r="J941" i="1"/>
  <c r="K941" i="1"/>
  <c r="L941" i="1"/>
  <c r="M941" i="1" s="1"/>
  <c r="N941" i="1"/>
  <c r="J942" i="1"/>
  <c r="K942" i="1"/>
  <c r="L942" i="1"/>
  <c r="M942" i="1" s="1"/>
  <c r="N942" i="1"/>
  <c r="J943" i="1"/>
  <c r="K943" i="1"/>
  <c r="L943" i="1"/>
  <c r="M943" i="1" s="1"/>
  <c r="N943" i="1"/>
  <c r="J944" i="1"/>
  <c r="K944" i="1"/>
  <c r="L944" i="1"/>
  <c r="M944" i="1" s="1"/>
  <c r="N944" i="1"/>
  <c r="J945" i="1"/>
  <c r="K945" i="1"/>
  <c r="L945" i="1"/>
  <c r="M945" i="1" s="1"/>
  <c r="N945" i="1"/>
  <c r="J946" i="1"/>
  <c r="K946" i="1"/>
  <c r="L946" i="1"/>
  <c r="M946" i="1" s="1"/>
  <c r="N946" i="1"/>
  <c r="J947" i="1"/>
  <c r="K947" i="1"/>
  <c r="L947" i="1"/>
  <c r="M947" i="1" s="1"/>
  <c r="N947" i="1"/>
  <c r="J948" i="1"/>
  <c r="K948" i="1"/>
  <c r="L948" i="1"/>
  <c r="M948" i="1" s="1"/>
  <c r="N948" i="1"/>
  <c r="J949" i="1"/>
  <c r="K949" i="1"/>
  <c r="L949" i="1"/>
  <c r="M949" i="1" s="1"/>
  <c r="N949" i="1"/>
  <c r="J950" i="1"/>
  <c r="K950" i="1"/>
  <c r="L950" i="1"/>
  <c r="M950" i="1" s="1"/>
  <c r="N950" i="1"/>
  <c r="J951" i="1"/>
  <c r="K951" i="1"/>
  <c r="L951" i="1"/>
  <c r="M951" i="1" s="1"/>
  <c r="N951" i="1"/>
  <c r="J952" i="1"/>
  <c r="K952" i="1"/>
  <c r="L952" i="1"/>
  <c r="M952" i="1" s="1"/>
  <c r="N952" i="1"/>
  <c r="J953" i="1"/>
  <c r="K953" i="1"/>
  <c r="L953" i="1"/>
  <c r="M953" i="1" s="1"/>
  <c r="N953" i="1"/>
  <c r="J954" i="1"/>
  <c r="K954" i="1"/>
  <c r="L954" i="1"/>
  <c r="M954" i="1" s="1"/>
  <c r="N954" i="1"/>
  <c r="J955" i="1"/>
  <c r="K955" i="1"/>
  <c r="L955" i="1"/>
  <c r="M955" i="1" s="1"/>
  <c r="N955" i="1"/>
  <c r="J956" i="1"/>
  <c r="K956" i="1"/>
  <c r="L956" i="1"/>
  <c r="M956" i="1" s="1"/>
  <c r="N956" i="1"/>
  <c r="J957" i="1"/>
  <c r="K957" i="1"/>
  <c r="L957" i="1"/>
  <c r="M957" i="1" s="1"/>
  <c r="N957" i="1"/>
  <c r="J958" i="1"/>
  <c r="K958" i="1"/>
  <c r="L958" i="1"/>
  <c r="M958" i="1" s="1"/>
  <c r="N958" i="1"/>
  <c r="J959" i="1"/>
  <c r="K959" i="1"/>
  <c r="L959" i="1"/>
  <c r="M959" i="1" s="1"/>
  <c r="N959" i="1"/>
  <c r="J960" i="1"/>
  <c r="K960" i="1"/>
  <c r="L960" i="1"/>
  <c r="M960" i="1" s="1"/>
  <c r="N960" i="1"/>
  <c r="J961" i="1"/>
  <c r="K961" i="1"/>
  <c r="L961" i="1"/>
  <c r="M961" i="1" s="1"/>
  <c r="N961" i="1"/>
  <c r="J962" i="1"/>
  <c r="K962" i="1"/>
  <c r="L962" i="1"/>
  <c r="M962" i="1" s="1"/>
  <c r="N962" i="1"/>
  <c r="J963" i="1"/>
  <c r="K963" i="1"/>
  <c r="L963" i="1"/>
  <c r="M963" i="1" s="1"/>
  <c r="N963" i="1"/>
  <c r="J964" i="1"/>
  <c r="K964" i="1"/>
  <c r="L964" i="1"/>
  <c r="M964" i="1" s="1"/>
  <c r="N964" i="1"/>
  <c r="J965" i="1"/>
  <c r="K965" i="1"/>
  <c r="L965" i="1"/>
  <c r="M965" i="1" s="1"/>
  <c r="N965" i="1"/>
  <c r="J966" i="1"/>
  <c r="K966" i="1"/>
  <c r="L966" i="1"/>
  <c r="M966" i="1" s="1"/>
  <c r="N966" i="1"/>
  <c r="J967" i="1"/>
  <c r="K967" i="1"/>
  <c r="L967" i="1"/>
  <c r="M967" i="1" s="1"/>
  <c r="N967" i="1"/>
  <c r="J968" i="1"/>
  <c r="K968" i="1"/>
  <c r="L968" i="1"/>
  <c r="M968" i="1" s="1"/>
  <c r="N968" i="1"/>
  <c r="J969" i="1"/>
  <c r="K969" i="1"/>
  <c r="L969" i="1"/>
  <c r="M969" i="1" s="1"/>
  <c r="N969" i="1"/>
  <c r="J970" i="1"/>
  <c r="K970" i="1"/>
  <c r="L970" i="1"/>
  <c r="M970" i="1" s="1"/>
  <c r="N970" i="1"/>
  <c r="J971" i="1"/>
  <c r="K971" i="1"/>
  <c r="L971" i="1"/>
  <c r="M971" i="1" s="1"/>
  <c r="N971" i="1"/>
  <c r="J972" i="1"/>
  <c r="K972" i="1"/>
  <c r="L972" i="1"/>
  <c r="M972" i="1" s="1"/>
  <c r="N972" i="1"/>
  <c r="J973" i="1"/>
  <c r="K973" i="1"/>
  <c r="L973" i="1"/>
  <c r="M973" i="1" s="1"/>
  <c r="N973" i="1"/>
  <c r="J974" i="1"/>
  <c r="K974" i="1"/>
  <c r="L974" i="1"/>
  <c r="M974" i="1" s="1"/>
  <c r="N974" i="1"/>
  <c r="J975" i="1"/>
  <c r="K975" i="1"/>
  <c r="L975" i="1"/>
  <c r="M975" i="1" s="1"/>
  <c r="N975" i="1"/>
  <c r="J976" i="1"/>
  <c r="K976" i="1"/>
  <c r="L976" i="1"/>
  <c r="M976" i="1" s="1"/>
  <c r="N976" i="1"/>
  <c r="J977" i="1"/>
  <c r="K977" i="1"/>
  <c r="L977" i="1"/>
  <c r="M977" i="1" s="1"/>
  <c r="N977" i="1"/>
  <c r="J978" i="1"/>
  <c r="K978" i="1"/>
  <c r="L978" i="1"/>
  <c r="M978" i="1" s="1"/>
  <c r="N978" i="1"/>
  <c r="J979" i="1"/>
  <c r="K979" i="1"/>
  <c r="L979" i="1"/>
  <c r="M979" i="1" s="1"/>
  <c r="N979" i="1"/>
  <c r="J980" i="1"/>
  <c r="K980" i="1"/>
  <c r="L980" i="1"/>
  <c r="M980" i="1" s="1"/>
  <c r="N980" i="1"/>
  <c r="J981" i="1"/>
  <c r="K981" i="1"/>
  <c r="L981" i="1"/>
  <c r="M981" i="1" s="1"/>
  <c r="N981" i="1"/>
  <c r="J982" i="1"/>
  <c r="K982" i="1"/>
  <c r="L982" i="1"/>
  <c r="M982" i="1" s="1"/>
  <c r="N982" i="1"/>
  <c r="J983" i="1"/>
  <c r="K983" i="1"/>
  <c r="L983" i="1"/>
  <c r="M983" i="1" s="1"/>
  <c r="N983" i="1"/>
  <c r="J984" i="1"/>
  <c r="K984" i="1"/>
  <c r="L984" i="1"/>
  <c r="M984" i="1" s="1"/>
  <c r="N984" i="1"/>
  <c r="J985" i="1"/>
  <c r="K985" i="1"/>
  <c r="L985" i="1"/>
  <c r="M985" i="1" s="1"/>
  <c r="N985" i="1"/>
  <c r="J986" i="1"/>
  <c r="K986" i="1"/>
  <c r="L986" i="1"/>
  <c r="M986" i="1" s="1"/>
  <c r="N986" i="1"/>
  <c r="J987" i="1"/>
  <c r="K987" i="1"/>
  <c r="L987" i="1"/>
  <c r="M987" i="1" s="1"/>
  <c r="N987" i="1"/>
  <c r="J988" i="1"/>
  <c r="K988" i="1"/>
  <c r="L988" i="1"/>
  <c r="M988" i="1" s="1"/>
  <c r="N988" i="1"/>
  <c r="J989" i="1"/>
  <c r="K989" i="1"/>
  <c r="L989" i="1"/>
  <c r="M989" i="1" s="1"/>
  <c r="N989" i="1"/>
  <c r="J990" i="1"/>
  <c r="K990" i="1"/>
  <c r="L990" i="1"/>
  <c r="M990" i="1" s="1"/>
  <c r="N990" i="1"/>
  <c r="J991" i="1"/>
  <c r="K991" i="1"/>
  <c r="L991" i="1"/>
  <c r="M991" i="1" s="1"/>
  <c r="N991" i="1"/>
  <c r="J992" i="1"/>
  <c r="K992" i="1"/>
  <c r="L992" i="1"/>
  <c r="M992" i="1" s="1"/>
  <c r="N992" i="1"/>
  <c r="J993" i="1"/>
  <c r="K993" i="1"/>
  <c r="L993" i="1"/>
  <c r="M993" i="1" s="1"/>
  <c r="N993" i="1"/>
  <c r="J994" i="1"/>
  <c r="K994" i="1"/>
  <c r="L994" i="1"/>
  <c r="M994" i="1" s="1"/>
  <c r="N994" i="1"/>
  <c r="J995" i="1"/>
  <c r="K995" i="1"/>
  <c r="L995" i="1"/>
  <c r="M995" i="1" s="1"/>
  <c r="N995" i="1"/>
  <c r="J996" i="1"/>
  <c r="K996" i="1"/>
  <c r="L996" i="1"/>
  <c r="M996" i="1" s="1"/>
  <c r="N996" i="1"/>
  <c r="J997" i="1"/>
  <c r="K997" i="1"/>
  <c r="L997" i="1"/>
  <c r="M997" i="1" s="1"/>
  <c r="N997" i="1"/>
  <c r="J998" i="1"/>
  <c r="K998" i="1"/>
  <c r="L998" i="1"/>
  <c r="M998" i="1" s="1"/>
  <c r="N998" i="1"/>
  <c r="J999" i="1"/>
  <c r="K999" i="1"/>
  <c r="L999" i="1"/>
  <c r="M999" i="1" s="1"/>
  <c r="N999" i="1"/>
  <c r="J1000" i="1"/>
  <c r="K1000" i="1"/>
  <c r="L1000" i="1"/>
  <c r="M1000" i="1" s="1"/>
  <c r="N1000" i="1"/>
  <c r="J1001" i="1"/>
  <c r="K1001" i="1"/>
  <c r="L1001" i="1"/>
  <c r="M1001" i="1" s="1"/>
  <c r="N1001" i="1"/>
  <c r="J1002" i="1"/>
  <c r="K1002" i="1"/>
  <c r="L1002" i="1"/>
  <c r="M1002" i="1" s="1"/>
  <c r="N1002" i="1"/>
  <c r="J1003" i="1"/>
  <c r="K1003" i="1"/>
  <c r="L1003" i="1"/>
  <c r="M1003" i="1" s="1"/>
  <c r="N1003" i="1"/>
  <c r="J1004" i="1"/>
  <c r="K1004" i="1"/>
  <c r="L1004" i="1"/>
  <c r="M1004" i="1" s="1"/>
  <c r="N1004" i="1"/>
  <c r="J1005" i="1"/>
  <c r="K1005" i="1"/>
  <c r="L1005" i="1"/>
  <c r="M1005" i="1" s="1"/>
  <c r="N1005" i="1"/>
  <c r="J1006" i="1"/>
  <c r="K1006" i="1"/>
  <c r="L1006" i="1"/>
  <c r="M1006" i="1" s="1"/>
  <c r="N1006" i="1"/>
  <c r="J1007" i="1"/>
  <c r="K1007" i="1"/>
  <c r="L1007" i="1"/>
  <c r="M1007" i="1" s="1"/>
  <c r="N1007" i="1"/>
  <c r="J1008" i="1"/>
  <c r="K1008" i="1"/>
  <c r="L1008" i="1"/>
  <c r="M1008" i="1" s="1"/>
  <c r="N1008" i="1"/>
  <c r="J1009" i="1"/>
  <c r="K1009" i="1"/>
  <c r="L1009" i="1"/>
  <c r="M1009" i="1" s="1"/>
  <c r="N1009" i="1"/>
  <c r="J1010" i="1"/>
  <c r="K1010" i="1"/>
  <c r="L1010" i="1"/>
  <c r="M1010" i="1" s="1"/>
  <c r="N1010" i="1"/>
  <c r="J1011" i="1"/>
  <c r="K1011" i="1"/>
  <c r="L1011" i="1"/>
  <c r="M1011" i="1" s="1"/>
  <c r="N1011" i="1"/>
  <c r="J1012" i="1"/>
  <c r="K1012" i="1"/>
  <c r="L1012" i="1"/>
  <c r="M1012" i="1" s="1"/>
  <c r="N1012" i="1"/>
  <c r="J1013" i="1"/>
  <c r="K1013" i="1"/>
  <c r="L1013" i="1"/>
  <c r="M1013" i="1" s="1"/>
  <c r="N1013" i="1"/>
  <c r="J1014" i="1"/>
  <c r="K1014" i="1"/>
  <c r="L1014" i="1"/>
  <c r="M1014" i="1" s="1"/>
  <c r="N1014" i="1"/>
  <c r="J1015" i="1"/>
  <c r="K1015" i="1"/>
  <c r="L1015" i="1"/>
  <c r="M1015" i="1" s="1"/>
  <c r="N1015" i="1"/>
  <c r="J1016" i="1"/>
  <c r="K1016" i="1"/>
  <c r="L1016" i="1"/>
  <c r="M1016" i="1" s="1"/>
  <c r="N1016" i="1"/>
  <c r="J1017" i="1"/>
  <c r="K1017" i="1"/>
  <c r="L1017" i="1"/>
  <c r="M1017" i="1" s="1"/>
  <c r="N1017" i="1"/>
  <c r="J1018" i="1"/>
  <c r="K1018" i="1"/>
  <c r="L1018" i="1"/>
  <c r="M1018" i="1" s="1"/>
  <c r="N1018" i="1"/>
  <c r="J1019" i="1"/>
  <c r="K1019" i="1"/>
  <c r="L1019" i="1"/>
  <c r="M1019" i="1" s="1"/>
  <c r="N1019" i="1"/>
  <c r="J1020" i="1"/>
  <c r="K1020" i="1"/>
  <c r="L1020" i="1"/>
  <c r="M1020" i="1" s="1"/>
  <c r="N1020" i="1"/>
  <c r="J1021" i="1"/>
  <c r="K1021" i="1"/>
  <c r="L1021" i="1"/>
  <c r="M1021" i="1" s="1"/>
  <c r="N1021" i="1"/>
  <c r="J1022" i="1"/>
  <c r="K1022" i="1"/>
  <c r="L1022" i="1"/>
  <c r="M1022" i="1" s="1"/>
  <c r="N1022" i="1"/>
  <c r="J1023" i="1"/>
  <c r="K1023" i="1"/>
  <c r="L1023" i="1"/>
  <c r="M1023" i="1" s="1"/>
  <c r="N1023" i="1"/>
  <c r="J1024" i="1"/>
  <c r="K1024" i="1"/>
  <c r="L1024" i="1"/>
  <c r="M1024" i="1" s="1"/>
  <c r="N1024" i="1"/>
  <c r="J1025" i="1"/>
  <c r="K1025" i="1"/>
  <c r="L1025" i="1"/>
  <c r="M1025" i="1" s="1"/>
  <c r="N1025" i="1"/>
  <c r="J1026" i="1"/>
  <c r="K1026" i="1"/>
  <c r="L1026" i="1"/>
  <c r="M1026" i="1" s="1"/>
  <c r="N1026" i="1"/>
  <c r="J1027" i="1"/>
  <c r="K1027" i="1"/>
  <c r="L1027" i="1"/>
  <c r="M1027" i="1" s="1"/>
  <c r="N1027" i="1"/>
  <c r="J1028" i="1"/>
  <c r="K1028" i="1"/>
  <c r="L1028" i="1"/>
  <c r="M1028" i="1" s="1"/>
  <c r="N1028" i="1"/>
  <c r="J1029" i="1"/>
  <c r="K1029" i="1"/>
  <c r="L1029" i="1"/>
  <c r="M1029" i="1" s="1"/>
  <c r="N1029" i="1"/>
  <c r="J1030" i="1"/>
  <c r="K1030" i="1"/>
  <c r="L1030" i="1"/>
  <c r="M1030" i="1" s="1"/>
  <c r="N1030" i="1"/>
  <c r="J1031" i="1"/>
  <c r="K1031" i="1"/>
  <c r="L1031" i="1"/>
  <c r="M1031" i="1" s="1"/>
  <c r="N1031" i="1"/>
  <c r="J1032" i="1"/>
  <c r="K1032" i="1"/>
  <c r="L1032" i="1"/>
  <c r="M1032" i="1" s="1"/>
  <c r="N1032" i="1"/>
  <c r="J1033" i="1"/>
  <c r="K1033" i="1"/>
  <c r="L1033" i="1"/>
  <c r="M1033" i="1" s="1"/>
  <c r="N1033" i="1"/>
  <c r="J1034" i="1"/>
  <c r="K1034" i="1"/>
  <c r="L1034" i="1"/>
  <c r="M1034" i="1" s="1"/>
  <c r="N1034" i="1"/>
  <c r="J1035" i="1"/>
  <c r="K1035" i="1"/>
  <c r="L1035" i="1"/>
  <c r="M1035" i="1" s="1"/>
  <c r="N1035" i="1"/>
  <c r="J1036" i="1"/>
  <c r="K1036" i="1"/>
  <c r="L1036" i="1"/>
  <c r="M1036" i="1" s="1"/>
  <c r="N1036" i="1"/>
  <c r="J1037" i="1"/>
  <c r="K1037" i="1"/>
  <c r="L1037" i="1"/>
  <c r="M1037" i="1" s="1"/>
  <c r="N1037" i="1"/>
  <c r="J1038" i="1"/>
  <c r="K1038" i="1"/>
  <c r="L1038" i="1"/>
  <c r="M1038" i="1" s="1"/>
  <c r="N1038" i="1"/>
  <c r="J1039" i="1"/>
  <c r="K1039" i="1"/>
  <c r="L1039" i="1"/>
  <c r="M1039" i="1" s="1"/>
  <c r="N1039" i="1"/>
  <c r="J1040" i="1"/>
  <c r="K1040" i="1"/>
  <c r="L1040" i="1"/>
  <c r="M1040" i="1" s="1"/>
  <c r="N1040" i="1"/>
  <c r="J1041" i="1"/>
  <c r="K1041" i="1"/>
  <c r="L1041" i="1"/>
  <c r="M1041" i="1" s="1"/>
  <c r="N1041" i="1"/>
  <c r="J1042" i="1"/>
  <c r="K1042" i="1"/>
  <c r="L1042" i="1"/>
  <c r="M1042" i="1" s="1"/>
  <c r="N1042" i="1"/>
  <c r="J1043" i="1"/>
  <c r="K1043" i="1"/>
  <c r="L1043" i="1"/>
  <c r="M1043" i="1" s="1"/>
  <c r="N1043" i="1"/>
  <c r="J1044" i="1"/>
  <c r="K1044" i="1"/>
  <c r="L1044" i="1"/>
  <c r="M1044" i="1" s="1"/>
  <c r="N1044" i="1"/>
  <c r="J1045" i="1"/>
  <c r="K1045" i="1"/>
  <c r="L1045" i="1"/>
  <c r="M1045" i="1" s="1"/>
  <c r="N1045" i="1"/>
  <c r="J1046" i="1"/>
  <c r="K1046" i="1"/>
  <c r="L1046" i="1"/>
  <c r="M1046" i="1" s="1"/>
  <c r="N1046" i="1"/>
  <c r="J1047" i="1"/>
  <c r="K1047" i="1"/>
  <c r="L1047" i="1"/>
  <c r="M1047" i="1" s="1"/>
  <c r="N1047" i="1"/>
  <c r="J1048" i="1"/>
  <c r="K1048" i="1"/>
  <c r="L1048" i="1"/>
  <c r="M1048" i="1" s="1"/>
  <c r="N1048" i="1"/>
  <c r="J1049" i="1"/>
  <c r="K1049" i="1"/>
  <c r="L1049" i="1"/>
  <c r="M1049" i="1" s="1"/>
  <c r="N1049" i="1"/>
  <c r="J1050" i="1"/>
  <c r="K1050" i="1"/>
  <c r="L1050" i="1"/>
  <c r="M1050" i="1" s="1"/>
  <c r="N1050" i="1"/>
  <c r="J1051" i="1"/>
  <c r="K1051" i="1"/>
  <c r="L1051" i="1"/>
  <c r="M1051" i="1" s="1"/>
  <c r="N1051" i="1"/>
  <c r="J1052" i="1"/>
  <c r="K1052" i="1"/>
  <c r="L1052" i="1"/>
  <c r="M1052" i="1" s="1"/>
  <c r="N1052" i="1"/>
  <c r="J1053" i="1"/>
  <c r="K1053" i="1"/>
  <c r="L1053" i="1"/>
  <c r="M1053" i="1" s="1"/>
  <c r="N1053" i="1"/>
  <c r="J1054" i="1"/>
  <c r="K1054" i="1"/>
  <c r="L1054" i="1"/>
  <c r="M1054" i="1" s="1"/>
  <c r="N1054" i="1"/>
  <c r="J1055" i="1"/>
  <c r="K1055" i="1"/>
  <c r="L1055" i="1"/>
  <c r="M1055" i="1" s="1"/>
  <c r="N1055" i="1"/>
  <c r="J1056" i="1"/>
  <c r="K1056" i="1"/>
  <c r="L1056" i="1"/>
  <c r="M1056" i="1" s="1"/>
  <c r="N1056" i="1"/>
  <c r="J1057" i="1"/>
  <c r="K1057" i="1"/>
  <c r="L1057" i="1"/>
  <c r="M1057" i="1" s="1"/>
  <c r="N1057" i="1"/>
  <c r="J1058" i="1"/>
  <c r="K1058" i="1"/>
  <c r="L1058" i="1"/>
  <c r="M1058" i="1" s="1"/>
  <c r="N1058" i="1"/>
  <c r="J1059" i="1"/>
  <c r="K1059" i="1"/>
  <c r="L1059" i="1"/>
  <c r="M1059" i="1" s="1"/>
  <c r="N1059" i="1"/>
  <c r="J1060" i="1"/>
  <c r="K1060" i="1"/>
  <c r="L1060" i="1"/>
  <c r="M1060" i="1" s="1"/>
  <c r="N1060" i="1"/>
  <c r="J1061" i="1"/>
  <c r="K1061" i="1"/>
  <c r="L1061" i="1"/>
  <c r="M1061" i="1" s="1"/>
  <c r="N1061" i="1"/>
  <c r="J1062" i="1"/>
  <c r="K1062" i="1"/>
  <c r="L1062" i="1"/>
  <c r="M1062" i="1" s="1"/>
  <c r="N1062" i="1"/>
  <c r="J1063" i="1"/>
  <c r="K1063" i="1"/>
  <c r="L1063" i="1"/>
  <c r="M1063" i="1" s="1"/>
  <c r="N1063" i="1"/>
  <c r="J1064" i="1"/>
  <c r="K1064" i="1"/>
  <c r="L1064" i="1"/>
  <c r="M1064" i="1" s="1"/>
  <c r="N1064" i="1"/>
  <c r="J1065" i="1"/>
  <c r="K1065" i="1"/>
  <c r="L1065" i="1"/>
  <c r="M1065" i="1" s="1"/>
  <c r="N1065" i="1"/>
  <c r="J1066" i="1"/>
  <c r="K1066" i="1"/>
  <c r="L1066" i="1"/>
  <c r="M1066" i="1" s="1"/>
  <c r="N1066" i="1"/>
  <c r="J1067" i="1"/>
  <c r="K1067" i="1"/>
  <c r="L1067" i="1"/>
  <c r="M1067" i="1" s="1"/>
  <c r="N1067" i="1"/>
  <c r="J1068" i="1"/>
  <c r="K1068" i="1"/>
  <c r="L1068" i="1"/>
  <c r="M1068" i="1" s="1"/>
  <c r="N1068" i="1"/>
  <c r="J1069" i="1"/>
  <c r="K1069" i="1"/>
  <c r="L1069" i="1"/>
  <c r="M1069" i="1" s="1"/>
  <c r="N1069" i="1"/>
  <c r="J1070" i="1"/>
  <c r="K1070" i="1"/>
  <c r="L1070" i="1"/>
  <c r="M1070" i="1" s="1"/>
  <c r="N1070" i="1"/>
  <c r="J1071" i="1"/>
  <c r="K1071" i="1"/>
  <c r="L1071" i="1"/>
  <c r="M1071" i="1" s="1"/>
  <c r="N1071" i="1"/>
  <c r="J1072" i="1"/>
  <c r="K1072" i="1"/>
  <c r="L1072" i="1"/>
  <c r="M1072" i="1" s="1"/>
  <c r="N1072" i="1"/>
  <c r="J1073" i="1"/>
  <c r="K1073" i="1"/>
  <c r="L1073" i="1"/>
  <c r="M1073" i="1" s="1"/>
  <c r="N1073" i="1"/>
  <c r="J1074" i="1"/>
  <c r="K1074" i="1"/>
  <c r="L1074" i="1"/>
  <c r="M1074" i="1" s="1"/>
  <c r="N1074" i="1"/>
  <c r="J1075" i="1"/>
  <c r="K1075" i="1"/>
  <c r="L1075" i="1"/>
  <c r="M1075" i="1" s="1"/>
  <c r="N1075" i="1"/>
  <c r="J1076" i="1"/>
  <c r="K1076" i="1"/>
  <c r="L1076" i="1"/>
  <c r="M1076" i="1" s="1"/>
  <c r="N1076" i="1"/>
  <c r="J1077" i="1"/>
  <c r="K1077" i="1"/>
  <c r="L1077" i="1"/>
  <c r="M1077" i="1" s="1"/>
  <c r="N1077" i="1"/>
  <c r="J1078" i="1"/>
  <c r="K1078" i="1"/>
  <c r="L1078" i="1"/>
  <c r="M1078" i="1" s="1"/>
  <c r="N1078" i="1"/>
  <c r="J1079" i="1"/>
  <c r="K1079" i="1"/>
  <c r="L1079" i="1"/>
  <c r="M1079" i="1" s="1"/>
  <c r="N1079" i="1"/>
  <c r="J1080" i="1"/>
  <c r="K1080" i="1"/>
  <c r="L1080" i="1"/>
  <c r="M1080" i="1" s="1"/>
  <c r="N1080" i="1"/>
  <c r="J1081" i="1"/>
  <c r="K1081" i="1"/>
  <c r="L1081" i="1"/>
  <c r="M1081" i="1" s="1"/>
  <c r="N1081" i="1"/>
  <c r="J1082" i="1"/>
  <c r="K1082" i="1"/>
  <c r="L1082" i="1"/>
  <c r="M1082" i="1" s="1"/>
  <c r="N1082" i="1"/>
  <c r="J1083" i="1"/>
  <c r="K1083" i="1"/>
  <c r="L1083" i="1"/>
  <c r="M1083" i="1" s="1"/>
  <c r="N1083" i="1"/>
  <c r="J1084" i="1"/>
  <c r="K1084" i="1"/>
  <c r="L1084" i="1"/>
  <c r="M1084" i="1" s="1"/>
  <c r="N1084" i="1"/>
  <c r="J1085" i="1"/>
  <c r="K1085" i="1"/>
  <c r="L1085" i="1"/>
  <c r="M1085" i="1" s="1"/>
  <c r="N1085" i="1"/>
  <c r="J1086" i="1"/>
  <c r="K1086" i="1"/>
  <c r="L1086" i="1"/>
  <c r="M1086" i="1" s="1"/>
  <c r="N1086" i="1"/>
  <c r="J1087" i="1"/>
  <c r="K1087" i="1"/>
  <c r="L1087" i="1"/>
  <c r="M1087" i="1" s="1"/>
  <c r="N1087" i="1"/>
  <c r="J1088" i="1"/>
  <c r="K1088" i="1"/>
  <c r="L1088" i="1"/>
  <c r="M1088" i="1" s="1"/>
  <c r="N1088" i="1"/>
  <c r="J1089" i="1"/>
  <c r="K1089" i="1"/>
  <c r="L1089" i="1"/>
  <c r="M1089" i="1" s="1"/>
  <c r="N1089" i="1"/>
  <c r="J1090" i="1"/>
  <c r="K1090" i="1"/>
  <c r="L1090" i="1"/>
  <c r="M1090" i="1" s="1"/>
  <c r="N1090" i="1"/>
  <c r="J1091" i="1"/>
  <c r="K1091" i="1"/>
  <c r="L1091" i="1"/>
  <c r="M1091" i="1" s="1"/>
  <c r="N1091" i="1"/>
  <c r="J1092" i="1"/>
  <c r="K1092" i="1"/>
  <c r="L1092" i="1"/>
  <c r="M1092" i="1" s="1"/>
  <c r="N1092" i="1"/>
  <c r="J1093" i="1"/>
  <c r="K1093" i="1"/>
  <c r="L1093" i="1"/>
  <c r="M1093" i="1" s="1"/>
  <c r="N1093" i="1"/>
  <c r="J1094" i="1"/>
  <c r="K1094" i="1"/>
  <c r="L1094" i="1"/>
  <c r="M1094" i="1" s="1"/>
  <c r="N1094" i="1"/>
  <c r="J1095" i="1"/>
  <c r="K1095" i="1"/>
  <c r="L1095" i="1"/>
  <c r="M1095" i="1" s="1"/>
  <c r="N1095" i="1"/>
  <c r="J1096" i="1"/>
  <c r="K1096" i="1"/>
  <c r="L1096" i="1"/>
  <c r="M1096" i="1" s="1"/>
  <c r="N1096" i="1"/>
  <c r="J1097" i="1"/>
  <c r="K1097" i="1"/>
  <c r="L1097" i="1"/>
  <c r="M1097" i="1" s="1"/>
  <c r="N1097" i="1"/>
  <c r="J1098" i="1"/>
  <c r="K1098" i="1"/>
  <c r="L1098" i="1"/>
  <c r="M1098" i="1" s="1"/>
  <c r="N1098" i="1"/>
  <c r="J1099" i="1"/>
  <c r="K1099" i="1"/>
  <c r="L1099" i="1"/>
  <c r="M1099" i="1" s="1"/>
  <c r="N1099" i="1"/>
  <c r="J1100" i="1"/>
  <c r="K1100" i="1"/>
  <c r="L1100" i="1"/>
  <c r="M1100" i="1" s="1"/>
  <c r="N1100" i="1"/>
  <c r="J1101" i="1"/>
  <c r="K1101" i="1"/>
  <c r="L1101" i="1"/>
  <c r="M1101" i="1" s="1"/>
  <c r="N1101" i="1"/>
  <c r="J1102" i="1"/>
  <c r="K1102" i="1"/>
  <c r="L1102" i="1"/>
  <c r="M1102" i="1" s="1"/>
  <c r="N1102" i="1"/>
  <c r="J1103" i="1"/>
  <c r="K1103" i="1"/>
  <c r="L1103" i="1"/>
  <c r="M1103" i="1" s="1"/>
  <c r="N1103" i="1"/>
  <c r="J1104" i="1"/>
  <c r="K1104" i="1"/>
  <c r="L1104" i="1"/>
  <c r="M1104" i="1" s="1"/>
  <c r="N1104" i="1"/>
  <c r="J1105" i="1"/>
  <c r="K1105" i="1"/>
  <c r="L1105" i="1"/>
  <c r="M1105" i="1" s="1"/>
  <c r="N1105" i="1"/>
  <c r="J1106" i="1"/>
  <c r="K1106" i="1"/>
  <c r="L1106" i="1"/>
  <c r="M1106" i="1" s="1"/>
  <c r="N1106" i="1"/>
  <c r="J1107" i="1"/>
  <c r="K1107" i="1"/>
  <c r="L1107" i="1"/>
  <c r="M1107" i="1" s="1"/>
  <c r="N1107" i="1"/>
  <c r="J1108" i="1"/>
  <c r="K1108" i="1"/>
  <c r="L1108" i="1"/>
  <c r="M1108" i="1" s="1"/>
  <c r="N1108" i="1"/>
  <c r="J1109" i="1"/>
  <c r="K1109" i="1"/>
  <c r="L1109" i="1"/>
  <c r="M1109" i="1" s="1"/>
  <c r="N1109" i="1"/>
  <c r="J1110" i="1"/>
  <c r="K1110" i="1"/>
  <c r="L1110" i="1"/>
  <c r="M1110" i="1" s="1"/>
  <c r="N1110" i="1"/>
  <c r="J1111" i="1"/>
  <c r="K1111" i="1"/>
  <c r="L1111" i="1"/>
  <c r="M1111" i="1" s="1"/>
  <c r="N1111" i="1"/>
  <c r="J1112" i="1"/>
  <c r="K1112" i="1"/>
  <c r="L1112" i="1"/>
  <c r="M1112" i="1" s="1"/>
  <c r="N1112" i="1"/>
  <c r="J1113" i="1"/>
  <c r="K1113" i="1"/>
  <c r="L1113" i="1"/>
  <c r="M1113" i="1" s="1"/>
  <c r="N1113" i="1"/>
  <c r="J1114" i="1"/>
  <c r="K1114" i="1"/>
  <c r="L1114" i="1"/>
  <c r="M1114" i="1" s="1"/>
  <c r="N1114" i="1"/>
  <c r="J1115" i="1"/>
  <c r="K1115" i="1"/>
  <c r="L1115" i="1"/>
  <c r="M1115" i="1" s="1"/>
  <c r="N1115" i="1"/>
  <c r="J1116" i="1"/>
  <c r="K1116" i="1"/>
  <c r="L1116" i="1"/>
  <c r="M1116" i="1" s="1"/>
  <c r="N1116" i="1"/>
  <c r="J1117" i="1"/>
  <c r="K1117" i="1"/>
  <c r="L1117" i="1"/>
  <c r="M1117" i="1" s="1"/>
  <c r="N1117" i="1"/>
  <c r="J1118" i="1"/>
  <c r="K1118" i="1"/>
  <c r="L1118" i="1"/>
  <c r="M1118" i="1" s="1"/>
  <c r="N1118" i="1"/>
  <c r="J1119" i="1"/>
  <c r="K1119" i="1"/>
  <c r="L1119" i="1"/>
  <c r="M1119" i="1" s="1"/>
  <c r="N1119" i="1"/>
  <c r="J1120" i="1"/>
  <c r="K1120" i="1"/>
  <c r="L1120" i="1"/>
  <c r="M1120" i="1" s="1"/>
  <c r="N1120" i="1"/>
  <c r="J1121" i="1"/>
  <c r="K1121" i="1"/>
  <c r="L1121" i="1"/>
  <c r="M1121" i="1" s="1"/>
  <c r="N1121" i="1"/>
  <c r="J1122" i="1"/>
  <c r="K1122" i="1"/>
  <c r="L1122" i="1"/>
  <c r="M1122" i="1" s="1"/>
  <c r="N1122" i="1"/>
  <c r="J1123" i="1"/>
  <c r="K1123" i="1"/>
  <c r="L1123" i="1"/>
  <c r="M1123" i="1" s="1"/>
  <c r="N1123" i="1"/>
  <c r="J1124" i="1"/>
  <c r="K1124" i="1"/>
  <c r="L1124" i="1"/>
  <c r="M1124" i="1" s="1"/>
  <c r="N1124" i="1"/>
  <c r="J1125" i="1"/>
  <c r="K1125" i="1"/>
  <c r="L1125" i="1"/>
  <c r="M1125" i="1" s="1"/>
  <c r="N1125" i="1"/>
  <c r="J1126" i="1"/>
  <c r="K1126" i="1"/>
  <c r="L1126" i="1"/>
  <c r="M1126" i="1" s="1"/>
  <c r="N1126" i="1"/>
  <c r="J1127" i="1"/>
  <c r="K1127" i="1"/>
  <c r="L1127" i="1"/>
  <c r="M1127" i="1" s="1"/>
  <c r="N1127" i="1"/>
  <c r="J1128" i="1"/>
  <c r="K1128" i="1"/>
  <c r="L1128" i="1"/>
  <c r="M1128" i="1" s="1"/>
  <c r="N1128" i="1"/>
  <c r="J1129" i="1"/>
  <c r="K1129" i="1"/>
  <c r="L1129" i="1"/>
  <c r="M1129" i="1" s="1"/>
  <c r="N1129" i="1"/>
  <c r="J1130" i="1"/>
  <c r="K1130" i="1"/>
  <c r="L1130" i="1"/>
  <c r="M1130" i="1" s="1"/>
  <c r="N1130" i="1"/>
  <c r="J1131" i="1"/>
  <c r="K1131" i="1"/>
  <c r="L1131" i="1"/>
  <c r="M1131" i="1" s="1"/>
  <c r="N1131" i="1"/>
  <c r="J1132" i="1"/>
  <c r="K1132" i="1"/>
  <c r="L1132" i="1"/>
  <c r="M1132" i="1" s="1"/>
  <c r="N1132" i="1"/>
  <c r="J1133" i="1"/>
  <c r="K1133" i="1"/>
  <c r="L1133" i="1"/>
  <c r="M1133" i="1" s="1"/>
  <c r="N1133" i="1"/>
  <c r="J1134" i="1"/>
  <c r="K1134" i="1"/>
  <c r="L1134" i="1"/>
  <c r="M1134" i="1" s="1"/>
  <c r="N1134" i="1"/>
  <c r="J1135" i="1"/>
  <c r="K1135" i="1"/>
  <c r="L1135" i="1"/>
  <c r="M1135" i="1" s="1"/>
  <c r="N1135" i="1"/>
  <c r="J1136" i="1"/>
  <c r="K1136" i="1"/>
  <c r="L1136" i="1"/>
  <c r="M1136" i="1" s="1"/>
  <c r="N1136" i="1"/>
  <c r="J1137" i="1"/>
  <c r="K1137" i="1"/>
  <c r="L1137" i="1"/>
  <c r="M1137" i="1" s="1"/>
  <c r="N1137" i="1"/>
  <c r="J1138" i="1"/>
  <c r="K1138" i="1"/>
  <c r="L1138" i="1"/>
  <c r="M1138" i="1" s="1"/>
  <c r="N1138" i="1"/>
  <c r="J1139" i="1"/>
  <c r="K1139" i="1"/>
  <c r="L1139" i="1"/>
  <c r="M1139" i="1" s="1"/>
  <c r="N1139" i="1"/>
  <c r="J1140" i="1"/>
  <c r="K1140" i="1"/>
  <c r="L1140" i="1"/>
  <c r="M1140" i="1" s="1"/>
  <c r="N1140" i="1"/>
  <c r="J1141" i="1"/>
  <c r="K1141" i="1"/>
  <c r="L1141" i="1"/>
  <c r="M1141" i="1" s="1"/>
  <c r="N1141" i="1"/>
  <c r="J1142" i="1"/>
  <c r="K1142" i="1"/>
  <c r="L1142" i="1"/>
  <c r="M1142" i="1" s="1"/>
  <c r="N1142" i="1"/>
  <c r="J1143" i="1"/>
  <c r="K1143" i="1"/>
  <c r="L1143" i="1"/>
  <c r="M1143" i="1" s="1"/>
  <c r="N1143" i="1"/>
  <c r="J1144" i="1"/>
  <c r="K1144" i="1"/>
  <c r="L1144" i="1"/>
  <c r="M1144" i="1" s="1"/>
  <c r="N1144" i="1"/>
  <c r="J1145" i="1"/>
  <c r="K1145" i="1"/>
  <c r="L1145" i="1"/>
  <c r="M1145" i="1" s="1"/>
  <c r="N1145" i="1"/>
  <c r="J1146" i="1"/>
  <c r="K1146" i="1"/>
  <c r="L1146" i="1"/>
  <c r="M1146" i="1" s="1"/>
  <c r="N1146" i="1"/>
  <c r="J1147" i="1"/>
  <c r="K1147" i="1"/>
  <c r="L1147" i="1"/>
  <c r="M1147" i="1" s="1"/>
  <c r="N1147" i="1"/>
  <c r="J1148" i="1"/>
  <c r="K1148" i="1"/>
  <c r="L1148" i="1"/>
  <c r="M1148" i="1" s="1"/>
  <c r="N1148" i="1"/>
  <c r="J1149" i="1"/>
  <c r="K1149" i="1"/>
  <c r="L1149" i="1"/>
  <c r="M1149" i="1" s="1"/>
  <c r="N1149" i="1"/>
  <c r="J1150" i="1"/>
  <c r="K1150" i="1"/>
  <c r="L1150" i="1"/>
  <c r="M1150" i="1" s="1"/>
  <c r="N1150" i="1"/>
  <c r="J1151" i="1"/>
  <c r="K1151" i="1"/>
  <c r="L1151" i="1"/>
  <c r="M1151" i="1" s="1"/>
  <c r="N1151" i="1"/>
  <c r="J1152" i="1"/>
  <c r="K1152" i="1"/>
  <c r="L1152" i="1"/>
  <c r="M1152" i="1" s="1"/>
  <c r="N1152" i="1"/>
  <c r="J1153" i="1"/>
  <c r="K1153" i="1"/>
  <c r="L1153" i="1"/>
  <c r="M1153" i="1" s="1"/>
  <c r="N1153" i="1"/>
  <c r="J1154" i="1"/>
  <c r="K1154" i="1"/>
  <c r="L1154" i="1"/>
  <c r="M1154" i="1" s="1"/>
  <c r="N1154" i="1"/>
  <c r="J1155" i="1"/>
  <c r="K1155" i="1"/>
  <c r="L1155" i="1"/>
  <c r="M1155" i="1" s="1"/>
  <c r="N1155" i="1"/>
  <c r="J1156" i="1"/>
  <c r="K1156" i="1"/>
  <c r="L1156" i="1"/>
  <c r="M1156" i="1" s="1"/>
  <c r="N1156" i="1"/>
  <c r="J1157" i="1"/>
  <c r="K1157" i="1"/>
  <c r="L1157" i="1"/>
  <c r="M1157" i="1" s="1"/>
  <c r="N1157" i="1"/>
  <c r="J1158" i="1"/>
  <c r="K1158" i="1"/>
  <c r="L1158" i="1"/>
  <c r="M1158" i="1" s="1"/>
  <c r="N1158" i="1"/>
  <c r="J1159" i="1"/>
  <c r="K1159" i="1"/>
  <c r="L1159" i="1"/>
  <c r="M1159" i="1" s="1"/>
  <c r="N1159" i="1"/>
  <c r="J1160" i="1"/>
  <c r="K1160" i="1"/>
  <c r="L1160" i="1"/>
  <c r="M1160" i="1" s="1"/>
  <c r="N1160" i="1"/>
  <c r="J1161" i="1"/>
  <c r="K1161" i="1"/>
  <c r="L1161" i="1"/>
  <c r="M1161" i="1" s="1"/>
  <c r="N1161" i="1"/>
  <c r="J1162" i="1"/>
  <c r="K1162" i="1"/>
  <c r="L1162" i="1"/>
  <c r="M1162" i="1" s="1"/>
  <c r="N1162" i="1"/>
  <c r="J1163" i="1"/>
  <c r="K1163" i="1"/>
  <c r="L1163" i="1"/>
  <c r="M1163" i="1" s="1"/>
  <c r="N1163" i="1"/>
  <c r="J1164" i="1"/>
  <c r="K1164" i="1"/>
  <c r="L1164" i="1"/>
  <c r="M1164" i="1" s="1"/>
  <c r="N1164" i="1"/>
  <c r="J1165" i="1"/>
  <c r="K1165" i="1"/>
  <c r="L1165" i="1"/>
  <c r="M1165" i="1" s="1"/>
  <c r="N1165" i="1"/>
  <c r="J1166" i="1"/>
  <c r="K1166" i="1"/>
  <c r="L1166" i="1"/>
  <c r="M1166" i="1" s="1"/>
  <c r="N1166" i="1"/>
  <c r="J1167" i="1"/>
  <c r="K1167" i="1"/>
  <c r="L1167" i="1"/>
  <c r="M1167" i="1" s="1"/>
  <c r="N1167" i="1"/>
  <c r="J1168" i="1"/>
  <c r="K1168" i="1"/>
  <c r="L1168" i="1"/>
  <c r="M1168" i="1" s="1"/>
  <c r="N1168" i="1"/>
  <c r="J1169" i="1"/>
  <c r="K1169" i="1"/>
  <c r="L1169" i="1"/>
  <c r="M1169" i="1" s="1"/>
  <c r="N1169" i="1"/>
  <c r="J1170" i="1"/>
  <c r="K1170" i="1"/>
  <c r="L1170" i="1"/>
  <c r="M1170" i="1" s="1"/>
  <c r="N1170" i="1"/>
  <c r="J1171" i="1"/>
  <c r="K1171" i="1"/>
  <c r="L1171" i="1"/>
  <c r="M1171" i="1" s="1"/>
  <c r="N1171" i="1"/>
  <c r="J1172" i="1"/>
  <c r="K1172" i="1"/>
  <c r="L1172" i="1"/>
  <c r="M1172" i="1" s="1"/>
  <c r="N1172" i="1"/>
  <c r="J1173" i="1"/>
  <c r="K1173" i="1"/>
  <c r="L1173" i="1"/>
  <c r="M1173" i="1" s="1"/>
  <c r="N1173" i="1"/>
  <c r="J1174" i="1"/>
  <c r="K1174" i="1"/>
  <c r="L1174" i="1"/>
  <c r="M1174" i="1" s="1"/>
  <c r="N1174" i="1"/>
  <c r="J1175" i="1"/>
  <c r="K1175" i="1"/>
  <c r="L1175" i="1"/>
  <c r="M1175" i="1" s="1"/>
  <c r="N1175" i="1"/>
  <c r="J1176" i="1"/>
  <c r="K1176" i="1"/>
  <c r="L1176" i="1"/>
  <c r="M1176" i="1" s="1"/>
  <c r="N1176" i="1"/>
  <c r="J1177" i="1"/>
  <c r="K1177" i="1"/>
  <c r="L1177" i="1"/>
  <c r="M1177" i="1" s="1"/>
  <c r="N1177" i="1"/>
  <c r="J1178" i="1"/>
  <c r="K1178" i="1"/>
  <c r="L1178" i="1"/>
  <c r="M1178" i="1" s="1"/>
  <c r="N1178" i="1"/>
  <c r="J1179" i="1"/>
  <c r="K1179" i="1"/>
  <c r="L1179" i="1"/>
  <c r="M1179" i="1" s="1"/>
  <c r="N1179" i="1"/>
  <c r="J1180" i="1"/>
  <c r="K1180" i="1"/>
  <c r="L1180" i="1"/>
  <c r="M1180" i="1" s="1"/>
  <c r="N1180" i="1"/>
  <c r="J1181" i="1"/>
  <c r="K1181" i="1"/>
  <c r="L1181" i="1"/>
  <c r="M1181" i="1" s="1"/>
  <c r="N1181" i="1"/>
  <c r="J1182" i="1"/>
  <c r="K1182" i="1"/>
  <c r="L1182" i="1"/>
  <c r="M1182" i="1" s="1"/>
  <c r="N1182" i="1"/>
  <c r="J1183" i="1"/>
  <c r="K1183" i="1"/>
  <c r="L1183" i="1"/>
  <c r="M1183" i="1" s="1"/>
  <c r="N1183" i="1"/>
  <c r="J1184" i="1"/>
  <c r="K1184" i="1"/>
  <c r="L1184" i="1"/>
  <c r="M1184" i="1" s="1"/>
  <c r="N1184" i="1"/>
  <c r="J1185" i="1"/>
  <c r="K1185" i="1"/>
  <c r="L1185" i="1"/>
  <c r="M1185" i="1" s="1"/>
  <c r="N1185" i="1"/>
  <c r="J1186" i="1"/>
  <c r="K1186" i="1"/>
  <c r="L1186" i="1"/>
  <c r="M1186" i="1" s="1"/>
  <c r="N1186" i="1"/>
  <c r="J1187" i="1"/>
  <c r="K1187" i="1"/>
  <c r="L1187" i="1"/>
  <c r="M1187" i="1" s="1"/>
  <c r="N1187" i="1"/>
  <c r="J1188" i="1"/>
  <c r="K1188" i="1"/>
  <c r="L1188" i="1"/>
  <c r="M1188" i="1" s="1"/>
  <c r="N1188" i="1"/>
  <c r="J1189" i="1"/>
  <c r="K1189" i="1"/>
  <c r="L1189" i="1"/>
  <c r="M1189" i="1" s="1"/>
  <c r="N1189" i="1"/>
  <c r="J1190" i="1"/>
  <c r="K1190" i="1"/>
  <c r="L1190" i="1"/>
  <c r="M1190" i="1" s="1"/>
  <c r="N1190" i="1"/>
  <c r="J1191" i="1"/>
  <c r="K1191" i="1"/>
  <c r="L1191" i="1"/>
  <c r="M1191" i="1" s="1"/>
  <c r="N1191" i="1"/>
  <c r="J1192" i="1"/>
  <c r="K1192" i="1"/>
  <c r="L1192" i="1"/>
  <c r="M1192" i="1" s="1"/>
  <c r="N1192" i="1"/>
  <c r="J1193" i="1"/>
  <c r="K1193" i="1"/>
  <c r="L1193" i="1"/>
  <c r="M1193" i="1" s="1"/>
  <c r="N1193" i="1"/>
  <c r="J1194" i="1"/>
  <c r="K1194" i="1"/>
  <c r="L1194" i="1"/>
  <c r="M1194" i="1" s="1"/>
  <c r="N1194" i="1"/>
  <c r="J1195" i="1"/>
  <c r="K1195" i="1"/>
  <c r="L1195" i="1"/>
  <c r="M1195" i="1" s="1"/>
  <c r="N1195" i="1"/>
  <c r="J1196" i="1"/>
  <c r="K1196" i="1"/>
  <c r="L1196" i="1"/>
  <c r="M1196" i="1" s="1"/>
  <c r="N1196" i="1"/>
  <c r="J1197" i="1"/>
  <c r="K1197" i="1"/>
  <c r="L1197" i="1"/>
  <c r="M1197" i="1" s="1"/>
  <c r="N1197" i="1"/>
  <c r="J1198" i="1"/>
  <c r="K1198" i="1"/>
  <c r="L1198" i="1"/>
  <c r="M1198" i="1" s="1"/>
  <c r="N1198" i="1"/>
  <c r="J1199" i="1"/>
  <c r="K1199" i="1"/>
  <c r="L1199" i="1"/>
  <c r="M1199" i="1" s="1"/>
  <c r="N1199" i="1"/>
  <c r="J1200" i="1"/>
  <c r="K1200" i="1"/>
  <c r="L1200" i="1"/>
  <c r="M1200" i="1" s="1"/>
  <c r="N1200" i="1"/>
  <c r="J1201" i="1"/>
  <c r="K1201" i="1"/>
  <c r="L1201" i="1"/>
  <c r="M1201" i="1" s="1"/>
  <c r="N1201" i="1"/>
  <c r="J1202" i="1"/>
  <c r="K1202" i="1"/>
  <c r="L1202" i="1"/>
  <c r="M1202" i="1" s="1"/>
  <c r="N1202" i="1"/>
  <c r="J1203" i="1"/>
  <c r="K1203" i="1"/>
  <c r="L1203" i="1"/>
  <c r="M1203" i="1" s="1"/>
  <c r="N1203" i="1"/>
  <c r="J1204" i="1"/>
  <c r="K1204" i="1"/>
  <c r="L1204" i="1"/>
  <c r="M1204" i="1" s="1"/>
  <c r="N1204" i="1"/>
  <c r="J1205" i="1"/>
  <c r="K1205" i="1"/>
  <c r="L1205" i="1"/>
  <c r="M1205" i="1" s="1"/>
  <c r="N1205" i="1"/>
  <c r="J1206" i="1"/>
  <c r="K1206" i="1"/>
  <c r="L1206" i="1"/>
  <c r="M1206" i="1" s="1"/>
  <c r="N1206" i="1"/>
  <c r="J1207" i="1"/>
  <c r="K1207" i="1"/>
  <c r="L1207" i="1"/>
  <c r="M1207" i="1" s="1"/>
  <c r="N1207" i="1"/>
  <c r="J1208" i="1"/>
  <c r="K1208" i="1"/>
  <c r="L1208" i="1"/>
  <c r="M1208" i="1" s="1"/>
  <c r="N1208" i="1"/>
  <c r="J1209" i="1"/>
  <c r="K1209" i="1"/>
  <c r="L1209" i="1"/>
  <c r="M1209" i="1" s="1"/>
  <c r="N1209" i="1"/>
  <c r="J1210" i="1"/>
  <c r="K1210" i="1"/>
  <c r="L1210" i="1"/>
  <c r="M1210" i="1" s="1"/>
  <c r="N1210" i="1"/>
  <c r="J1211" i="1"/>
  <c r="K1211" i="1"/>
  <c r="L1211" i="1"/>
  <c r="M1211" i="1" s="1"/>
  <c r="N1211" i="1"/>
  <c r="J1212" i="1"/>
  <c r="K1212" i="1"/>
  <c r="L1212" i="1"/>
  <c r="M1212" i="1" s="1"/>
  <c r="N1212" i="1"/>
  <c r="J1213" i="1"/>
  <c r="K1213" i="1"/>
  <c r="L1213" i="1"/>
  <c r="M1213" i="1" s="1"/>
  <c r="N1213" i="1"/>
  <c r="J1214" i="1"/>
  <c r="K1214" i="1"/>
  <c r="L1214" i="1"/>
  <c r="M1214" i="1" s="1"/>
  <c r="N1214" i="1"/>
  <c r="J1215" i="1"/>
  <c r="K1215" i="1"/>
  <c r="L1215" i="1"/>
  <c r="M1215" i="1" s="1"/>
  <c r="N1215" i="1"/>
  <c r="J1216" i="1"/>
  <c r="K1216" i="1"/>
  <c r="L1216" i="1"/>
  <c r="M1216" i="1" s="1"/>
  <c r="N1216" i="1"/>
  <c r="J1217" i="1"/>
  <c r="K1217" i="1"/>
  <c r="L1217" i="1"/>
  <c r="M1217" i="1" s="1"/>
  <c r="N1217" i="1"/>
  <c r="J1218" i="1"/>
  <c r="K1218" i="1"/>
  <c r="L1218" i="1"/>
  <c r="M1218" i="1" s="1"/>
  <c r="N1218" i="1"/>
  <c r="J1219" i="1"/>
  <c r="K1219" i="1"/>
  <c r="L1219" i="1"/>
  <c r="M1219" i="1" s="1"/>
  <c r="N1219" i="1"/>
  <c r="J1220" i="1"/>
  <c r="K1220" i="1"/>
  <c r="L1220" i="1"/>
  <c r="M1220" i="1" s="1"/>
  <c r="N1220" i="1"/>
  <c r="J1221" i="1"/>
  <c r="K1221" i="1"/>
  <c r="L1221" i="1"/>
  <c r="M1221" i="1" s="1"/>
  <c r="N1221" i="1"/>
  <c r="J1222" i="1"/>
  <c r="K1222" i="1"/>
  <c r="L1222" i="1"/>
  <c r="M1222" i="1" s="1"/>
  <c r="N1222" i="1"/>
  <c r="J1223" i="1"/>
  <c r="K1223" i="1"/>
  <c r="L1223" i="1"/>
  <c r="M1223" i="1" s="1"/>
  <c r="N1223" i="1"/>
  <c r="J1224" i="1"/>
  <c r="K1224" i="1"/>
  <c r="L1224" i="1"/>
  <c r="M1224" i="1" s="1"/>
  <c r="N1224" i="1"/>
  <c r="J1225" i="1"/>
  <c r="K1225" i="1"/>
  <c r="L1225" i="1"/>
  <c r="M1225" i="1" s="1"/>
  <c r="N1225" i="1"/>
  <c r="J1226" i="1"/>
  <c r="K1226" i="1"/>
  <c r="L1226" i="1"/>
  <c r="M1226" i="1" s="1"/>
  <c r="N1226" i="1"/>
  <c r="J1227" i="1"/>
  <c r="K1227" i="1"/>
  <c r="L1227" i="1"/>
  <c r="M1227" i="1" s="1"/>
  <c r="N1227" i="1"/>
  <c r="J1228" i="1"/>
  <c r="K1228" i="1"/>
  <c r="L1228" i="1"/>
  <c r="M1228" i="1" s="1"/>
  <c r="N1228" i="1"/>
  <c r="J1229" i="1"/>
  <c r="K1229" i="1"/>
  <c r="L1229" i="1"/>
  <c r="M1229" i="1" s="1"/>
  <c r="N1229" i="1"/>
  <c r="J1230" i="1"/>
  <c r="K1230" i="1"/>
  <c r="L1230" i="1"/>
  <c r="M1230" i="1" s="1"/>
  <c r="N1230" i="1"/>
  <c r="J1231" i="1"/>
  <c r="K1231" i="1"/>
  <c r="L1231" i="1"/>
  <c r="M1231" i="1" s="1"/>
  <c r="N1231" i="1"/>
  <c r="J1232" i="1"/>
  <c r="K1232" i="1"/>
  <c r="L1232" i="1"/>
  <c r="M1232" i="1" s="1"/>
  <c r="N1232" i="1"/>
  <c r="J1233" i="1"/>
  <c r="K1233" i="1"/>
  <c r="L1233" i="1"/>
  <c r="M1233" i="1" s="1"/>
  <c r="N1233" i="1"/>
  <c r="J1234" i="1"/>
  <c r="K1234" i="1"/>
  <c r="L1234" i="1"/>
  <c r="M1234" i="1" s="1"/>
  <c r="N1234" i="1"/>
  <c r="J1235" i="1"/>
  <c r="K1235" i="1"/>
  <c r="L1235" i="1"/>
  <c r="M1235" i="1" s="1"/>
  <c r="N1235" i="1"/>
  <c r="J1236" i="1"/>
  <c r="K1236" i="1"/>
  <c r="L1236" i="1"/>
  <c r="M1236" i="1" s="1"/>
  <c r="N1236" i="1"/>
  <c r="J1237" i="1"/>
  <c r="K1237" i="1"/>
  <c r="L1237" i="1"/>
  <c r="M1237" i="1" s="1"/>
  <c r="N1237" i="1"/>
  <c r="J1238" i="1"/>
  <c r="K1238" i="1"/>
  <c r="L1238" i="1"/>
  <c r="M1238" i="1" s="1"/>
  <c r="N1238" i="1"/>
  <c r="J1239" i="1"/>
  <c r="K1239" i="1"/>
  <c r="L1239" i="1"/>
  <c r="M1239" i="1" s="1"/>
  <c r="N1239" i="1"/>
  <c r="J1240" i="1"/>
  <c r="K1240" i="1"/>
  <c r="L1240" i="1"/>
  <c r="M1240" i="1" s="1"/>
  <c r="N1240" i="1"/>
  <c r="J1241" i="1"/>
  <c r="K1241" i="1"/>
  <c r="L1241" i="1"/>
  <c r="M1241" i="1" s="1"/>
  <c r="N1241" i="1"/>
  <c r="J1242" i="1"/>
  <c r="K1242" i="1"/>
  <c r="L1242" i="1"/>
  <c r="M1242" i="1" s="1"/>
  <c r="N1242" i="1"/>
  <c r="J1243" i="1"/>
  <c r="K1243" i="1"/>
  <c r="L1243" i="1"/>
  <c r="M1243" i="1" s="1"/>
  <c r="N1243" i="1"/>
  <c r="J1244" i="1"/>
  <c r="K1244" i="1"/>
  <c r="L1244" i="1"/>
  <c r="M1244" i="1" s="1"/>
  <c r="N1244" i="1"/>
  <c r="J1245" i="1"/>
  <c r="K1245" i="1"/>
  <c r="L1245" i="1"/>
  <c r="M1245" i="1" s="1"/>
  <c r="N1245" i="1"/>
  <c r="J1246" i="1"/>
  <c r="K1246" i="1"/>
  <c r="L1246" i="1"/>
  <c r="M1246" i="1" s="1"/>
  <c r="N1246" i="1"/>
  <c r="J1247" i="1"/>
  <c r="K1247" i="1"/>
  <c r="L1247" i="1"/>
  <c r="M1247" i="1" s="1"/>
  <c r="N1247" i="1"/>
  <c r="J1248" i="1"/>
  <c r="K1248" i="1"/>
  <c r="L1248" i="1"/>
  <c r="M1248" i="1" s="1"/>
  <c r="N1248" i="1"/>
  <c r="J1249" i="1"/>
  <c r="K1249" i="1"/>
  <c r="L1249" i="1"/>
  <c r="M1249" i="1" s="1"/>
  <c r="N1249" i="1"/>
  <c r="J1250" i="1"/>
  <c r="K1250" i="1"/>
  <c r="L1250" i="1"/>
  <c r="M1250" i="1" s="1"/>
  <c r="N1250" i="1"/>
  <c r="J1251" i="1"/>
  <c r="K1251" i="1"/>
  <c r="L1251" i="1"/>
  <c r="M1251" i="1" s="1"/>
  <c r="N1251" i="1"/>
  <c r="J1252" i="1"/>
  <c r="K1252" i="1"/>
  <c r="L1252" i="1"/>
  <c r="M1252" i="1" s="1"/>
  <c r="N1252" i="1"/>
  <c r="J1253" i="1"/>
  <c r="K1253" i="1"/>
  <c r="L1253" i="1"/>
  <c r="M1253" i="1" s="1"/>
  <c r="N1253" i="1"/>
  <c r="J1254" i="1"/>
  <c r="K1254" i="1"/>
  <c r="L1254" i="1"/>
  <c r="M1254" i="1" s="1"/>
  <c r="N1254" i="1"/>
  <c r="J1255" i="1"/>
  <c r="K1255" i="1"/>
  <c r="L1255" i="1"/>
  <c r="M1255" i="1" s="1"/>
  <c r="N1255" i="1"/>
  <c r="J1256" i="1"/>
  <c r="K1256" i="1"/>
  <c r="L1256" i="1"/>
  <c r="M1256" i="1" s="1"/>
  <c r="N1256" i="1"/>
  <c r="J1257" i="1"/>
  <c r="K1257" i="1"/>
  <c r="L1257" i="1"/>
  <c r="M1257" i="1" s="1"/>
  <c r="N1257" i="1"/>
  <c r="J1258" i="1"/>
  <c r="K1258" i="1"/>
  <c r="L1258" i="1"/>
  <c r="M1258" i="1" s="1"/>
  <c r="N1258" i="1"/>
  <c r="J1259" i="1"/>
  <c r="K1259" i="1"/>
  <c r="L1259" i="1"/>
  <c r="M1259" i="1" s="1"/>
  <c r="N1259" i="1"/>
  <c r="J1260" i="1"/>
  <c r="K1260" i="1"/>
  <c r="L1260" i="1"/>
  <c r="M1260" i="1" s="1"/>
  <c r="N1260" i="1"/>
  <c r="J1261" i="1"/>
  <c r="K1261" i="1"/>
  <c r="L1261" i="1"/>
  <c r="M1261" i="1" s="1"/>
  <c r="N1261" i="1"/>
  <c r="J1262" i="1"/>
  <c r="K1262" i="1"/>
  <c r="L1262" i="1"/>
  <c r="M1262" i="1" s="1"/>
  <c r="N1262" i="1"/>
  <c r="J1263" i="1"/>
  <c r="K1263" i="1"/>
  <c r="L1263" i="1"/>
  <c r="M1263" i="1" s="1"/>
  <c r="N1263" i="1"/>
  <c r="J1264" i="1"/>
  <c r="K1264" i="1"/>
  <c r="L1264" i="1"/>
  <c r="M1264" i="1" s="1"/>
  <c r="N1264" i="1"/>
  <c r="J1265" i="1"/>
  <c r="K1265" i="1"/>
  <c r="L1265" i="1"/>
  <c r="M1265" i="1" s="1"/>
  <c r="N1265" i="1"/>
  <c r="J1266" i="1"/>
  <c r="K1266" i="1"/>
  <c r="L1266" i="1"/>
  <c r="M1266" i="1" s="1"/>
  <c r="N1266" i="1"/>
  <c r="J1267" i="1"/>
  <c r="K1267" i="1"/>
  <c r="L1267" i="1"/>
  <c r="M1267" i="1" s="1"/>
  <c r="N1267" i="1"/>
  <c r="J1268" i="1"/>
  <c r="K1268" i="1"/>
  <c r="L1268" i="1"/>
  <c r="M1268" i="1" s="1"/>
  <c r="N1268" i="1"/>
  <c r="J1269" i="1"/>
  <c r="K1269" i="1"/>
  <c r="L1269" i="1"/>
  <c r="M1269" i="1" s="1"/>
  <c r="N1269" i="1"/>
  <c r="J1270" i="1"/>
  <c r="K1270" i="1"/>
  <c r="L1270" i="1"/>
  <c r="M1270" i="1" s="1"/>
  <c r="N1270" i="1"/>
  <c r="J1271" i="1"/>
  <c r="K1271" i="1"/>
  <c r="L1271" i="1"/>
  <c r="M1271" i="1" s="1"/>
  <c r="N1271" i="1"/>
  <c r="J1272" i="1"/>
  <c r="K1272" i="1"/>
  <c r="L1272" i="1"/>
  <c r="M1272" i="1" s="1"/>
  <c r="N1272" i="1"/>
  <c r="J1273" i="1"/>
  <c r="K1273" i="1"/>
  <c r="L1273" i="1"/>
  <c r="M1273" i="1" s="1"/>
  <c r="N1273" i="1"/>
  <c r="J1274" i="1"/>
  <c r="K1274" i="1"/>
  <c r="L1274" i="1"/>
  <c r="M1274" i="1" s="1"/>
  <c r="N1274" i="1"/>
  <c r="J1275" i="1"/>
  <c r="K1275" i="1"/>
  <c r="L1275" i="1"/>
  <c r="M1275" i="1" s="1"/>
  <c r="N1275" i="1"/>
  <c r="J1276" i="1"/>
  <c r="K1276" i="1"/>
  <c r="L1276" i="1"/>
  <c r="M1276" i="1" s="1"/>
  <c r="N1276" i="1"/>
  <c r="J1277" i="1"/>
  <c r="K1277" i="1"/>
  <c r="L1277" i="1"/>
  <c r="M1277" i="1" s="1"/>
  <c r="N1277" i="1"/>
  <c r="J1278" i="1"/>
  <c r="K1278" i="1"/>
  <c r="L1278" i="1"/>
  <c r="M1278" i="1" s="1"/>
  <c r="N1278" i="1"/>
  <c r="J1279" i="1"/>
  <c r="K1279" i="1"/>
  <c r="L1279" i="1"/>
  <c r="M1279" i="1" s="1"/>
  <c r="N1279" i="1"/>
  <c r="J1280" i="1"/>
  <c r="K1280" i="1"/>
  <c r="L1280" i="1"/>
  <c r="M1280" i="1" s="1"/>
  <c r="N1280" i="1"/>
  <c r="J1281" i="1"/>
  <c r="K1281" i="1"/>
  <c r="L1281" i="1"/>
  <c r="M1281" i="1" s="1"/>
  <c r="N1281" i="1"/>
  <c r="J1282" i="1"/>
  <c r="K1282" i="1"/>
  <c r="L1282" i="1"/>
  <c r="M1282" i="1" s="1"/>
  <c r="N1282" i="1"/>
  <c r="J1283" i="1"/>
  <c r="K1283" i="1"/>
  <c r="L1283" i="1"/>
  <c r="M1283" i="1" s="1"/>
  <c r="N1283" i="1"/>
  <c r="J1284" i="1"/>
  <c r="K1284" i="1"/>
  <c r="L1284" i="1"/>
  <c r="M1284" i="1" s="1"/>
  <c r="N1284" i="1"/>
  <c r="J1285" i="1"/>
  <c r="K1285" i="1"/>
  <c r="L1285" i="1"/>
  <c r="M1285" i="1" s="1"/>
  <c r="N1285" i="1"/>
  <c r="J1286" i="1"/>
  <c r="K1286" i="1"/>
  <c r="L1286" i="1"/>
  <c r="M1286" i="1" s="1"/>
  <c r="N1286" i="1"/>
  <c r="J1287" i="1"/>
  <c r="K1287" i="1"/>
  <c r="L1287" i="1"/>
  <c r="M1287" i="1" s="1"/>
  <c r="N1287" i="1"/>
  <c r="J1288" i="1"/>
  <c r="K1288" i="1"/>
  <c r="L1288" i="1"/>
  <c r="M1288" i="1" s="1"/>
  <c r="N1288" i="1"/>
  <c r="J1289" i="1"/>
  <c r="K1289" i="1"/>
  <c r="L1289" i="1"/>
  <c r="M1289" i="1" s="1"/>
  <c r="N1289" i="1"/>
  <c r="J1290" i="1"/>
  <c r="K1290" i="1"/>
  <c r="L1290" i="1"/>
  <c r="M1290" i="1" s="1"/>
  <c r="N1290" i="1"/>
  <c r="J1291" i="1"/>
  <c r="K1291" i="1"/>
  <c r="L1291" i="1"/>
  <c r="M1291" i="1" s="1"/>
  <c r="N1291" i="1"/>
  <c r="J1292" i="1"/>
  <c r="K1292" i="1"/>
  <c r="L1292" i="1"/>
  <c r="M1292" i="1" s="1"/>
  <c r="N1292" i="1"/>
  <c r="J1293" i="1"/>
  <c r="K1293" i="1"/>
  <c r="L1293" i="1"/>
  <c r="M1293" i="1" s="1"/>
  <c r="N1293" i="1"/>
  <c r="J1294" i="1"/>
  <c r="K1294" i="1"/>
  <c r="L1294" i="1"/>
  <c r="M1294" i="1" s="1"/>
  <c r="N1294" i="1"/>
  <c r="J1295" i="1"/>
  <c r="K1295" i="1"/>
  <c r="L1295" i="1"/>
  <c r="M1295" i="1" s="1"/>
  <c r="N1295" i="1"/>
  <c r="J1296" i="1"/>
  <c r="K1296" i="1"/>
  <c r="L1296" i="1"/>
  <c r="M1296" i="1" s="1"/>
  <c r="N1296" i="1"/>
  <c r="J1297" i="1"/>
  <c r="K1297" i="1"/>
  <c r="L1297" i="1"/>
  <c r="M1297" i="1" s="1"/>
  <c r="N1297" i="1"/>
  <c r="J1298" i="1"/>
  <c r="K1298" i="1"/>
  <c r="L1298" i="1"/>
  <c r="M1298" i="1" s="1"/>
  <c r="N1298" i="1"/>
  <c r="J1299" i="1"/>
  <c r="K1299" i="1"/>
  <c r="L1299" i="1"/>
  <c r="M1299" i="1" s="1"/>
  <c r="N1299" i="1"/>
  <c r="J1300" i="1"/>
  <c r="K1300" i="1"/>
  <c r="L1300" i="1"/>
  <c r="M1300" i="1" s="1"/>
  <c r="N1300" i="1"/>
  <c r="J1301" i="1"/>
  <c r="K1301" i="1"/>
  <c r="L1301" i="1"/>
  <c r="M1301" i="1" s="1"/>
  <c r="N1301" i="1"/>
  <c r="J1302" i="1"/>
  <c r="K1302" i="1"/>
  <c r="L1302" i="1"/>
  <c r="M1302" i="1" s="1"/>
  <c r="N1302" i="1"/>
  <c r="J1303" i="1"/>
  <c r="K1303" i="1"/>
  <c r="L1303" i="1"/>
  <c r="M1303" i="1" s="1"/>
  <c r="N1303" i="1"/>
  <c r="J1304" i="1"/>
  <c r="K1304" i="1"/>
  <c r="L1304" i="1"/>
  <c r="M1304" i="1" s="1"/>
  <c r="N1304" i="1"/>
  <c r="J1305" i="1"/>
  <c r="K1305" i="1"/>
  <c r="L1305" i="1"/>
  <c r="M1305" i="1" s="1"/>
  <c r="N1305" i="1"/>
  <c r="J1306" i="1"/>
  <c r="K1306" i="1"/>
  <c r="L1306" i="1"/>
  <c r="M1306" i="1" s="1"/>
  <c r="N1306" i="1"/>
  <c r="J1307" i="1"/>
  <c r="K1307" i="1"/>
  <c r="L1307" i="1"/>
  <c r="M1307" i="1" s="1"/>
  <c r="N1307" i="1"/>
  <c r="J1308" i="1"/>
  <c r="K1308" i="1"/>
  <c r="L1308" i="1"/>
  <c r="M1308" i="1" s="1"/>
  <c r="N1308" i="1"/>
  <c r="J1309" i="1"/>
  <c r="K1309" i="1"/>
  <c r="L1309" i="1"/>
  <c r="M1309" i="1" s="1"/>
  <c r="N1309" i="1"/>
  <c r="J1310" i="1"/>
  <c r="K1310" i="1"/>
  <c r="L1310" i="1"/>
  <c r="M1310" i="1" s="1"/>
  <c r="N1310" i="1"/>
  <c r="J1311" i="1"/>
  <c r="K1311" i="1"/>
  <c r="L1311" i="1"/>
  <c r="M1311" i="1" s="1"/>
  <c r="N1311" i="1"/>
  <c r="J1312" i="1"/>
  <c r="K1312" i="1"/>
  <c r="L1312" i="1"/>
  <c r="M1312" i="1" s="1"/>
  <c r="N1312" i="1"/>
  <c r="J1313" i="1"/>
  <c r="K1313" i="1"/>
  <c r="L1313" i="1"/>
  <c r="M1313" i="1" s="1"/>
  <c r="N1313" i="1"/>
  <c r="J1314" i="1"/>
  <c r="K1314" i="1"/>
  <c r="L1314" i="1"/>
  <c r="M1314" i="1" s="1"/>
  <c r="N1314" i="1"/>
  <c r="J1315" i="1"/>
  <c r="K1315" i="1"/>
  <c r="L1315" i="1"/>
  <c r="M1315" i="1" s="1"/>
  <c r="N1315" i="1"/>
  <c r="J1316" i="1"/>
  <c r="K1316" i="1"/>
  <c r="L1316" i="1"/>
  <c r="M1316" i="1" s="1"/>
  <c r="N1316" i="1"/>
  <c r="J1317" i="1"/>
  <c r="K1317" i="1"/>
  <c r="L1317" i="1"/>
  <c r="M1317" i="1" s="1"/>
  <c r="N1317" i="1"/>
  <c r="J1318" i="1"/>
  <c r="K1318" i="1"/>
  <c r="L1318" i="1"/>
  <c r="M1318" i="1" s="1"/>
  <c r="N1318" i="1"/>
  <c r="J1319" i="1"/>
  <c r="K1319" i="1"/>
  <c r="L1319" i="1"/>
  <c r="M1319" i="1" s="1"/>
  <c r="N1319" i="1"/>
  <c r="J1320" i="1"/>
  <c r="K1320" i="1"/>
  <c r="L1320" i="1"/>
  <c r="M1320" i="1" s="1"/>
  <c r="N1320" i="1"/>
  <c r="J1321" i="1"/>
  <c r="K1321" i="1"/>
  <c r="L1321" i="1"/>
  <c r="M1321" i="1" s="1"/>
  <c r="N1321" i="1"/>
  <c r="J1322" i="1"/>
  <c r="K1322" i="1"/>
  <c r="L1322" i="1"/>
  <c r="M1322" i="1" s="1"/>
  <c r="N1322" i="1"/>
  <c r="J1323" i="1"/>
  <c r="K1323" i="1"/>
  <c r="L1323" i="1"/>
  <c r="M1323" i="1" s="1"/>
  <c r="N1323" i="1"/>
  <c r="J1324" i="1"/>
  <c r="K1324" i="1"/>
  <c r="L1324" i="1"/>
  <c r="M1324" i="1" s="1"/>
  <c r="N1324" i="1"/>
  <c r="J1325" i="1"/>
  <c r="K1325" i="1"/>
  <c r="L1325" i="1"/>
  <c r="M1325" i="1"/>
  <c r="N1325" i="1"/>
  <c r="J1326" i="1"/>
  <c r="K1326" i="1"/>
  <c r="L1326" i="1"/>
  <c r="M1326" i="1" s="1"/>
  <c r="N1326" i="1"/>
  <c r="J1327" i="1"/>
  <c r="K1327" i="1"/>
  <c r="L1327" i="1"/>
  <c r="M1327" i="1" s="1"/>
  <c r="N1327" i="1"/>
  <c r="J1328" i="1"/>
  <c r="K1328" i="1"/>
  <c r="L1328" i="1"/>
  <c r="M1328" i="1" s="1"/>
  <c r="N1328" i="1"/>
  <c r="J1329" i="1"/>
  <c r="K1329" i="1"/>
  <c r="L1329" i="1"/>
  <c r="M1329" i="1" s="1"/>
  <c r="N1329" i="1"/>
  <c r="J1330" i="1"/>
  <c r="K1330" i="1"/>
  <c r="L1330" i="1"/>
  <c r="M1330" i="1" s="1"/>
  <c r="N1330" i="1"/>
  <c r="J1331" i="1"/>
  <c r="K1331" i="1"/>
  <c r="L1331" i="1"/>
  <c r="M1331" i="1" s="1"/>
  <c r="N1331" i="1"/>
  <c r="J1332" i="1"/>
  <c r="K1332" i="1"/>
  <c r="L1332" i="1"/>
  <c r="M1332" i="1" s="1"/>
  <c r="N1332" i="1"/>
  <c r="J1333" i="1"/>
  <c r="K1333" i="1"/>
  <c r="L1333" i="1"/>
  <c r="M1333" i="1" s="1"/>
  <c r="N1333" i="1"/>
  <c r="J1334" i="1"/>
  <c r="K1334" i="1"/>
  <c r="L1334" i="1"/>
  <c r="M1334" i="1" s="1"/>
  <c r="N1334" i="1"/>
  <c r="J1335" i="1"/>
  <c r="K1335" i="1"/>
  <c r="L1335" i="1"/>
  <c r="M1335" i="1" s="1"/>
  <c r="N1335" i="1"/>
  <c r="J1336" i="1"/>
  <c r="K1336" i="1"/>
  <c r="L1336" i="1"/>
  <c r="M1336" i="1" s="1"/>
  <c r="N1336" i="1"/>
  <c r="J1337" i="1"/>
  <c r="K1337" i="1"/>
  <c r="L1337" i="1"/>
  <c r="M1337" i="1" s="1"/>
  <c r="N1337" i="1"/>
  <c r="J1338" i="1"/>
  <c r="K1338" i="1"/>
  <c r="L1338" i="1"/>
  <c r="M1338" i="1" s="1"/>
  <c r="N1338" i="1"/>
  <c r="J1339" i="1"/>
  <c r="K1339" i="1"/>
  <c r="L1339" i="1"/>
  <c r="M1339" i="1" s="1"/>
  <c r="N1339" i="1"/>
  <c r="J1340" i="1"/>
  <c r="K1340" i="1"/>
  <c r="L1340" i="1"/>
  <c r="M1340" i="1" s="1"/>
  <c r="N1340" i="1"/>
  <c r="J1341" i="1"/>
  <c r="K1341" i="1"/>
  <c r="L1341" i="1"/>
  <c r="M1341" i="1" s="1"/>
  <c r="N1341" i="1"/>
  <c r="J1342" i="1"/>
  <c r="K1342" i="1"/>
  <c r="L1342" i="1"/>
  <c r="M1342" i="1" s="1"/>
  <c r="N1342" i="1"/>
  <c r="J1343" i="1"/>
  <c r="K1343" i="1"/>
  <c r="L1343" i="1"/>
  <c r="M1343" i="1" s="1"/>
  <c r="N1343" i="1"/>
  <c r="J1344" i="1"/>
  <c r="K1344" i="1"/>
  <c r="L1344" i="1"/>
  <c r="M1344" i="1" s="1"/>
  <c r="N1344" i="1"/>
  <c r="J1345" i="1"/>
  <c r="K1345" i="1"/>
  <c r="L1345" i="1"/>
  <c r="M1345" i="1" s="1"/>
  <c r="N1345" i="1"/>
  <c r="J1346" i="1"/>
  <c r="K1346" i="1"/>
  <c r="L1346" i="1"/>
  <c r="M1346" i="1" s="1"/>
  <c r="N1346" i="1"/>
  <c r="J1347" i="1"/>
  <c r="K1347" i="1"/>
  <c r="L1347" i="1"/>
  <c r="M1347" i="1" s="1"/>
  <c r="N1347" i="1"/>
  <c r="J1348" i="1"/>
  <c r="K1348" i="1"/>
  <c r="L1348" i="1"/>
  <c r="M1348" i="1" s="1"/>
  <c r="N1348" i="1"/>
  <c r="J1349" i="1"/>
  <c r="K1349" i="1"/>
  <c r="L1349" i="1"/>
  <c r="M1349" i="1" s="1"/>
  <c r="N1349" i="1"/>
  <c r="J1350" i="1"/>
  <c r="K1350" i="1"/>
  <c r="L1350" i="1"/>
  <c r="M1350" i="1" s="1"/>
  <c r="N1350" i="1"/>
  <c r="J1351" i="1"/>
  <c r="K1351" i="1"/>
  <c r="L1351" i="1"/>
  <c r="M1351" i="1" s="1"/>
  <c r="N1351" i="1"/>
  <c r="J1352" i="1"/>
  <c r="K1352" i="1"/>
  <c r="L1352" i="1"/>
  <c r="M1352" i="1" s="1"/>
  <c r="N1352" i="1"/>
  <c r="J1353" i="1"/>
  <c r="K1353" i="1"/>
  <c r="L1353" i="1"/>
  <c r="M1353" i="1" s="1"/>
  <c r="N1353" i="1"/>
  <c r="J1354" i="1"/>
  <c r="K1354" i="1"/>
  <c r="L1354" i="1"/>
  <c r="M1354" i="1" s="1"/>
  <c r="N1354" i="1"/>
  <c r="J1355" i="1"/>
  <c r="K1355" i="1"/>
  <c r="L1355" i="1"/>
  <c r="M1355" i="1" s="1"/>
  <c r="N1355" i="1"/>
  <c r="J1356" i="1"/>
  <c r="K1356" i="1"/>
  <c r="L1356" i="1"/>
  <c r="M1356" i="1" s="1"/>
  <c r="N1356" i="1"/>
  <c r="J1357" i="1"/>
  <c r="K1357" i="1"/>
  <c r="L1357" i="1"/>
  <c r="M1357" i="1" s="1"/>
  <c r="N1357" i="1"/>
  <c r="J1358" i="1"/>
  <c r="K1358" i="1"/>
  <c r="L1358" i="1"/>
  <c r="M1358" i="1" s="1"/>
  <c r="N1358" i="1"/>
  <c r="J1359" i="1"/>
  <c r="K1359" i="1"/>
  <c r="L1359" i="1"/>
  <c r="M1359" i="1" s="1"/>
  <c r="N1359" i="1"/>
  <c r="J1360" i="1"/>
  <c r="K1360" i="1"/>
  <c r="L1360" i="1"/>
  <c r="M1360" i="1" s="1"/>
  <c r="N1360" i="1"/>
  <c r="J1361" i="1"/>
  <c r="K1361" i="1"/>
  <c r="L1361" i="1"/>
  <c r="M1361" i="1" s="1"/>
  <c r="N1361" i="1"/>
  <c r="J1362" i="1"/>
  <c r="K1362" i="1"/>
  <c r="L1362" i="1"/>
  <c r="M1362" i="1" s="1"/>
  <c r="N1362" i="1"/>
  <c r="J1363" i="1"/>
  <c r="K1363" i="1"/>
  <c r="L1363" i="1"/>
  <c r="M1363" i="1" s="1"/>
  <c r="N1363" i="1"/>
  <c r="J1364" i="1"/>
  <c r="K1364" i="1"/>
  <c r="L1364" i="1"/>
  <c r="M1364" i="1" s="1"/>
  <c r="N1364" i="1"/>
  <c r="J1365" i="1"/>
  <c r="K1365" i="1"/>
  <c r="L1365" i="1"/>
  <c r="M1365" i="1" s="1"/>
  <c r="N1365" i="1"/>
  <c r="J1366" i="1"/>
  <c r="K1366" i="1"/>
  <c r="L1366" i="1"/>
  <c r="M1366" i="1" s="1"/>
  <c r="N1366" i="1"/>
  <c r="J1367" i="1"/>
  <c r="K1367" i="1"/>
  <c r="L1367" i="1"/>
  <c r="M1367" i="1" s="1"/>
  <c r="N1367" i="1"/>
  <c r="J1368" i="1"/>
  <c r="K1368" i="1"/>
  <c r="L1368" i="1"/>
  <c r="M1368" i="1" s="1"/>
  <c r="N1368" i="1"/>
  <c r="J1369" i="1"/>
  <c r="K1369" i="1"/>
  <c r="L1369" i="1"/>
  <c r="M1369" i="1" s="1"/>
  <c r="N1369" i="1"/>
  <c r="J1370" i="1"/>
  <c r="K1370" i="1"/>
  <c r="L1370" i="1"/>
  <c r="M1370" i="1" s="1"/>
  <c r="N1370" i="1"/>
  <c r="J1371" i="1"/>
  <c r="K1371" i="1"/>
  <c r="L1371" i="1"/>
  <c r="M1371" i="1" s="1"/>
  <c r="N1371" i="1"/>
  <c r="J1372" i="1"/>
  <c r="K1372" i="1"/>
  <c r="L1372" i="1"/>
  <c r="M1372" i="1" s="1"/>
  <c r="N1372" i="1"/>
  <c r="J1373" i="1"/>
  <c r="K1373" i="1"/>
  <c r="L1373" i="1"/>
  <c r="M1373" i="1" s="1"/>
  <c r="N1373" i="1"/>
  <c r="J1374" i="1"/>
  <c r="K1374" i="1"/>
  <c r="L1374" i="1"/>
  <c r="M1374" i="1" s="1"/>
  <c r="N1374" i="1"/>
  <c r="J1375" i="1"/>
  <c r="K1375" i="1"/>
  <c r="L1375" i="1"/>
  <c r="M1375" i="1" s="1"/>
  <c r="N1375" i="1"/>
  <c r="J1376" i="1"/>
  <c r="K1376" i="1"/>
  <c r="L1376" i="1"/>
  <c r="M1376" i="1" s="1"/>
  <c r="N1376" i="1"/>
  <c r="J1377" i="1"/>
  <c r="K1377" i="1"/>
  <c r="L1377" i="1"/>
  <c r="M1377" i="1" s="1"/>
  <c r="N1377" i="1"/>
  <c r="J1378" i="1"/>
  <c r="K1378" i="1"/>
  <c r="L1378" i="1"/>
  <c r="M1378" i="1" s="1"/>
  <c r="N1378" i="1"/>
  <c r="J1379" i="1"/>
  <c r="K1379" i="1"/>
  <c r="L1379" i="1"/>
  <c r="M1379" i="1" s="1"/>
  <c r="N1379" i="1"/>
  <c r="J1380" i="1"/>
  <c r="K1380" i="1"/>
  <c r="L1380" i="1"/>
  <c r="M1380" i="1" s="1"/>
  <c r="N1380" i="1"/>
  <c r="J1381" i="1"/>
  <c r="K1381" i="1"/>
  <c r="L1381" i="1"/>
  <c r="M1381" i="1" s="1"/>
  <c r="N1381" i="1"/>
  <c r="J1382" i="1"/>
  <c r="K1382" i="1"/>
  <c r="L1382" i="1"/>
  <c r="M1382" i="1" s="1"/>
  <c r="N1382" i="1"/>
  <c r="J1383" i="1"/>
  <c r="K1383" i="1"/>
  <c r="L1383" i="1"/>
  <c r="M1383" i="1" s="1"/>
  <c r="N1383" i="1"/>
  <c r="J1384" i="1"/>
  <c r="K1384" i="1"/>
  <c r="L1384" i="1"/>
  <c r="M1384" i="1" s="1"/>
  <c r="N1384" i="1"/>
  <c r="J1385" i="1"/>
  <c r="K1385" i="1"/>
  <c r="L1385" i="1"/>
  <c r="M1385" i="1" s="1"/>
  <c r="N1385" i="1"/>
  <c r="J1386" i="1"/>
  <c r="K1386" i="1"/>
  <c r="L1386" i="1"/>
  <c r="M1386" i="1" s="1"/>
  <c r="N1386" i="1"/>
  <c r="J1387" i="1"/>
  <c r="K1387" i="1"/>
  <c r="L1387" i="1"/>
  <c r="M1387" i="1" s="1"/>
  <c r="N1387" i="1"/>
  <c r="J1388" i="1"/>
  <c r="K1388" i="1"/>
  <c r="L1388" i="1"/>
  <c r="M1388" i="1" s="1"/>
  <c r="N1388" i="1"/>
  <c r="J1389" i="1"/>
  <c r="K1389" i="1"/>
  <c r="L1389" i="1"/>
  <c r="M1389" i="1" s="1"/>
  <c r="N1389" i="1"/>
  <c r="J1390" i="1"/>
  <c r="K1390" i="1"/>
  <c r="L1390" i="1"/>
  <c r="M1390" i="1" s="1"/>
  <c r="N1390" i="1"/>
  <c r="J1391" i="1"/>
  <c r="K1391" i="1"/>
  <c r="L1391" i="1"/>
  <c r="M1391" i="1" s="1"/>
  <c r="N1391" i="1"/>
  <c r="J1392" i="1"/>
  <c r="K1392" i="1"/>
  <c r="L1392" i="1"/>
  <c r="M1392" i="1" s="1"/>
  <c r="N1392" i="1"/>
  <c r="J1393" i="1"/>
  <c r="K1393" i="1"/>
  <c r="L1393" i="1"/>
  <c r="M1393" i="1" s="1"/>
  <c r="N1393" i="1"/>
  <c r="J1394" i="1"/>
  <c r="K1394" i="1"/>
  <c r="L1394" i="1"/>
  <c r="M1394" i="1" s="1"/>
  <c r="N1394" i="1"/>
  <c r="J1395" i="1"/>
  <c r="K1395" i="1"/>
  <c r="L1395" i="1"/>
  <c r="M1395" i="1" s="1"/>
  <c r="N1395" i="1"/>
  <c r="J1396" i="1"/>
  <c r="K1396" i="1"/>
  <c r="L1396" i="1"/>
  <c r="M1396" i="1" s="1"/>
  <c r="N1396" i="1"/>
  <c r="J1397" i="1"/>
  <c r="K1397" i="1"/>
  <c r="L1397" i="1"/>
  <c r="M1397" i="1" s="1"/>
  <c r="N1397" i="1"/>
  <c r="J1398" i="1"/>
  <c r="K1398" i="1"/>
  <c r="L1398" i="1"/>
  <c r="M1398" i="1" s="1"/>
  <c r="N1398" i="1"/>
  <c r="J1399" i="1"/>
  <c r="K1399" i="1"/>
  <c r="L1399" i="1"/>
  <c r="M1399" i="1" s="1"/>
  <c r="N1399" i="1"/>
  <c r="J1400" i="1"/>
  <c r="K1400" i="1"/>
  <c r="L1400" i="1"/>
  <c r="M1400" i="1" s="1"/>
  <c r="N1400" i="1"/>
  <c r="J1401" i="1"/>
  <c r="K1401" i="1"/>
  <c r="L1401" i="1"/>
  <c r="M1401" i="1" s="1"/>
  <c r="N1401" i="1"/>
  <c r="J1402" i="1"/>
  <c r="K1402" i="1"/>
  <c r="L1402" i="1"/>
  <c r="M1402" i="1" s="1"/>
  <c r="N1402" i="1"/>
  <c r="J1403" i="1"/>
  <c r="K1403" i="1"/>
  <c r="L1403" i="1"/>
  <c r="M1403" i="1" s="1"/>
  <c r="N1403" i="1"/>
  <c r="J1404" i="1"/>
  <c r="K1404" i="1"/>
  <c r="L1404" i="1"/>
  <c r="M1404" i="1" s="1"/>
  <c r="N1404" i="1"/>
  <c r="J1405" i="1"/>
  <c r="K1405" i="1"/>
  <c r="L1405" i="1"/>
  <c r="M1405" i="1" s="1"/>
  <c r="N1405" i="1"/>
  <c r="J1406" i="1"/>
  <c r="K1406" i="1"/>
  <c r="L1406" i="1"/>
  <c r="M1406" i="1" s="1"/>
  <c r="N1406" i="1"/>
  <c r="J1407" i="1"/>
  <c r="K1407" i="1"/>
  <c r="L1407" i="1"/>
  <c r="M1407" i="1" s="1"/>
  <c r="N1407" i="1"/>
  <c r="J1408" i="1"/>
  <c r="K1408" i="1"/>
  <c r="L1408" i="1"/>
  <c r="M1408" i="1" s="1"/>
  <c r="N1408" i="1"/>
  <c r="J1409" i="1"/>
  <c r="K1409" i="1"/>
  <c r="L1409" i="1"/>
  <c r="M1409" i="1" s="1"/>
  <c r="N1409" i="1"/>
  <c r="J1410" i="1"/>
  <c r="K1410" i="1"/>
  <c r="L1410" i="1"/>
  <c r="M1410" i="1" s="1"/>
  <c r="N1410" i="1"/>
  <c r="J1411" i="1"/>
  <c r="K1411" i="1"/>
  <c r="L1411" i="1"/>
  <c r="M1411" i="1" s="1"/>
  <c r="N1411" i="1"/>
  <c r="J1412" i="1"/>
  <c r="K1412" i="1"/>
  <c r="L1412" i="1"/>
  <c r="M1412" i="1" s="1"/>
  <c r="N1412" i="1"/>
  <c r="J1413" i="1"/>
  <c r="K1413" i="1"/>
  <c r="L1413" i="1"/>
  <c r="M1413" i="1" s="1"/>
  <c r="N1413" i="1"/>
  <c r="J1414" i="1"/>
  <c r="K1414" i="1"/>
  <c r="L1414" i="1"/>
  <c r="M1414" i="1" s="1"/>
  <c r="N1414" i="1"/>
  <c r="J1415" i="1"/>
  <c r="K1415" i="1"/>
  <c r="L1415" i="1"/>
  <c r="M1415" i="1" s="1"/>
  <c r="N1415" i="1"/>
  <c r="J1416" i="1"/>
  <c r="K1416" i="1"/>
  <c r="L1416" i="1"/>
  <c r="M1416" i="1" s="1"/>
  <c r="N1416" i="1"/>
  <c r="J1417" i="1"/>
  <c r="K1417" i="1"/>
  <c r="L1417" i="1"/>
  <c r="M1417" i="1" s="1"/>
  <c r="N1417" i="1"/>
  <c r="J1418" i="1"/>
  <c r="K1418" i="1"/>
  <c r="L1418" i="1"/>
  <c r="M1418" i="1" s="1"/>
  <c r="N1418" i="1"/>
  <c r="J1419" i="1"/>
  <c r="K1419" i="1"/>
  <c r="L1419" i="1"/>
  <c r="M1419" i="1" s="1"/>
  <c r="N1419" i="1"/>
  <c r="J1420" i="1"/>
  <c r="K1420" i="1"/>
  <c r="L1420" i="1"/>
  <c r="M1420" i="1" s="1"/>
  <c r="N1420" i="1"/>
  <c r="J1421" i="1"/>
  <c r="K1421" i="1"/>
  <c r="L1421" i="1"/>
  <c r="M1421" i="1" s="1"/>
  <c r="N1421" i="1"/>
  <c r="J1422" i="1"/>
  <c r="K1422" i="1"/>
  <c r="L1422" i="1"/>
  <c r="M1422" i="1" s="1"/>
  <c r="N1422" i="1"/>
  <c r="J1423" i="1"/>
  <c r="K1423" i="1"/>
  <c r="L1423" i="1"/>
  <c r="M1423" i="1" s="1"/>
  <c r="N1423" i="1"/>
  <c r="J1424" i="1"/>
  <c r="K1424" i="1"/>
  <c r="L1424" i="1"/>
  <c r="M1424" i="1" s="1"/>
  <c r="N1424" i="1"/>
  <c r="J1425" i="1"/>
  <c r="K1425" i="1"/>
  <c r="L1425" i="1"/>
  <c r="M1425" i="1" s="1"/>
  <c r="N1425" i="1"/>
  <c r="J1426" i="1"/>
  <c r="K1426" i="1"/>
  <c r="L1426" i="1"/>
  <c r="M1426" i="1" s="1"/>
  <c r="N1426" i="1"/>
  <c r="J1427" i="1"/>
  <c r="K1427" i="1"/>
  <c r="L1427" i="1"/>
  <c r="M1427" i="1" s="1"/>
  <c r="N1427" i="1"/>
  <c r="J1428" i="1"/>
  <c r="K1428" i="1"/>
  <c r="L1428" i="1"/>
  <c r="M1428" i="1" s="1"/>
  <c r="N1428" i="1"/>
  <c r="J1429" i="1"/>
  <c r="K1429" i="1"/>
  <c r="L1429" i="1"/>
  <c r="M1429" i="1" s="1"/>
  <c r="N1429" i="1"/>
  <c r="J1430" i="1"/>
  <c r="K1430" i="1"/>
  <c r="L1430" i="1"/>
  <c r="M1430" i="1" s="1"/>
  <c r="N1430" i="1"/>
  <c r="J1431" i="1"/>
  <c r="K1431" i="1"/>
  <c r="L1431" i="1"/>
  <c r="M1431" i="1" s="1"/>
  <c r="N1431" i="1"/>
  <c r="J1432" i="1"/>
  <c r="K1432" i="1"/>
  <c r="L1432" i="1"/>
  <c r="M1432" i="1" s="1"/>
  <c r="N1432" i="1"/>
  <c r="J1433" i="1"/>
  <c r="K1433" i="1"/>
  <c r="L1433" i="1"/>
  <c r="M1433" i="1" s="1"/>
  <c r="N1433" i="1"/>
  <c r="J1434" i="1"/>
  <c r="K1434" i="1"/>
  <c r="L1434" i="1"/>
  <c r="M1434" i="1" s="1"/>
  <c r="N1434" i="1"/>
  <c r="J1435" i="1"/>
  <c r="K1435" i="1"/>
  <c r="L1435" i="1"/>
  <c r="M1435" i="1" s="1"/>
  <c r="N1435" i="1"/>
  <c r="J1436" i="1"/>
  <c r="K1436" i="1"/>
  <c r="L1436" i="1"/>
  <c r="M1436" i="1" s="1"/>
  <c r="N1436" i="1"/>
  <c r="J1437" i="1"/>
  <c r="K1437" i="1"/>
  <c r="L1437" i="1"/>
  <c r="M1437" i="1" s="1"/>
  <c r="N1437" i="1"/>
  <c r="J1438" i="1"/>
  <c r="K1438" i="1"/>
  <c r="L1438" i="1"/>
  <c r="M1438" i="1" s="1"/>
  <c r="N1438" i="1"/>
  <c r="J1439" i="1"/>
  <c r="K1439" i="1"/>
  <c r="L1439" i="1"/>
  <c r="M1439" i="1" s="1"/>
  <c r="N1439" i="1"/>
  <c r="J1440" i="1"/>
  <c r="K1440" i="1"/>
  <c r="L1440" i="1"/>
  <c r="M1440" i="1" s="1"/>
  <c r="N1440" i="1"/>
  <c r="J1441" i="1"/>
  <c r="K1441" i="1"/>
  <c r="L1441" i="1"/>
  <c r="M1441" i="1" s="1"/>
  <c r="N1441" i="1"/>
  <c r="J1442" i="1"/>
  <c r="K1442" i="1"/>
  <c r="L1442" i="1"/>
  <c r="M1442" i="1" s="1"/>
  <c r="N1442" i="1"/>
  <c r="J1443" i="1"/>
  <c r="K1443" i="1"/>
  <c r="L1443" i="1"/>
  <c r="M1443" i="1" s="1"/>
  <c r="N1443" i="1"/>
  <c r="J1444" i="1"/>
  <c r="K1444" i="1"/>
  <c r="L1444" i="1"/>
  <c r="M1444" i="1" s="1"/>
  <c r="N1444" i="1"/>
  <c r="J1445" i="1"/>
  <c r="K1445" i="1"/>
  <c r="L1445" i="1"/>
  <c r="M1445" i="1" s="1"/>
  <c r="N1445" i="1"/>
  <c r="J1446" i="1"/>
  <c r="K1446" i="1"/>
  <c r="L1446" i="1"/>
  <c r="M1446" i="1" s="1"/>
  <c r="N1446" i="1"/>
  <c r="J1447" i="1"/>
  <c r="K1447" i="1"/>
  <c r="L1447" i="1"/>
  <c r="M1447" i="1" s="1"/>
  <c r="N1447" i="1"/>
  <c r="J1448" i="1"/>
  <c r="K1448" i="1"/>
  <c r="L1448" i="1"/>
  <c r="M1448" i="1" s="1"/>
  <c r="N1448" i="1"/>
  <c r="J1449" i="1"/>
  <c r="K1449" i="1"/>
  <c r="L1449" i="1"/>
  <c r="M1449" i="1" s="1"/>
  <c r="N1449" i="1"/>
  <c r="J1450" i="1"/>
  <c r="K1450" i="1"/>
  <c r="L1450" i="1"/>
  <c r="M1450" i="1" s="1"/>
  <c r="N1450" i="1"/>
  <c r="J1451" i="1"/>
  <c r="K1451" i="1"/>
  <c r="L1451" i="1"/>
  <c r="M1451" i="1" s="1"/>
  <c r="N1451" i="1"/>
  <c r="J1452" i="1"/>
  <c r="K1452" i="1"/>
  <c r="L1452" i="1"/>
  <c r="M1452" i="1" s="1"/>
  <c r="N1452" i="1"/>
  <c r="J1453" i="1"/>
  <c r="K1453" i="1"/>
  <c r="L1453" i="1"/>
  <c r="M1453" i="1" s="1"/>
  <c r="N1453" i="1"/>
  <c r="J1454" i="1"/>
  <c r="K1454" i="1"/>
  <c r="L1454" i="1"/>
  <c r="M1454" i="1" s="1"/>
  <c r="N1454" i="1"/>
  <c r="J1455" i="1"/>
  <c r="K1455" i="1"/>
  <c r="L1455" i="1"/>
  <c r="M1455" i="1" s="1"/>
  <c r="N1455" i="1"/>
  <c r="J1456" i="1"/>
  <c r="K1456" i="1"/>
  <c r="L1456" i="1"/>
  <c r="M1456" i="1" s="1"/>
  <c r="N1456" i="1"/>
  <c r="J1457" i="1"/>
  <c r="K1457" i="1"/>
  <c r="L1457" i="1"/>
  <c r="M1457" i="1" s="1"/>
  <c r="N1457" i="1"/>
  <c r="J1458" i="1"/>
  <c r="K1458" i="1"/>
  <c r="L1458" i="1"/>
  <c r="M1458" i="1" s="1"/>
  <c r="N1458" i="1"/>
  <c r="J1459" i="1"/>
  <c r="K1459" i="1"/>
  <c r="L1459" i="1"/>
  <c r="M1459" i="1" s="1"/>
  <c r="N1459" i="1"/>
  <c r="J1460" i="1"/>
  <c r="K1460" i="1"/>
  <c r="L1460" i="1"/>
  <c r="M1460" i="1" s="1"/>
  <c r="N1460" i="1"/>
  <c r="J1461" i="1"/>
  <c r="K1461" i="1"/>
  <c r="L1461" i="1"/>
  <c r="M1461" i="1" s="1"/>
  <c r="N1461" i="1"/>
  <c r="J1462" i="1"/>
  <c r="K1462" i="1"/>
  <c r="L1462" i="1"/>
  <c r="M1462" i="1" s="1"/>
  <c r="N1462" i="1"/>
  <c r="J1463" i="1"/>
  <c r="K1463" i="1"/>
  <c r="L1463" i="1"/>
  <c r="M1463" i="1" s="1"/>
  <c r="N1463" i="1"/>
  <c r="J1464" i="1"/>
  <c r="K1464" i="1"/>
  <c r="L1464" i="1"/>
  <c r="M1464" i="1" s="1"/>
  <c r="N1464" i="1"/>
  <c r="J1465" i="1"/>
  <c r="K1465" i="1"/>
  <c r="L1465" i="1"/>
  <c r="M1465" i="1" s="1"/>
  <c r="N1465" i="1"/>
  <c r="J1466" i="1"/>
  <c r="K1466" i="1"/>
  <c r="L1466" i="1"/>
  <c r="M1466" i="1" s="1"/>
  <c r="N1466" i="1"/>
  <c r="J1467" i="1"/>
  <c r="K1467" i="1"/>
  <c r="L1467" i="1"/>
  <c r="M1467" i="1" s="1"/>
  <c r="N1467" i="1"/>
  <c r="J1468" i="1"/>
  <c r="K1468" i="1"/>
  <c r="L1468" i="1"/>
  <c r="M1468" i="1" s="1"/>
  <c r="N1468" i="1"/>
  <c r="J1469" i="1"/>
  <c r="K1469" i="1"/>
  <c r="L1469" i="1"/>
  <c r="M1469" i="1" s="1"/>
  <c r="N1469" i="1"/>
  <c r="J1470" i="1"/>
  <c r="K1470" i="1"/>
  <c r="L1470" i="1"/>
  <c r="M1470" i="1" s="1"/>
  <c r="N1470" i="1"/>
  <c r="J1471" i="1"/>
  <c r="K1471" i="1"/>
  <c r="L1471" i="1"/>
  <c r="M1471" i="1" s="1"/>
  <c r="N1471" i="1"/>
  <c r="J1472" i="1"/>
  <c r="K1472" i="1"/>
  <c r="L1472" i="1"/>
  <c r="M1472" i="1" s="1"/>
  <c r="N1472" i="1"/>
  <c r="J1473" i="1"/>
  <c r="K1473" i="1"/>
  <c r="L1473" i="1"/>
  <c r="M1473" i="1" s="1"/>
  <c r="N1473" i="1"/>
  <c r="J1474" i="1"/>
  <c r="K1474" i="1"/>
  <c r="L1474" i="1"/>
  <c r="M1474" i="1" s="1"/>
  <c r="N1474" i="1"/>
  <c r="J1475" i="1"/>
  <c r="K1475" i="1"/>
  <c r="L1475" i="1"/>
  <c r="M1475" i="1" s="1"/>
  <c r="N1475" i="1"/>
  <c r="J1476" i="1"/>
  <c r="K1476" i="1"/>
  <c r="L1476" i="1"/>
  <c r="M1476" i="1" s="1"/>
  <c r="N1476" i="1"/>
  <c r="J1477" i="1"/>
  <c r="K1477" i="1"/>
  <c r="L1477" i="1"/>
  <c r="M1477" i="1" s="1"/>
  <c r="N1477" i="1"/>
  <c r="J1478" i="1"/>
  <c r="K1478" i="1"/>
  <c r="L1478" i="1"/>
  <c r="M1478" i="1" s="1"/>
  <c r="N1478" i="1"/>
  <c r="J1479" i="1"/>
  <c r="K1479" i="1"/>
  <c r="L1479" i="1"/>
  <c r="M1479" i="1" s="1"/>
  <c r="N1479" i="1"/>
  <c r="J1480" i="1"/>
  <c r="K1480" i="1"/>
  <c r="L1480" i="1"/>
  <c r="M1480" i="1" s="1"/>
  <c r="N1480" i="1"/>
  <c r="J1481" i="1"/>
  <c r="K1481" i="1"/>
  <c r="L1481" i="1"/>
  <c r="M1481" i="1" s="1"/>
  <c r="N1481" i="1"/>
  <c r="J1482" i="1"/>
  <c r="K1482" i="1"/>
  <c r="L1482" i="1"/>
  <c r="M1482" i="1" s="1"/>
  <c r="N1482" i="1"/>
  <c r="J1483" i="1"/>
  <c r="K1483" i="1"/>
  <c r="L1483" i="1"/>
  <c r="M1483" i="1" s="1"/>
  <c r="N1483" i="1"/>
  <c r="J1484" i="1"/>
  <c r="K1484" i="1"/>
  <c r="L1484" i="1"/>
  <c r="M1484" i="1" s="1"/>
  <c r="N1484" i="1"/>
  <c r="J1485" i="1"/>
  <c r="K1485" i="1"/>
  <c r="L1485" i="1"/>
  <c r="M1485" i="1" s="1"/>
  <c r="N1485" i="1"/>
  <c r="J1486" i="1"/>
  <c r="K1486" i="1"/>
  <c r="L1486" i="1"/>
  <c r="M1486" i="1" s="1"/>
  <c r="N1486" i="1"/>
  <c r="J1487" i="1"/>
  <c r="K1487" i="1"/>
  <c r="L1487" i="1"/>
  <c r="M1487" i="1" s="1"/>
  <c r="N1487" i="1"/>
  <c r="J1488" i="1"/>
  <c r="K1488" i="1"/>
  <c r="L1488" i="1"/>
  <c r="M1488" i="1" s="1"/>
  <c r="N1488" i="1"/>
  <c r="J1489" i="1"/>
  <c r="K1489" i="1"/>
  <c r="L1489" i="1"/>
  <c r="M1489" i="1" s="1"/>
  <c r="N1489" i="1"/>
  <c r="J1490" i="1"/>
  <c r="K1490" i="1"/>
  <c r="L1490" i="1"/>
  <c r="M1490" i="1" s="1"/>
  <c r="N1490" i="1"/>
  <c r="J1491" i="1"/>
  <c r="K1491" i="1"/>
  <c r="L1491" i="1"/>
  <c r="M1491" i="1" s="1"/>
  <c r="N1491" i="1"/>
  <c r="J1492" i="1"/>
  <c r="K1492" i="1"/>
  <c r="L1492" i="1"/>
  <c r="M1492" i="1" s="1"/>
  <c r="N1492" i="1"/>
  <c r="J1493" i="1"/>
  <c r="K1493" i="1"/>
  <c r="L1493" i="1"/>
  <c r="M1493" i="1" s="1"/>
  <c r="N1493" i="1"/>
  <c r="J1494" i="1"/>
  <c r="K1494" i="1"/>
  <c r="L1494" i="1"/>
  <c r="M1494" i="1" s="1"/>
  <c r="N1494" i="1"/>
  <c r="J1495" i="1"/>
  <c r="K1495" i="1"/>
  <c r="L1495" i="1"/>
  <c r="M1495" i="1" s="1"/>
  <c r="N1495" i="1"/>
  <c r="J1496" i="1"/>
  <c r="K1496" i="1"/>
  <c r="L1496" i="1"/>
  <c r="M1496" i="1" s="1"/>
  <c r="N1496" i="1"/>
  <c r="J1497" i="1"/>
  <c r="K1497" i="1"/>
  <c r="L1497" i="1"/>
  <c r="M1497" i="1" s="1"/>
  <c r="N1497" i="1"/>
  <c r="J1498" i="1"/>
  <c r="K1498" i="1"/>
  <c r="L1498" i="1"/>
  <c r="M1498" i="1" s="1"/>
  <c r="N1498" i="1"/>
  <c r="J1499" i="1"/>
  <c r="K1499" i="1"/>
  <c r="L1499" i="1"/>
  <c r="M1499" i="1" s="1"/>
  <c r="N1499" i="1"/>
  <c r="J1500" i="1"/>
  <c r="K1500" i="1"/>
  <c r="L1500" i="1"/>
  <c r="M1500" i="1" s="1"/>
  <c r="N1500" i="1"/>
  <c r="J1501" i="1"/>
  <c r="K1501" i="1"/>
  <c r="L1501" i="1"/>
  <c r="M1501" i="1" s="1"/>
  <c r="N1501" i="1"/>
  <c r="J1502" i="1"/>
  <c r="K1502" i="1"/>
  <c r="L1502" i="1"/>
  <c r="M1502" i="1" s="1"/>
  <c r="N1502" i="1"/>
  <c r="J1503" i="1"/>
  <c r="K1503" i="1"/>
  <c r="L1503" i="1"/>
  <c r="M1503" i="1" s="1"/>
  <c r="N1503" i="1"/>
  <c r="J1504" i="1"/>
  <c r="K1504" i="1"/>
  <c r="L1504" i="1"/>
  <c r="M1504" i="1" s="1"/>
  <c r="N1504" i="1"/>
  <c r="J1505" i="1"/>
  <c r="K1505" i="1"/>
  <c r="L1505" i="1"/>
  <c r="M1505" i="1" s="1"/>
  <c r="N1505" i="1"/>
  <c r="J1506" i="1"/>
  <c r="K1506" i="1"/>
  <c r="L1506" i="1"/>
  <c r="M1506" i="1" s="1"/>
  <c r="N1506" i="1"/>
  <c r="J1507" i="1"/>
  <c r="K1507" i="1"/>
  <c r="L1507" i="1"/>
  <c r="M1507" i="1" s="1"/>
  <c r="N1507" i="1"/>
  <c r="J1508" i="1"/>
  <c r="K1508" i="1"/>
  <c r="L1508" i="1"/>
  <c r="M1508" i="1" s="1"/>
  <c r="N1508" i="1"/>
  <c r="J1509" i="1"/>
  <c r="K1509" i="1"/>
  <c r="L1509" i="1"/>
  <c r="M1509" i="1" s="1"/>
  <c r="N1509" i="1"/>
  <c r="J1510" i="1"/>
  <c r="K1510" i="1"/>
  <c r="L1510" i="1"/>
  <c r="M1510" i="1" s="1"/>
  <c r="N1510" i="1"/>
  <c r="J1511" i="1"/>
  <c r="K1511" i="1"/>
  <c r="L1511" i="1"/>
  <c r="M1511" i="1" s="1"/>
  <c r="N1511" i="1"/>
  <c r="J1512" i="1"/>
  <c r="K1512" i="1"/>
  <c r="L1512" i="1"/>
  <c r="M1512" i="1" s="1"/>
  <c r="N1512" i="1"/>
  <c r="J1513" i="1"/>
  <c r="K1513" i="1"/>
  <c r="L1513" i="1"/>
  <c r="M1513" i="1" s="1"/>
  <c r="N1513" i="1"/>
  <c r="J1514" i="1"/>
  <c r="K1514" i="1"/>
  <c r="L1514" i="1"/>
  <c r="M1514" i="1" s="1"/>
  <c r="N1514" i="1"/>
  <c r="J1515" i="1"/>
  <c r="K1515" i="1"/>
  <c r="L1515" i="1"/>
  <c r="M1515" i="1" s="1"/>
  <c r="N1515" i="1"/>
  <c r="J1516" i="1"/>
  <c r="K1516" i="1"/>
  <c r="L1516" i="1"/>
  <c r="M1516" i="1" s="1"/>
  <c r="N1516" i="1"/>
  <c r="J1517" i="1"/>
  <c r="K1517" i="1"/>
  <c r="L1517" i="1"/>
  <c r="M1517" i="1" s="1"/>
  <c r="N1517" i="1"/>
  <c r="J1518" i="1"/>
  <c r="K1518" i="1"/>
  <c r="L1518" i="1"/>
  <c r="M1518" i="1" s="1"/>
  <c r="N1518" i="1"/>
  <c r="J1519" i="1"/>
  <c r="K1519" i="1"/>
  <c r="L1519" i="1"/>
  <c r="M1519" i="1" s="1"/>
  <c r="N1519" i="1"/>
  <c r="J1520" i="1"/>
  <c r="K1520" i="1"/>
  <c r="L1520" i="1"/>
  <c r="M1520" i="1" s="1"/>
  <c r="N1520" i="1"/>
  <c r="J1521" i="1"/>
  <c r="K1521" i="1"/>
  <c r="L1521" i="1"/>
  <c r="M1521" i="1" s="1"/>
  <c r="N1521" i="1"/>
  <c r="J1522" i="1"/>
  <c r="K1522" i="1"/>
  <c r="L1522" i="1"/>
  <c r="M1522" i="1" s="1"/>
  <c r="N1522" i="1"/>
  <c r="J1523" i="1"/>
  <c r="K1523" i="1"/>
  <c r="L1523" i="1"/>
  <c r="M1523" i="1" s="1"/>
  <c r="N1523" i="1"/>
  <c r="J1524" i="1"/>
  <c r="K1524" i="1"/>
  <c r="L1524" i="1"/>
  <c r="M1524" i="1" s="1"/>
  <c r="N1524" i="1"/>
  <c r="J1525" i="1"/>
  <c r="K1525" i="1"/>
  <c r="L1525" i="1"/>
  <c r="M1525" i="1" s="1"/>
  <c r="N1525" i="1"/>
  <c r="J1526" i="1"/>
  <c r="K1526" i="1"/>
  <c r="L1526" i="1"/>
  <c r="M1526" i="1" s="1"/>
  <c r="N1526" i="1"/>
  <c r="J1527" i="1"/>
  <c r="K1527" i="1"/>
  <c r="L1527" i="1"/>
  <c r="M1527" i="1" s="1"/>
  <c r="N1527" i="1"/>
  <c r="J1528" i="1"/>
  <c r="K1528" i="1"/>
  <c r="L1528" i="1"/>
  <c r="M1528" i="1" s="1"/>
  <c r="N1528" i="1"/>
  <c r="J1529" i="1"/>
  <c r="K1529" i="1"/>
  <c r="L1529" i="1"/>
  <c r="M1529" i="1" s="1"/>
  <c r="N1529" i="1"/>
  <c r="J1530" i="1"/>
  <c r="K1530" i="1"/>
  <c r="L1530" i="1"/>
  <c r="M1530" i="1" s="1"/>
  <c r="N1530" i="1"/>
  <c r="J1531" i="1"/>
  <c r="K1531" i="1"/>
  <c r="L1531" i="1"/>
  <c r="M1531" i="1" s="1"/>
  <c r="N1531" i="1"/>
  <c r="J1532" i="1"/>
  <c r="K1532" i="1"/>
  <c r="L1532" i="1"/>
  <c r="M1532" i="1" s="1"/>
  <c r="N1532" i="1"/>
  <c r="J1533" i="1"/>
  <c r="K1533" i="1"/>
  <c r="L1533" i="1"/>
  <c r="M1533" i="1" s="1"/>
  <c r="N1533" i="1"/>
  <c r="J1534" i="1"/>
  <c r="K1534" i="1"/>
  <c r="L1534" i="1"/>
  <c r="M1534" i="1" s="1"/>
  <c r="N1534" i="1"/>
  <c r="J1535" i="1"/>
  <c r="K1535" i="1"/>
  <c r="L1535" i="1"/>
  <c r="M1535" i="1" s="1"/>
  <c r="N1535" i="1"/>
  <c r="J1536" i="1"/>
  <c r="K1536" i="1"/>
  <c r="L1536" i="1"/>
  <c r="M1536" i="1" s="1"/>
  <c r="N1536" i="1"/>
  <c r="J1537" i="1"/>
  <c r="K1537" i="1"/>
  <c r="L1537" i="1"/>
  <c r="M1537" i="1" s="1"/>
  <c r="N1537" i="1"/>
  <c r="J1538" i="1"/>
  <c r="K1538" i="1"/>
  <c r="L1538" i="1"/>
  <c r="M1538" i="1" s="1"/>
  <c r="N1538" i="1"/>
  <c r="J1539" i="1"/>
  <c r="K1539" i="1"/>
  <c r="L1539" i="1"/>
  <c r="M1539" i="1" s="1"/>
  <c r="N1539" i="1"/>
  <c r="J1540" i="1"/>
  <c r="K1540" i="1"/>
  <c r="L1540" i="1"/>
  <c r="M1540" i="1" s="1"/>
  <c r="N1540" i="1"/>
  <c r="J1541" i="1"/>
  <c r="K1541" i="1"/>
  <c r="L1541" i="1"/>
  <c r="M1541" i="1" s="1"/>
  <c r="N1541" i="1"/>
  <c r="J1542" i="1"/>
  <c r="K1542" i="1"/>
  <c r="L1542" i="1"/>
  <c r="M1542" i="1" s="1"/>
  <c r="N1542" i="1"/>
  <c r="J1543" i="1"/>
  <c r="K1543" i="1"/>
  <c r="L1543" i="1"/>
  <c r="M1543" i="1" s="1"/>
  <c r="N1543" i="1"/>
  <c r="J1544" i="1"/>
  <c r="K1544" i="1"/>
  <c r="L1544" i="1"/>
  <c r="M1544" i="1" s="1"/>
  <c r="N1544" i="1"/>
  <c r="J1545" i="1"/>
  <c r="K1545" i="1"/>
  <c r="L1545" i="1"/>
  <c r="M1545" i="1" s="1"/>
  <c r="N1545" i="1"/>
  <c r="J1546" i="1"/>
  <c r="K1546" i="1"/>
  <c r="L1546" i="1"/>
  <c r="M1546" i="1" s="1"/>
  <c r="N1546" i="1"/>
  <c r="J1547" i="1"/>
  <c r="K1547" i="1"/>
  <c r="L1547" i="1"/>
  <c r="M1547" i="1" s="1"/>
  <c r="N1547" i="1"/>
  <c r="J1548" i="1"/>
  <c r="K1548" i="1"/>
  <c r="L1548" i="1"/>
  <c r="M1548" i="1" s="1"/>
  <c r="N1548" i="1"/>
  <c r="J1549" i="1"/>
  <c r="K1549" i="1"/>
  <c r="L1549" i="1"/>
  <c r="M1549" i="1" s="1"/>
  <c r="N1549" i="1"/>
  <c r="J1550" i="1"/>
  <c r="K1550" i="1"/>
  <c r="L1550" i="1"/>
  <c r="M1550" i="1" s="1"/>
  <c r="N1550" i="1"/>
  <c r="J1551" i="1"/>
  <c r="K1551" i="1"/>
  <c r="L1551" i="1"/>
  <c r="M1551" i="1" s="1"/>
  <c r="N1551" i="1"/>
  <c r="J1552" i="1"/>
  <c r="K1552" i="1"/>
  <c r="L1552" i="1"/>
  <c r="M1552" i="1" s="1"/>
  <c r="N1552" i="1"/>
  <c r="J1553" i="1"/>
  <c r="K1553" i="1"/>
  <c r="L1553" i="1"/>
  <c r="M1553" i="1" s="1"/>
  <c r="N1553" i="1"/>
  <c r="J1554" i="1"/>
  <c r="K1554" i="1"/>
  <c r="L1554" i="1"/>
  <c r="M1554" i="1" s="1"/>
  <c r="N1554" i="1"/>
  <c r="J1555" i="1"/>
  <c r="K1555" i="1"/>
  <c r="L1555" i="1"/>
  <c r="M1555" i="1" s="1"/>
  <c r="N1555" i="1"/>
  <c r="J1556" i="1"/>
  <c r="K1556" i="1"/>
  <c r="L1556" i="1"/>
  <c r="M1556" i="1" s="1"/>
  <c r="N1556" i="1"/>
  <c r="J1557" i="1"/>
  <c r="K1557" i="1"/>
  <c r="L1557" i="1"/>
  <c r="M1557" i="1" s="1"/>
  <c r="N1557" i="1"/>
  <c r="J1558" i="1"/>
  <c r="K1558" i="1"/>
  <c r="L1558" i="1"/>
  <c r="M1558" i="1" s="1"/>
  <c r="N1558" i="1"/>
  <c r="J1559" i="1"/>
  <c r="K1559" i="1"/>
  <c r="L1559" i="1"/>
  <c r="M1559" i="1" s="1"/>
  <c r="N1559" i="1"/>
  <c r="J1560" i="1"/>
  <c r="K1560" i="1"/>
  <c r="L1560" i="1"/>
  <c r="M1560" i="1" s="1"/>
  <c r="N1560" i="1"/>
  <c r="J1561" i="1"/>
  <c r="K1561" i="1"/>
  <c r="L1561" i="1"/>
  <c r="M1561" i="1" s="1"/>
  <c r="N1561" i="1"/>
  <c r="J1562" i="1"/>
  <c r="K1562" i="1"/>
  <c r="L1562" i="1"/>
  <c r="M1562" i="1" s="1"/>
  <c r="N1562" i="1"/>
  <c r="J1563" i="1"/>
  <c r="K1563" i="1"/>
  <c r="L1563" i="1"/>
  <c r="M1563" i="1" s="1"/>
  <c r="N1563" i="1"/>
  <c r="J1564" i="1"/>
  <c r="K1564" i="1"/>
  <c r="L1564" i="1"/>
  <c r="M1564" i="1" s="1"/>
  <c r="N1564" i="1"/>
  <c r="J1565" i="1"/>
  <c r="K1565" i="1"/>
  <c r="L1565" i="1"/>
  <c r="M1565" i="1" s="1"/>
  <c r="N1565" i="1"/>
  <c r="J1566" i="1"/>
  <c r="K1566" i="1"/>
  <c r="L1566" i="1"/>
  <c r="M1566" i="1" s="1"/>
  <c r="N1566" i="1"/>
  <c r="J1567" i="1"/>
  <c r="K1567" i="1"/>
  <c r="L1567" i="1"/>
  <c r="M1567" i="1" s="1"/>
  <c r="N1567" i="1"/>
  <c r="J1568" i="1"/>
  <c r="K1568" i="1"/>
  <c r="L1568" i="1"/>
  <c r="M1568" i="1" s="1"/>
  <c r="N1568" i="1"/>
  <c r="J1569" i="1"/>
  <c r="K1569" i="1"/>
  <c r="L1569" i="1"/>
  <c r="M1569" i="1" s="1"/>
  <c r="N1569" i="1"/>
  <c r="J1570" i="1"/>
  <c r="K1570" i="1"/>
  <c r="L1570" i="1"/>
  <c r="M1570" i="1" s="1"/>
  <c r="N1570" i="1"/>
  <c r="J1571" i="1"/>
  <c r="K1571" i="1"/>
  <c r="L1571" i="1"/>
  <c r="M1571" i="1" s="1"/>
  <c r="N1571" i="1"/>
  <c r="J1572" i="1"/>
  <c r="K1572" i="1"/>
  <c r="L1572" i="1"/>
  <c r="M1572" i="1" s="1"/>
  <c r="N1572" i="1"/>
  <c r="J1573" i="1"/>
  <c r="K1573" i="1"/>
  <c r="L1573" i="1"/>
  <c r="M1573" i="1" s="1"/>
  <c r="N1573" i="1"/>
  <c r="J1574" i="1"/>
  <c r="K1574" i="1"/>
  <c r="L1574" i="1"/>
  <c r="M1574" i="1" s="1"/>
  <c r="N1574" i="1"/>
  <c r="J1575" i="1"/>
  <c r="K1575" i="1"/>
  <c r="L1575" i="1"/>
  <c r="M1575" i="1" s="1"/>
  <c r="N1575" i="1"/>
  <c r="J1576" i="1"/>
  <c r="K1576" i="1"/>
  <c r="L1576" i="1"/>
  <c r="M1576" i="1" s="1"/>
  <c r="N1576" i="1"/>
  <c r="J1577" i="1"/>
  <c r="K1577" i="1"/>
  <c r="L1577" i="1"/>
  <c r="M1577" i="1" s="1"/>
  <c r="N1577" i="1"/>
  <c r="J1578" i="1"/>
  <c r="K1578" i="1"/>
  <c r="L1578" i="1"/>
  <c r="M1578" i="1" s="1"/>
  <c r="N1578" i="1"/>
  <c r="J1579" i="1"/>
  <c r="K1579" i="1"/>
  <c r="L1579" i="1"/>
  <c r="M1579" i="1" s="1"/>
  <c r="N1579" i="1"/>
  <c r="J1580" i="1"/>
  <c r="K1580" i="1"/>
  <c r="L1580" i="1"/>
  <c r="M1580" i="1" s="1"/>
  <c r="N1580" i="1"/>
  <c r="J1581" i="1"/>
  <c r="K1581" i="1"/>
  <c r="L1581" i="1"/>
  <c r="M1581" i="1" s="1"/>
  <c r="N1581" i="1"/>
  <c r="J1582" i="1"/>
  <c r="K1582" i="1"/>
  <c r="L1582" i="1"/>
  <c r="M1582" i="1" s="1"/>
  <c r="N1582" i="1"/>
  <c r="J1583" i="1"/>
  <c r="K1583" i="1"/>
  <c r="L1583" i="1"/>
  <c r="M1583" i="1" s="1"/>
  <c r="N1583" i="1"/>
  <c r="J1584" i="1"/>
  <c r="K1584" i="1"/>
  <c r="L1584" i="1"/>
  <c r="M1584" i="1" s="1"/>
  <c r="N1584" i="1"/>
  <c r="J1585" i="1"/>
  <c r="K1585" i="1"/>
  <c r="L1585" i="1"/>
  <c r="M1585" i="1" s="1"/>
  <c r="N1585" i="1"/>
  <c r="J1586" i="1"/>
  <c r="K1586" i="1"/>
  <c r="L1586" i="1"/>
  <c r="M1586" i="1" s="1"/>
  <c r="N1586" i="1"/>
  <c r="J1587" i="1"/>
  <c r="K1587" i="1"/>
  <c r="L1587" i="1"/>
  <c r="M1587" i="1" s="1"/>
  <c r="N1587" i="1"/>
  <c r="J1588" i="1"/>
  <c r="K1588" i="1"/>
  <c r="L1588" i="1"/>
  <c r="M1588" i="1" s="1"/>
  <c r="N1588" i="1"/>
  <c r="J1589" i="1"/>
  <c r="K1589" i="1"/>
  <c r="L1589" i="1"/>
  <c r="M1589" i="1" s="1"/>
  <c r="N1589" i="1"/>
  <c r="J1590" i="1"/>
  <c r="K1590" i="1"/>
  <c r="L1590" i="1"/>
  <c r="M1590" i="1" s="1"/>
  <c r="N1590" i="1"/>
  <c r="J1591" i="1"/>
  <c r="K1591" i="1"/>
  <c r="L1591" i="1"/>
  <c r="M1591" i="1" s="1"/>
  <c r="N1591" i="1"/>
  <c r="J1592" i="1"/>
  <c r="K1592" i="1"/>
  <c r="L1592" i="1"/>
  <c r="M1592" i="1" s="1"/>
  <c r="N1592" i="1"/>
  <c r="J1593" i="1"/>
  <c r="K1593" i="1"/>
  <c r="L1593" i="1"/>
  <c r="M1593" i="1" s="1"/>
  <c r="N1593" i="1"/>
  <c r="J1594" i="1"/>
  <c r="K1594" i="1"/>
  <c r="L1594" i="1"/>
  <c r="M1594" i="1" s="1"/>
  <c r="N1594" i="1"/>
  <c r="J1595" i="1"/>
  <c r="K1595" i="1"/>
  <c r="L1595" i="1"/>
  <c r="M1595" i="1" s="1"/>
  <c r="N1595" i="1"/>
  <c r="J1596" i="1"/>
  <c r="K1596" i="1"/>
  <c r="L1596" i="1"/>
  <c r="M1596" i="1" s="1"/>
  <c r="N1596" i="1"/>
  <c r="J1597" i="1"/>
  <c r="K1597" i="1"/>
  <c r="L1597" i="1"/>
  <c r="M1597" i="1" s="1"/>
  <c r="N1597" i="1"/>
  <c r="J1598" i="1"/>
  <c r="K1598" i="1"/>
  <c r="L1598" i="1"/>
  <c r="M1598" i="1" s="1"/>
  <c r="N1598" i="1"/>
  <c r="J1599" i="1"/>
  <c r="K1599" i="1"/>
  <c r="L1599" i="1"/>
  <c r="M1599" i="1" s="1"/>
  <c r="N1599" i="1"/>
  <c r="J1600" i="1"/>
  <c r="K1600" i="1"/>
  <c r="L1600" i="1"/>
  <c r="M1600" i="1" s="1"/>
  <c r="N1600" i="1"/>
  <c r="J1601" i="1"/>
  <c r="K1601" i="1"/>
  <c r="L1601" i="1"/>
  <c r="M1601" i="1" s="1"/>
  <c r="N1601" i="1"/>
  <c r="J1602" i="1"/>
  <c r="K1602" i="1"/>
  <c r="L1602" i="1"/>
  <c r="M1602" i="1" s="1"/>
  <c r="N1602" i="1"/>
  <c r="J1603" i="1"/>
  <c r="K1603" i="1"/>
  <c r="L1603" i="1"/>
  <c r="M1603" i="1" s="1"/>
  <c r="N1603" i="1"/>
  <c r="J1604" i="1"/>
  <c r="K1604" i="1"/>
  <c r="L1604" i="1"/>
  <c r="M1604" i="1" s="1"/>
  <c r="N1604" i="1"/>
  <c r="J1605" i="1"/>
  <c r="K1605" i="1"/>
  <c r="L1605" i="1"/>
  <c r="M1605" i="1" s="1"/>
  <c r="N1605" i="1"/>
  <c r="J1606" i="1"/>
  <c r="K1606" i="1"/>
  <c r="L1606" i="1"/>
  <c r="M1606" i="1" s="1"/>
  <c r="N1606" i="1"/>
  <c r="J1607" i="1"/>
  <c r="K1607" i="1"/>
  <c r="L1607" i="1"/>
  <c r="M1607" i="1" s="1"/>
  <c r="N1607" i="1"/>
  <c r="J1608" i="1"/>
  <c r="K1608" i="1"/>
  <c r="L1608" i="1"/>
  <c r="M1608" i="1" s="1"/>
  <c r="N1608" i="1"/>
  <c r="J1609" i="1"/>
  <c r="K1609" i="1"/>
  <c r="L1609" i="1"/>
  <c r="M1609" i="1" s="1"/>
  <c r="N1609" i="1"/>
  <c r="J1610" i="1"/>
  <c r="K1610" i="1"/>
  <c r="L1610" i="1"/>
  <c r="M1610" i="1" s="1"/>
  <c r="N1610" i="1"/>
  <c r="J1611" i="1"/>
  <c r="K1611" i="1"/>
  <c r="L1611" i="1"/>
  <c r="M1611" i="1" s="1"/>
  <c r="N1611" i="1"/>
  <c r="J1612" i="1"/>
  <c r="K1612" i="1"/>
  <c r="L1612" i="1"/>
  <c r="M1612" i="1" s="1"/>
  <c r="N1612" i="1"/>
  <c r="J1613" i="1"/>
  <c r="K1613" i="1"/>
  <c r="L1613" i="1"/>
  <c r="M1613" i="1" s="1"/>
  <c r="N1613" i="1"/>
  <c r="J1614" i="1"/>
  <c r="K1614" i="1"/>
  <c r="L1614" i="1"/>
  <c r="M1614" i="1" s="1"/>
  <c r="N1614" i="1"/>
  <c r="J1615" i="1"/>
  <c r="K1615" i="1"/>
  <c r="L1615" i="1"/>
  <c r="M1615" i="1" s="1"/>
  <c r="N1615" i="1"/>
  <c r="J1616" i="1"/>
  <c r="K1616" i="1"/>
  <c r="L1616" i="1"/>
  <c r="M1616" i="1" s="1"/>
  <c r="N1616" i="1"/>
  <c r="J1617" i="1"/>
  <c r="K1617" i="1"/>
  <c r="L1617" i="1"/>
  <c r="M1617" i="1" s="1"/>
  <c r="N1617" i="1"/>
  <c r="J1618" i="1"/>
  <c r="K1618" i="1"/>
  <c r="L1618" i="1"/>
  <c r="M1618" i="1" s="1"/>
  <c r="N1618" i="1"/>
  <c r="J1619" i="1"/>
  <c r="K1619" i="1"/>
  <c r="L1619" i="1"/>
  <c r="M1619" i="1" s="1"/>
  <c r="N1619" i="1"/>
  <c r="J1620" i="1"/>
  <c r="K1620" i="1"/>
  <c r="L1620" i="1"/>
  <c r="M1620" i="1" s="1"/>
  <c r="N1620" i="1"/>
  <c r="J1621" i="1"/>
  <c r="K1621" i="1"/>
  <c r="L1621" i="1"/>
  <c r="M1621" i="1" s="1"/>
  <c r="N1621" i="1"/>
  <c r="J1622" i="1"/>
  <c r="K1622" i="1"/>
  <c r="L1622" i="1"/>
  <c r="M1622" i="1" s="1"/>
  <c r="N1622" i="1"/>
  <c r="J1623" i="1"/>
  <c r="K1623" i="1"/>
  <c r="L1623" i="1"/>
  <c r="M1623" i="1" s="1"/>
  <c r="N1623" i="1"/>
  <c r="J1624" i="1"/>
  <c r="K1624" i="1"/>
  <c r="L1624" i="1"/>
  <c r="M1624" i="1" s="1"/>
  <c r="N1624" i="1"/>
  <c r="J1625" i="1"/>
  <c r="K1625" i="1"/>
  <c r="L1625" i="1"/>
  <c r="M1625" i="1" s="1"/>
  <c r="N1625" i="1"/>
  <c r="J1626" i="1"/>
  <c r="K1626" i="1"/>
  <c r="L1626" i="1"/>
  <c r="M1626" i="1" s="1"/>
  <c r="N1626" i="1"/>
  <c r="J1627" i="1"/>
  <c r="K1627" i="1"/>
  <c r="L1627" i="1"/>
  <c r="M1627" i="1" s="1"/>
  <c r="N1627" i="1"/>
  <c r="J1628" i="1"/>
  <c r="K1628" i="1"/>
  <c r="L1628" i="1"/>
  <c r="M1628" i="1" s="1"/>
  <c r="N1628" i="1"/>
  <c r="J1629" i="1"/>
  <c r="K1629" i="1"/>
  <c r="L1629" i="1"/>
  <c r="M1629" i="1" s="1"/>
  <c r="N1629" i="1"/>
  <c r="J1630" i="1"/>
  <c r="K1630" i="1"/>
  <c r="L1630" i="1"/>
  <c r="M1630" i="1" s="1"/>
  <c r="N1630" i="1"/>
  <c r="J1631" i="1"/>
  <c r="K1631" i="1"/>
  <c r="L1631" i="1"/>
  <c r="M1631" i="1" s="1"/>
  <c r="N1631" i="1"/>
  <c r="J1632" i="1"/>
  <c r="K1632" i="1"/>
  <c r="L1632" i="1"/>
  <c r="M1632" i="1" s="1"/>
  <c r="N1632" i="1"/>
  <c r="J1633" i="1"/>
  <c r="K1633" i="1"/>
  <c r="L1633" i="1"/>
  <c r="M1633" i="1" s="1"/>
  <c r="N1633" i="1"/>
  <c r="J1634" i="1"/>
  <c r="K1634" i="1"/>
  <c r="L1634" i="1"/>
  <c r="M1634" i="1" s="1"/>
  <c r="N1634" i="1"/>
  <c r="J1635" i="1"/>
  <c r="K1635" i="1"/>
  <c r="L1635" i="1"/>
  <c r="M1635" i="1" s="1"/>
  <c r="N1635" i="1"/>
  <c r="J1636" i="1"/>
  <c r="K1636" i="1"/>
  <c r="L1636" i="1"/>
  <c r="M1636" i="1" s="1"/>
  <c r="N1636" i="1"/>
  <c r="J1637" i="1"/>
  <c r="K1637" i="1"/>
  <c r="L1637" i="1"/>
  <c r="M1637" i="1" s="1"/>
  <c r="N1637" i="1"/>
  <c r="J1638" i="1"/>
  <c r="K1638" i="1"/>
  <c r="L1638" i="1"/>
  <c r="M1638" i="1" s="1"/>
  <c r="N1638" i="1"/>
  <c r="J1639" i="1"/>
  <c r="K1639" i="1"/>
  <c r="L1639" i="1"/>
  <c r="M1639" i="1" s="1"/>
  <c r="N1639" i="1"/>
  <c r="J1640" i="1"/>
  <c r="K1640" i="1"/>
  <c r="L1640" i="1"/>
  <c r="M1640" i="1" s="1"/>
  <c r="N1640" i="1"/>
  <c r="J1641" i="1"/>
  <c r="K1641" i="1"/>
  <c r="L1641" i="1"/>
  <c r="M1641" i="1" s="1"/>
  <c r="N1641" i="1"/>
  <c r="J1642" i="1"/>
  <c r="K1642" i="1"/>
  <c r="L1642" i="1"/>
  <c r="M1642" i="1" s="1"/>
  <c r="N1642" i="1"/>
  <c r="J1643" i="1"/>
  <c r="K1643" i="1"/>
  <c r="L1643" i="1"/>
  <c r="M1643" i="1" s="1"/>
  <c r="N1643" i="1"/>
  <c r="J1644" i="1"/>
  <c r="K1644" i="1"/>
  <c r="L1644" i="1"/>
  <c r="M1644" i="1" s="1"/>
  <c r="N1644" i="1"/>
  <c r="J1645" i="1"/>
  <c r="K1645" i="1"/>
  <c r="L1645" i="1"/>
  <c r="M1645" i="1" s="1"/>
  <c r="N1645" i="1"/>
  <c r="J1646" i="1"/>
  <c r="K1646" i="1"/>
  <c r="L1646" i="1"/>
  <c r="M1646" i="1" s="1"/>
  <c r="N1646" i="1"/>
  <c r="J1647" i="1"/>
  <c r="K1647" i="1"/>
  <c r="L1647" i="1"/>
  <c r="M1647" i="1" s="1"/>
  <c r="N1647" i="1"/>
  <c r="J1648" i="1"/>
  <c r="K1648" i="1"/>
  <c r="L1648" i="1"/>
  <c r="M1648" i="1" s="1"/>
  <c r="N1648" i="1"/>
  <c r="J1649" i="1"/>
  <c r="K1649" i="1"/>
  <c r="L1649" i="1"/>
  <c r="M1649" i="1" s="1"/>
  <c r="N1649" i="1"/>
  <c r="J1650" i="1"/>
  <c r="K1650" i="1"/>
  <c r="L1650" i="1"/>
  <c r="M1650" i="1" s="1"/>
  <c r="N1650" i="1"/>
  <c r="J1651" i="1"/>
  <c r="K1651" i="1"/>
  <c r="L1651" i="1"/>
  <c r="M1651" i="1" s="1"/>
  <c r="N1651" i="1"/>
  <c r="J1652" i="1"/>
  <c r="K1652" i="1"/>
  <c r="L1652" i="1"/>
  <c r="M1652" i="1" s="1"/>
  <c r="N1652" i="1"/>
  <c r="J1653" i="1"/>
  <c r="K1653" i="1"/>
  <c r="L1653" i="1"/>
  <c r="M1653" i="1" s="1"/>
  <c r="N1653" i="1"/>
  <c r="J1654" i="1"/>
  <c r="K1654" i="1"/>
  <c r="L1654" i="1"/>
  <c r="M1654" i="1" s="1"/>
  <c r="N1654" i="1"/>
  <c r="J1655" i="1"/>
  <c r="K1655" i="1"/>
  <c r="L1655" i="1"/>
  <c r="M1655" i="1" s="1"/>
  <c r="N1655" i="1"/>
  <c r="J1656" i="1"/>
  <c r="K1656" i="1"/>
  <c r="L1656" i="1"/>
  <c r="M1656" i="1" s="1"/>
  <c r="N1656" i="1"/>
  <c r="J1657" i="1"/>
  <c r="K1657" i="1"/>
  <c r="L1657" i="1"/>
  <c r="M1657" i="1" s="1"/>
  <c r="N1657" i="1"/>
  <c r="J1658" i="1"/>
  <c r="K1658" i="1"/>
  <c r="L1658" i="1"/>
  <c r="M1658" i="1" s="1"/>
  <c r="N1658" i="1"/>
  <c r="J1659" i="1"/>
  <c r="K1659" i="1"/>
  <c r="L1659" i="1"/>
  <c r="M1659" i="1" s="1"/>
  <c r="N1659" i="1"/>
  <c r="J1660" i="1"/>
  <c r="K1660" i="1"/>
  <c r="L1660" i="1"/>
  <c r="M1660" i="1" s="1"/>
  <c r="N1660" i="1"/>
  <c r="J1661" i="1"/>
  <c r="K1661" i="1"/>
  <c r="L1661" i="1"/>
  <c r="M1661" i="1" s="1"/>
  <c r="N1661" i="1"/>
  <c r="J1662" i="1"/>
  <c r="K1662" i="1"/>
  <c r="L1662" i="1"/>
  <c r="M1662" i="1" s="1"/>
  <c r="N1662" i="1"/>
  <c r="J1663" i="1"/>
  <c r="K1663" i="1"/>
  <c r="L1663" i="1"/>
  <c r="M1663" i="1" s="1"/>
  <c r="N1663" i="1"/>
  <c r="J1664" i="1"/>
  <c r="K1664" i="1"/>
  <c r="L1664" i="1"/>
  <c r="M1664" i="1" s="1"/>
  <c r="N1664" i="1"/>
  <c r="J1665" i="1"/>
  <c r="K1665" i="1"/>
  <c r="L1665" i="1"/>
  <c r="M1665" i="1" s="1"/>
  <c r="N1665" i="1"/>
  <c r="J1666" i="1"/>
  <c r="K1666" i="1"/>
  <c r="L1666" i="1"/>
  <c r="M1666" i="1" s="1"/>
  <c r="N1666" i="1"/>
  <c r="J1667" i="1"/>
  <c r="K1667" i="1"/>
  <c r="L1667" i="1"/>
  <c r="M1667" i="1" s="1"/>
  <c r="N1667" i="1"/>
  <c r="J1668" i="1"/>
  <c r="K1668" i="1"/>
  <c r="L1668" i="1"/>
  <c r="M1668" i="1" s="1"/>
  <c r="N1668" i="1"/>
  <c r="J1669" i="1"/>
  <c r="K1669" i="1"/>
  <c r="L1669" i="1"/>
  <c r="M1669" i="1" s="1"/>
  <c r="N1669" i="1"/>
  <c r="J1670" i="1"/>
  <c r="K1670" i="1"/>
  <c r="L1670" i="1"/>
  <c r="M1670" i="1" s="1"/>
  <c r="N1670" i="1"/>
  <c r="J1671" i="1"/>
  <c r="K1671" i="1"/>
  <c r="L1671" i="1"/>
  <c r="M1671" i="1" s="1"/>
  <c r="N1671" i="1"/>
  <c r="J1672" i="1"/>
  <c r="K1672" i="1"/>
  <c r="L1672" i="1"/>
  <c r="M1672" i="1" s="1"/>
  <c r="N1672" i="1"/>
  <c r="J1673" i="1"/>
  <c r="K1673" i="1"/>
  <c r="L1673" i="1"/>
  <c r="M1673" i="1" s="1"/>
  <c r="N1673" i="1"/>
  <c r="J1674" i="1"/>
  <c r="K1674" i="1"/>
  <c r="L1674" i="1"/>
  <c r="M1674" i="1" s="1"/>
  <c r="N1674" i="1"/>
  <c r="J1675" i="1"/>
  <c r="K1675" i="1"/>
  <c r="L1675" i="1"/>
  <c r="M1675" i="1" s="1"/>
  <c r="N1675" i="1"/>
  <c r="J1676" i="1"/>
  <c r="K1676" i="1"/>
  <c r="L1676" i="1"/>
  <c r="M1676" i="1" s="1"/>
  <c r="N1676" i="1"/>
  <c r="J1677" i="1"/>
  <c r="K1677" i="1"/>
  <c r="L1677" i="1"/>
  <c r="M1677" i="1" s="1"/>
  <c r="N1677" i="1"/>
  <c r="J1678" i="1"/>
  <c r="K1678" i="1"/>
  <c r="L1678" i="1"/>
  <c r="M1678" i="1" s="1"/>
  <c r="N1678" i="1"/>
  <c r="J1679" i="1"/>
  <c r="K1679" i="1"/>
  <c r="L1679" i="1"/>
  <c r="M1679" i="1" s="1"/>
  <c r="N1679" i="1"/>
  <c r="J1680" i="1"/>
  <c r="K1680" i="1"/>
  <c r="L1680" i="1"/>
  <c r="M1680" i="1" s="1"/>
  <c r="N1680" i="1"/>
  <c r="J1681" i="1"/>
  <c r="K1681" i="1"/>
  <c r="L1681" i="1"/>
  <c r="M1681" i="1" s="1"/>
  <c r="N1681" i="1"/>
  <c r="J1682" i="1"/>
  <c r="K1682" i="1"/>
  <c r="L1682" i="1"/>
  <c r="M1682" i="1" s="1"/>
  <c r="N1682" i="1"/>
  <c r="J1683" i="1"/>
  <c r="K1683" i="1"/>
  <c r="L1683" i="1"/>
  <c r="M1683" i="1" s="1"/>
  <c r="N1683" i="1"/>
  <c r="J1684" i="1"/>
  <c r="K1684" i="1"/>
  <c r="L1684" i="1"/>
  <c r="M1684" i="1" s="1"/>
  <c r="N1684" i="1"/>
  <c r="J1685" i="1"/>
  <c r="K1685" i="1"/>
  <c r="L1685" i="1"/>
  <c r="M1685" i="1" s="1"/>
  <c r="N1685" i="1"/>
  <c r="J1686" i="1"/>
  <c r="K1686" i="1"/>
  <c r="L1686" i="1"/>
  <c r="M1686" i="1" s="1"/>
  <c r="N1686" i="1"/>
  <c r="J1687" i="1"/>
  <c r="K1687" i="1"/>
  <c r="L1687" i="1"/>
  <c r="M1687" i="1" s="1"/>
  <c r="N1687" i="1"/>
  <c r="J1688" i="1"/>
  <c r="K1688" i="1"/>
  <c r="L1688" i="1"/>
  <c r="M1688" i="1" s="1"/>
  <c r="N1688" i="1"/>
  <c r="J1689" i="1"/>
  <c r="K1689" i="1"/>
  <c r="L1689" i="1"/>
  <c r="M1689" i="1" s="1"/>
  <c r="N1689" i="1"/>
  <c r="J1690" i="1"/>
  <c r="K1690" i="1"/>
  <c r="L1690" i="1"/>
  <c r="M1690" i="1" s="1"/>
  <c r="N1690" i="1"/>
  <c r="J1691" i="1"/>
  <c r="K1691" i="1"/>
  <c r="L1691" i="1"/>
  <c r="M1691" i="1" s="1"/>
  <c r="N1691" i="1"/>
  <c r="J1692" i="1"/>
  <c r="K1692" i="1"/>
  <c r="L1692" i="1"/>
  <c r="M1692" i="1" s="1"/>
  <c r="N1692" i="1"/>
  <c r="J1693" i="1"/>
  <c r="K1693" i="1"/>
  <c r="L1693" i="1"/>
  <c r="M1693" i="1" s="1"/>
  <c r="N1693" i="1"/>
  <c r="J1694" i="1"/>
  <c r="K1694" i="1"/>
  <c r="L1694" i="1"/>
  <c r="M1694" i="1" s="1"/>
  <c r="N1694" i="1"/>
  <c r="J1695" i="1"/>
  <c r="K1695" i="1"/>
  <c r="L1695" i="1"/>
  <c r="M1695" i="1" s="1"/>
  <c r="N1695" i="1"/>
  <c r="J1696" i="1"/>
  <c r="K1696" i="1"/>
  <c r="L1696" i="1"/>
  <c r="M1696" i="1" s="1"/>
  <c r="N1696" i="1"/>
  <c r="J1697" i="1"/>
  <c r="K1697" i="1"/>
  <c r="L1697" i="1"/>
  <c r="M1697" i="1" s="1"/>
  <c r="N1697" i="1"/>
  <c r="J1698" i="1"/>
  <c r="K1698" i="1"/>
  <c r="L1698" i="1"/>
  <c r="M1698" i="1" s="1"/>
  <c r="N1698" i="1"/>
  <c r="J1699" i="1"/>
  <c r="K1699" i="1"/>
  <c r="L1699" i="1"/>
  <c r="M1699" i="1" s="1"/>
  <c r="N1699" i="1"/>
  <c r="J1700" i="1"/>
  <c r="K1700" i="1"/>
  <c r="L1700" i="1"/>
  <c r="M1700" i="1" s="1"/>
  <c r="N1700" i="1"/>
  <c r="J1701" i="1"/>
  <c r="K1701" i="1"/>
  <c r="L1701" i="1"/>
  <c r="M1701" i="1" s="1"/>
  <c r="N1701" i="1"/>
  <c r="J1702" i="1"/>
  <c r="K1702" i="1"/>
  <c r="L1702" i="1"/>
  <c r="M1702" i="1" s="1"/>
  <c r="N1702" i="1"/>
  <c r="J1703" i="1"/>
  <c r="K1703" i="1"/>
  <c r="L1703" i="1"/>
  <c r="M1703" i="1" s="1"/>
  <c r="N1703" i="1"/>
  <c r="J1704" i="1"/>
  <c r="K1704" i="1"/>
  <c r="L1704" i="1"/>
  <c r="M1704" i="1" s="1"/>
  <c r="N1704" i="1"/>
  <c r="J1705" i="1"/>
  <c r="K1705" i="1"/>
  <c r="L1705" i="1"/>
  <c r="M1705" i="1" s="1"/>
  <c r="N1705" i="1"/>
  <c r="J1706" i="1"/>
  <c r="K1706" i="1"/>
  <c r="L1706" i="1"/>
  <c r="M1706" i="1" s="1"/>
  <c r="N1706" i="1"/>
  <c r="J1707" i="1"/>
  <c r="K1707" i="1"/>
  <c r="L1707" i="1"/>
  <c r="M1707" i="1" s="1"/>
  <c r="N1707" i="1"/>
  <c r="J1708" i="1"/>
  <c r="K1708" i="1"/>
  <c r="L1708" i="1"/>
  <c r="M1708" i="1" s="1"/>
  <c r="N1708" i="1"/>
  <c r="J1709" i="1"/>
  <c r="K1709" i="1"/>
  <c r="L1709" i="1"/>
  <c r="M1709" i="1" s="1"/>
  <c r="N1709" i="1"/>
  <c r="J1710" i="1"/>
  <c r="K1710" i="1"/>
  <c r="L1710" i="1"/>
  <c r="M1710" i="1" s="1"/>
  <c r="N1710" i="1"/>
  <c r="J1711" i="1"/>
  <c r="K1711" i="1"/>
  <c r="L1711" i="1"/>
  <c r="M1711" i="1" s="1"/>
  <c r="N1711" i="1"/>
  <c r="J1712" i="1"/>
  <c r="K1712" i="1"/>
  <c r="L1712" i="1"/>
  <c r="M1712" i="1" s="1"/>
  <c r="N1712" i="1"/>
  <c r="J1713" i="1"/>
  <c r="K1713" i="1"/>
  <c r="L1713" i="1"/>
  <c r="M1713" i="1" s="1"/>
  <c r="N1713" i="1"/>
  <c r="J1714" i="1"/>
  <c r="K1714" i="1"/>
  <c r="L1714" i="1"/>
  <c r="M1714" i="1" s="1"/>
  <c r="N1714" i="1"/>
  <c r="J1715" i="1"/>
  <c r="K1715" i="1"/>
  <c r="L1715" i="1"/>
  <c r="M1715" i="1" s="1"/>
  <c r="N1715" i="1"/>
  <c r="J1716" i="1"/>
  <c r="K1716" i="1"/>
  <c r="L1716" i="1"/>
  <c r="M1716" i="1" s="1"/>
  <c r="N1716" i="1"/>
  <c r="J1717" i="1"/>
  <c r="K1717" i="1"/>
  <c r="L1717" i="1"/>
  <c r="M1717" i="1" s="1"/>
  <c r="N1717" i="1"/>
  <c r="J1718" i="1"/>
  <c r="K1718" i="1"/>
  <c r="L1718" i="1"/>
  <c r="M1718" i="1" s="1"/>
  <c r="N1718" i="1"/>
  <c r="J1719" i="1"/>
  <c r="K1719" i="1"/>
  <c r="L1719" i="1"/>
  <c r="M1719" i="1" s="1"/>
  <c r="N1719" i="1"/>
  <c r="J1720" i="1"/>
  <c r="K1720" i="1"/>
  <c r="L1720" i="1"/>
  <c r="M1720" i="1" s="1"/>
  <c r="N1720" i="1"/>
  <c r="J1721" i="1"/>
  <c r="K1721" i="1"/>
  <c r="L1721" i="1"/>
  <c r="M1721" i="1" s="1"/>
  <c r="N1721" i="1"/>
  <c r="J1722" i="1"/>
  <c r="K1722" i="1"/>
  <c r="L1722" i="1"/>
  <c r="M1722" i="1" s="1"/>
  <c r="N1722" i="1"/>
  <c r="J1723" i="1"/>
  <c r="K1723" i="1"/>
  <c r="L1723" i="1"/>
  <c r="M1723" i="1" s="1"/>
  <c r="N1723" i="1"/>
  <c r="J1724" i="1"/>
  <c r="K1724" i="1"/>
  <c r="L1724" i="1"/>
  <c r="M1724" i="1" s="1"/>
  <c r="N1724" i="1"/>
  <c r="J1725" i="1"/>
  <c r="K1725" i="1"/>
  <c r="L1725" i="1"/>
  <c r="M1725" i="1" s="1"/>
  <c r="N1725" i="1"/>
  <c r="J1726" i="1"/>
  <c r="K1726" i="1"/>
  <c r="L1726" i="1"/>
  <c r="M1726" i="1" s="1"/>
  <c r="N1726" i="1"/>
  <c r="J1727" i="1"/>
  <c r="K1727" i="1"/>
  <c r="L1727" i="1"/>
  <c r="M1727" i="1" s="1"/>
  <c r="N1727" i="1"/>
  <c r="J1728" i="1"/>
  <c r="K1728" i="1"/>
  <c r="L1728" i="1"/>
  <c r="M1728" i="1" s="1"/>
  <c r="N1728" i="1"/>
  <c r="J1729" i="1"/>
  <c r="K1729" i="1"/>
  <c r="L1729" i="1"/>
  <c r="M1729" i="1" s="1"/>
  <c r="N1729" i="1"/>
  <c r="J1730" i="1"/>
  <c r="K1730" i="1"/>
  <c r="L1730" i="1"/>
  <c r="M1730" i="1" s="1"/>
  <c r="N1730" i="1"/>
  <c r="J1731" i="1"/>
  <c r="K1731" i="1"/>
  <c r="L1731" i="1"/>
  <c r="M1731" i="1" s="1"/>
  <c r="N1731" i="1"/>
  <c r="J1732" i="1"/>
  <c r="K1732" i="1"/>
  <c r="L1732" i="1"/>
  <c r="M1732" i="1" s="1"/>
  <c r="N1732" i="1"/>
  <c r="J1733" i="1"/>
  <c r="K1733" i="1"/>
  <c r="L1733" i="1"/>
  <c r="M1733" i="1" s="1"/>
  <c r="N1733" i="1"/>
  <c r="J1734" i="1"/>
  <c r="K1734" i="1"/>
  <c r="L1734" i="1"/>
  <c r="M1734" i="1" s="1"/>
  <c r="N1734" i="1"/>
  <c r="J1735" i="1"/>
  <c r="K1735" i="1"/>
  <c r="L1735" i="1"/>
  <c r="M1735" i="1" s="1"/>
  <c r="N1735" i="1"/>
  <c r="J1736" i="1"/>
  <c r="K1736" i="1"/>
  <c r="L1736" i="1"/>
  <c r="M1736" i="1" s="1"/>
  <c r="N1736" i="1"/>
  <c r="J1737" i="1"/>
  <c r="K1737" i="1"/>
  <c r="L1737" i="1"/>
  <c r="M1737" i="1" s="1"/>
  <c r="N1737" i="1"/>
  <c r="J1738" i="1"/>
  <c r="K1738" i="1"/>
  <c r="L1738" i="1"/>
  <c r="M1738" i="1" s="1"/>
  <c r="N1738" i="1"/>
  <c r="J1739" i="1"/>
  <c r="K1739" i="1"/>
  <c r="L1739" i="1"/>
  <c r="M1739" i="1" s="1"/>
  <c r="N1739" i="1"/>
  <c r="J1740" i="1"/>
  <c r="K1740" i="1"/>
  <c r="L1740" i="1"/>
  <c r="M1740" i="1" s="1"/>
  <c r="N1740" i="1"/>
  <c r="J1741" i="1"/>
  <c r="K1741" i="1"/>
  <c r="L1741" i="1"/>
  <c r="M1741" i="1" s="1"/>
  <c r="N1741" i="1"/>
  <c r="J1742" i="1"/>
  <c r="K1742" i="1"/>
  <c r="L1742" i="1"/>
  <c r="M1742" i="1" s="1"/>
  <c r="N1742" i="1"/>
  <c r="J1743" i="1"/>
  <c r="K1743" i="1"/>
  <c r="L1743" i="1"/>
  <c r="M1743" i="1" s="1"/>
  <c r="N1743" i="1"/>
  <c r="J1744" i="1"/>
  <c r="K1744" i="1"/>
  <c r="L1744" i="1"/>
  <c r="M1744" i="1" s="1"/>
  <c r="N1744" i="1"/>
  <c r="J1745" i="1"/>
  <c r="K1745" i="1"/>
  <c r="L1745" i="1"/>
  <c r="M1745" i="1" s="1"/>
  <c r="N1745" i="1"/>
  <c r="J1746" i="1"/>
  <c r="K1746" i="1"/>
  <c r="L1746" i="1"/>
  <c r="M1746" i="1" s="1"/>
  <c r="N1746" i="1"/>
  <c r="J1747" i="1"/>
  <c r="K1747" i="1"/>
  <c r="L1747" i="1"/>
  <c r="M1747" i="1" s="1"/>
  <c r="N1747" i="1"/>
  <c r="J1748" i="1"/>
  <c r="K1748" i="1"/>
  <c r="L1748" i="1"/>
  <c r="M1748" i="1" s="1"/>
  <c r="N1748" i="1"/>
  <c r="J1749" i="1"/>
  <c r="K1749" i="1"/>
  <c r="L1749" i="1"/>
  <c r="M1749" i="1" s="1"/>
  <c r="N1749" i="1"/>
  <c r="J1750" i="1"/>
  <c r="K1750" i="1"/>
  <c r="L1750" i="1"/>
  <c r="M1750" i="1" s="1"/>
  <c r="N1750" i="1"/>
  <c r="J1751" i="1"/>
  <c r="K1751" i="1"/>
  <c r="L1751" i="1"/>
  <c r="M1751" i="1" s="1"/>
  <c r="N1751" i="1"/>
  <c r="J1752" i="1"/>
  <c r="K1752" i="1"/>
  <c r="L1752" i="1"/>
  <c r="M1752" i="1" s="1"/>
  <c r="N1752" i="1"/>
  <c r="J1753" i="1"/>
  <c r="K1753" i="1"/>
  <c r="L1753" i="1"/>
  <c r="M1753" i="1" s="1"/>
  <c r="N1753" i="1"/>
  <c r="J1754" i="1"/>
  <c r="K1754" i="1"/>
  <c r="L1754" i="1"/>
  <c r="M1754" i="1" s="1"/>
  <c r="N1754" i="1"/>
  <c r="J1755" i="1"/>
  <c r="K1755" i="1"/>
  <c r="L1755" i="1"/>
  <c r="M1755" i="1" s="1"/>
  <c r="N1755" i="1"/>
  <c r="J1756" i="1"/>
  <c r="K1756" i="1"/>
  <c r="L1756" i="1"/>
  <c r="M1756" i="1" s="1"/>
  <c r="N1756" i="1"/>
  <c r="J1757" i="1"/>
  <c r="K1757" i="1"/>
  <c r="L1757" i="1"/>
  <c r="M1757" i="1" s="1"/>
  <c r="N1757" i="1"/>
  <c r="J1758" i="1"/>
  <c r="K1758" i="1"/>
  <c r="L1758" i="1"/>
  <c r="M1758" i="1" s="1"/>
  <c r="N1758" i="1"/>
  <c r="J1759" i="1"/>
  <c r="K1759" i="1"/>
  <c r="L1759" i="1"/>
  <c r="M1759" i="1" s="1"/>
  <c r="N1759" i="1"/>
  <c r="J1760" i="1"/>
  <c r="K1760" i="1"/>
  <c r="L1760" i="1"/>
  <c r="M1760" i="1" s="1"/>
  <c r="N1760" i="1"/>
  <c r="J1761" i="1"/>
  <c r="K1761" i="1"/>
  <c r="L1761" i="1"/>
  <c r="M1761" i="1" s="1"/>
  <c r="N1761" i="1"/>
  <c r="J1762" i="1"/>
  <c r="K1762" i="1"/>
  <c r="L1762" i="1"/>
  <c r="M1762" i="1" s="1"/>
  <c r="N1762" i="1"/>
  <c r="J1763" i="1"/>
  <c r="K1763" i="1"/>
  <c r="L1763" i="1"/>
  <c r="M1763" i="1" s="1"/>
  <c r="N1763" i="1"/>
  <c r="J1764" i="1"/>
  <c r="K1764" i="1"/>
  <c r="L1764" i="1"/>
  <c r="M1764" i="1" s="1"/>
  <c r="N1764" i="1"/>
  <c r="J1765" i="1"/>
  <c r="K1765" i="1"/>
  <c r="L1765" i="1"/>
  <c r="M1765" i="1" s="1"/>
  <c r="N1765" i="1"/>
  <c r="J1766" i="1"/>
  <c r="K1766" i="1"/>
  <c r="L1766" i="1"/>
  <c r="M1766" i="1" s="1"/>
  <c r="N1766" i="1"/>
  <c r="J1767" i="1"/>
  <c r="K1767" i="1"/>
  <c r="L1767" i="1"/>
  <c r="M1767" i="1" s="1"/>
  <c r="N1767" i="1"/>
  <c r="J1768" i="1"/>
  <c r="K1768" i="1"/>
  <c r="L1768" i="1"/>
  <c r="M1768" i="1" s="1"/>
  <c r="N1768" i="1"/>
  <c r="J1769" i="1"/>
  <c r="K1769" i="1"/>
  <c r="L1769" i="1"/>
  <c r="M1769" i="1" s="1"/>
  <c r="N1769" i="1"/>
  <c r="J1770" i="1"/>
  <c r="K1770" i="1"/>
  <c r="L1770" i="1"/>
  <c r="M1770" i="1" s="1"/>
  <c r="N1770" i="1"/>
  <c r="J1771" i="1"/>
  <c r="K1771" i="1"/>
  <c r="L1771" i="1"/>
  <c r="M1771" i="1" s="1"/>
  <c r="N1771" i="1"/>
  <c r="J1772" i="1"/>
  <c r="K1772" i="1"/>
  <c r="L1772" i="1"/>
  <c r="M1772" i="1" s="1"/>
  <c r="N1772" i="1"/>
  <c r="J1773" i="1"/>
  <c r="K1773" i="1"/>
  <c r="L1773" i="1"/>
  <c r="M1773" i="1" s="1"/>
  <c r="N1773" i="1"/>
  <c r="J1774" i="1"/>
  <c r="K1774" i="1"/>
  <c r="L1774" i="1"/>
  <c r="M1774" i="1" s="1"/>
  <c r="N1774" i="1"/>
  <c r="J1775" i="1"/>
  <c r="K1775" i="1"/>
  <c r="L1775" i="1"/>
  <c r="M1775" i="1" s="1"/>
  <c r="N1775" i="1"/>
  <c r="J1776" i="1"/>
  <c r="K1776" i="1"/>
  <c r="L1776" i="1"/>
  <c r="M1776" i="1" s="1"/>
  <c r="N1776" i="1"/>
  <c r="J1777" i="1"/>
  <c r="K1777" i="1"/>
  <c r="L1777" i="1"/>
  <c r="M1777" i="1" s="1"/>
  <c r="N1777" i="1"/>
  <c r="J1778" i="1"/>
  <c r="K1778" i="1"/>
  <c r="L1778" i="1"/>
  <c r="M1778" i="1" s="1"/>
  <c r="N1778" i="1"/>
  <c r="J1779" i="1"/>
  <c r="K1779" i="1"/>
  <c r="L1779" i="1"/>
  <c r="M1779" i="1" s="1"/>
  <c r="N1779" i="1"/>
  <c r="J1780" i="1"/>
  <c r="K1780" i="1"/>
  <c r="L1780" i="1"/>
  <c r="M1780" i="1" s="1"/>
  <c r="N1780" i="1"/>
  <c r="J1781" i="1"/>
  <c r="K1781" i="1"/>
  <c r="L1781" i="1"/>
  <c r="M1781" i="1" s="1"/>
  <c r="N1781" i="1"/>
  <c r="J1782" i="1"/>
  <c r="K1782" i="1"/>
  <c r="L1782" i="1"/>
  <c r="M1782" i="1" s="1"/>
  <c r="N1782" i="1"/>
  <c r="J1783" i="1"/>
  <c r="K1783" i="1"/>
  <c r="L1783" i="1"/>
  <c r="M1783" i="1" s="1"/>
  <c r="N1783" i="1"/>
  <c r="J1784" i="1"/>
  <c r="K1784" i="1"/>
  <c r="L1784" i="1"/>
  <c r="M1784" i="1" s="1"/>
  <c r="N1784" i="1"/>
  <c r="J1785" i="1"/>
  <c r="K1785" i="1"/>
  <c r="L1785" i="1"/>
  <c r="M1785" i="1" s="1"/>
  <c r="N1785" i="1"/>
  <c r="J1786" i="1"/>
  <c r="K1786" i="1"/>
  <c r="L1786" i="1"/>
  <c r="M1786" i="1" s="1"/>
  <c r="N1786" i="1"/>
  <c r="J1787" i="1"/>
  <c r="K1787" i="1"/>
  <c r="L1787" i="1"/>
  <c r="M1787" i="1" s="1"/>
  <c r="N1787" i="1"/>
  <c r="J1788" i="1"/>
  <c r="K1788" i="1"/>
  <c r="L1788" i="1"/>
  <c r="M1788" i="1" s="1"/>
  <c r="N1788" i="1"/>
  <c r="J1789" i="1"/>
  <c r="K1789" i="1"/>
  <c r="L1789" i="1"/>
  <c r="M1789" i="1" s="1"/>
  <c r="N1789" i="1"/>
  <c r="J1790" i="1"/>
  <c r="K1790" i="1"/>
  <c r="L1790" i="1"/>
  <c r="M1790" i="1" s="1"/>
  <c r="N1790" i="1"/>
  <c r="J1791" i="1"/>
  <c r="K1791" i="1"/>
  <c r="L1791" i="1"/>
  <c r="M1791" i="1" s="1"/>
  <c r="N1791" i="1"/>
  <c r="J1792" i="1"/>
  <c r="K1792" i="1"/>
  <c r="L1792" i="1"/>
  <c r="M1792" i="1" s="1"/>
  <c r="N1792" i="1"/>
  <c r="J1793" i="1"/>
  <c r="K1793" i="1"/>
  <c r="L1793" i="1"/>
  <c r="M1793" i="1" s="1"/>
  <c r="N1793" i="1"/>
  <c r="J1794" i="1"/>
  <c r="K1794" i="1"/>
  <c r="L1794" i="1"/>
  <c r="M1794" i="1" s="1"/>
  <c r="N1794" i="1"/>
  <c r="J1795" i="1"/>
  <c r="K1795" i="1"/>
  <c r="L1795" i="1"/>
  <c r="M1795" i="1" s="1"/>
  <c r="N1795" i="1"/>
  <c r="J1796" i="1"/>
  <c r="K1796" i="1"/>
  <c r="L1796" i="1"/>
  <c r="M1796" i="1" s="1"/>
  <c r="N1796" i="1"/>
  <c r="J1797" i="1"/>
  <c r="K1797" i="1"/>
  <c r="L1797" i="1"/>
  <c r="M1797" i="1" s="1"/>
  <c r="N1797" i="1"/>
  <c r="J1798" i="1"/>
  <c r="K1798" i="1"/>
  <c r="L1798" i="1"/>
  <c r="M1798" i="1" s="1"/>
  <c r="N1798" i="1"/>
  <c r="J1799" i="1"/>
  <c r="K1799" i="1"/>
  <c r="L1799" i="1"/>
  <c r="M1799" i="1" s="1"/>
  <c r="N1799" i="1"/>
  <c r="J1800" i="1"/>
  <c r="K1800" i="1"/>
  <c r="L1800" i="1"/>
  <c r="M1800" i="1" s="1"/>
  <c r="N1800" i="1"/>
  <c r="J1801" i="1"/>
  <c r="K1801" i="1"/>
  <c r="L1801" i="1"/>
  <c r="M1801" i="1" s="1"/>
  <c r="N1801" i="1"/>
  <c r="J1802" i="1"/>
  <c r="K1802" i="1"/>
  <c r="L1802" i="1"/>
  <c r="M1802" i="1" s="1"/>
  <c r="N1802" i="1"/>
  <c r="J1803" i="1"/>
  <c r="K1803" i="1"/>
  <c r="L1803" i="1"/>
  <c r="M1803" i="1" s="1"/>
  <c r="N1803" i="1"/>
  <c r="J1804" i="1"/>
  <c r="K1804" i="1"/>
  <c r="L1804" i="1"/>
  <c r="M1804" i="1" s="1"/>
  <c r="N1804" i="1"/>
  <c r="J1805" i="1"/>
  <c r="K1805" i="1"/>
  <c r="L1805" i="1"/>
  <c r="M1805" i="1" s="1"/>
  <c r="N1805" i="1"/>
  <c r="J1806" i="1"/>
  <c r="K1806" i="1"/>
  <c r="L1806" i="1"/>
  <c r="M1806" i="1" s="1"/>
  <c r="N1806" i="1"/>
  <c r="J1807" i="1"/>
  <c r="K1807" i="1"/>
  <c r="L1807" i="1"/>
  <c r="M1807" i="1" s="1"/>
  <c r="N1807" i="1"/>
  <c r="J1808" i="1"/>
  <c r="K1808" i="1"/>
  <c r="L1808" i="1"/>
  <c r="M1808" i="1" s="1"/>
  <c r="N1808" i="1"/>
  <c r="J1809" i="1"/>
  <c r="K1809" i="1"/>
  <c r="L1809" i="1"/>
  <c r="M1809" i="1" s="1"/>
  <c r="N1809" i="1"/>
  <c r="J1810" i="1"/>
  <c r="K1810" i="1"/>
  <c r="L1810" i="1"/>
  <c r="M1810" i="1" s="1"/>
  <c r="N1810" i="1"/>
  <c r="J1811" i="1"/>
  <c r="K1811" i="1"/>
  <c r="L1811" i="1"/>
  <c r="M1811" i="1" s="1"/>
  <c r="N1811" i="1"/>
  <c r="J1812" i="1"/>
  <c r="K1812" i="1"/>
  <c r="L1812" i="1"/>
  <c r="M1812" i="1" s="1"/>
  <c r="N1812" i="1"/>
  <c r="J1813" i="1"/>
  <c r="K1813" i="1"/>
  <c r="L1813" i="1"/>
  <c r="M1813" i="1" s="1"/>
  <c r="N1813" i="1"/>
  <c r="J1814" i="1"/>
  <c r="K1814" i="1"/>
  <c r="L1814" i="1"/>
  <c r="M1814" i="1" s="1"/>
  <c r="N1814" i="1"/>
  <c r="J1815" i="1"/>
  <c r="K1815" i="1"/>
  <c r="L1815" i="1"/>
  <c r="M1815" i="1" s="1"/>
  <c r="N1815" i="1"/>
  <c r="J1816" i="1"/>
  <c r="K1816" i="1"/>
  <c r="L1816" i="1"/>
  <c r="M1816" i="1" s="1"/>
  <c r="N1816" i="1"/>
  <c r="J1817" i="1"/>
  <c r="K1817" i="1"/>
  <c r="L1817" i="1"/>
  <c r="M1817" i="1" s="1"/>
  <c r="N1817" i="1"/>
  <c r="J1818" i="1"/>
  <c r="K1818" i="1"/>
  <c r="L1818" i="1"/>
  <c r="M1818" i="1" s="1"/>
  <c r="N1818" i="1"/>
  <c r="J1819" i="1"/>
  <c r="K1819" i="1"/>
  <c r="L1819" i="1"/>
  <c r="M1819" i="1" s="1"/>
  <c r="N1819" i="1"/>
  <c r="J1820" i="1"/>
  <c r="K1820" i="1"/>
  <c r="L1820" i="1"/>
  <c r="M1820" i="1" s="1"/>
  <c r="N1820" i="1"/>
  <c r="J1821" i="1"/>
  <c r="K1821" i="1"/>
  <c r="L1821" i="1"/>
  <c r="M1821" i="1" s="1"/>
  <c r="N1821" i="1"/>
  <c r="J1822" i="1"/>
  <c r="K1822" i="1"/>
  <c r="L1822" i="1"/>
  <c r="M1822" i="1" s="1"/>
  <c r="N1822" i="1"/>
  <c r="J1823" i="1"/>
  <c r="K1823" i="1"/>
  <c r="L1823" i="1"/>
  <c r="M1823" i="1" s="1"/>
  <c r="N1823" i="1"/>
  <c r="J1824" i="1"/>
  <c r="K1824" i="1"/>
  <c r="L1824" i="1"/>
  <c r="M1824" i="1" s="1"/>
  <c r="N1824" i="1"/>
  <c r="J1825" i="1"/>
  <c r="K1825" i="1"/>
  <c r="L1825" i="1"/>
  <c r="M1825" i="1" s="1"/>
  <c r="N1825" i="1"/>
  <c r="J1826" i="1"/>
  <c r="K1826" i="1"/>
  <c r="L1826" i="1"/>
  <c r="M1826" i="1" s="1"/>
  <c r="N1826" i="1"/>
  <c r="J1827" i="1"/>
  <c r="K1827" i="1"/>
  <c r="L1827" i="1"/>
  <c r="M1827" i="1" s="1"/>
  <c r="N1827" i="1"/>
  <c r="J1828" i="1"/>
  <c r="K1828" i="1"/>
  <c r="L1828" i="1"/>
  <c r="M1828" i="1" s="1"/>
  <c r="N1828" i="1"/>
  <c r="J1829" i="1"/>
  <c r="K1829" i="1"/>
  <c r="L1829" i="1"/>
  <c r="M1829" i="1" s="1"/>
  <c r="N1829" i="1"/>
  <c r="J1830" i="1"/>
  <c r="K1830" i="1"/>
  <c r="L1830" i="1"/>
  <c r="M1830" i="1" s="1"/>
  <c r="N1830" i="1"/>
  <c r="J1831" i="1"/>
  <c r="K1831" i="1"/>
  <c r="L1831" i="1"/>
  <c r="M1831" i="1" s="1"/>
  <c r="N1831" i="1"/>
  <c r="J1832" i="1"/>
  <c r="K1832" i="1"/>
  <c r="L1832" i="1"/>
  <c r="M1832" i="1" s="1"/>
  <c r="N1832" i="1"/>
  <c r="J1833" i="1"/>
  <c r="K1833" i="1"/>
  <c r="L1833" i="1"/>
  <c r="M1833" i="1" s="1"/>
  <c r="N1833" i="1"/>
  <c r="J1834" i="1"/>
  <c r="K1834" i="1"/>
  <c r="L1834" i="1"/>
  <c r="M1834" i="1" s="1"/>
  <c r="N1834" i="1"/>
  <c r="J1835" i="1"/>
  <c r="K1835" i="1"/>
  <c r="L1835" i="1"/>
  <c r="M1835" i="1" s="1"/>
  <c r="N1835" i="1"/>
  <c r="J1836" i="1"/>
  <c r="K1836" i="1"/>
  <c r="L1836" i="1"/>
  <c r="M1836" i="1" s="1"/>
  <c r="N1836" i="1"/>
  <c r="J1837" i="1"/>
  <c r="K1837" i="1"/>
  <c r="L1837" i="1"/>
  <c r="M1837" i="1" s="1"/>
  <c r="N1837" i="1"/>
  <c r="J1838" i="1"/>
  <c r="K1838" i="1"/>
  <c r="L1838" i="1"/>
  <c r="M1838" i="1" s="1"/>
  <c r="N1838" i="1"/>
  <c r="J1839" i="1"/>
  <c r="K1839" i="1"/>
  <c r="L1839" i="1"/>
  <c r="M1839" i="1" s="1"/>
  <c r="N1839" i="1"/>
  <c r="J1840" i="1"/>
  <c r="K1840" i="1"/>
  <c r="L1840" i="1"/>
  <c r="M1840" i="1" s="1"/>
  <c r="N1840" i="1"/>
  <c r="J1841" i="1"/>
  <c r="K1841" i="1"/>
  <c r="L1841" i="1"/>
  <c r="M1841" i="1" s="1"/>
  <c r="N1841" i="1"/>
  <c r="J1842" i="1"/>
  <c r="K1842" i="1"/>
  <c r="L1842" i="1"/>
  <c r="M1842" i="1" s="1"/>
  <c r="N1842" i="1"/>
  <c r="J1843" i="1"/>
  <c r="K1843" i="1"/>
  <c r="L1843" i="1"/>
  <c r="M1843" i="1" s="1"/>
  <c r="N1843" i="1"/>
  <c r="J1844" i="1"/>
  <c r="K1844" i="1"/>
  <c r="L1844" i="1"/>
  <c r="M1844" i="1" s="1"/>
  <c r="N1844" i="1"/>
  <c r="J1845" i="1"/>
  <c r="K1845" i="1"/>
  <c r="L1845" i="1"/>
  <c r="M1845" i="1" s="1"/>
  <c r="N1845" i="1"/>
  <c r="J1846" i="1"/>
  <c r="K1846" i="1"/>
  <c r="L1846" i="1"/>
  <c r="M1846" i="1" s="1"/>
  <c r="N1846" i="1"/>
  <c r="J1847" i="1"/>
  <c r="K1847" i="1"/>
  <c r="L1847" i="1"/>
  <c r="M1847" i="1" s="1"/>
  <c r="N1847" i="1"/>
  <c r="J1848" i="1"/>
  <c r="K1848" i="1"/>
  <c r="L1848" i="1"/>
  <c r="M1848" i="1" s="1"/>
  <c r="N1848" i="1"/>
  <c r="J1849" i="1"/>
  <c r="K1849" i="1"/>
  <c r="L1849" i="1"/>
  <c r="M1849" i="1" s="1"/>
  <c r="N1849" i="1"/>
  <c r="J1850" i="1"/>
  <c r="K1850" i="1"/>
  <c r="L1850" i="1"/>
  <c r="M1850" i="1" s="1"/>
  <c r="N1850" i="1"/>
  <c r="J1851" i="1"/>
  <c r="K1851" i="1"/>
  <c r="L1851" i="1"/>
  <c r="M1851" i="1" s="1"/>
  <c r="N1851" i="1"/>
  <c r="J1852" i="1"/>
  <c r="K1852" i="1"/>
  <c r="L1852" i="1"/>
  <c r="M1852" i="1" s="1"/>
  <c r="N1852" i="1"/>
  <c r="J1853" i="1"/>
  <c r="K1853" i="1"/>
  <c r="L1853" i="1"/>
  <c r="M1853" i="1" s="1"/>
  <c r="N1853" i="1"/>
  <c r="J1854" i="1"/>
  <c r="K1854" i="1"/>
  <c r="L1854" i="1"/>
  <c r="M1854" i="1" s="1"/>
  <c r="N1854" i="1"/>
  <c r="J1855" i="1"/>
  <c r="K1855" i="1"/>
  <c r="L1855" i="1"/>
  <c r="M1855" i="1" s="1"/>
  <c r="N1855" i="1"/>
  <c r="J2" i="1"/>
  <c r="K2" i="1"/>
  <c r="L2" i="1"/>
  <c r="M2" i="1" s="1"/>
  <c r="N2" i="1"/>
</calcChain>
</file>

<file path=xl/sharedStrings.xml><?xml version="1.0" encoding="utf-8"?>
<sst xmlns="http://schemas.openxmlformats.org/spreadsheetml/2006/main" count="8903" uniqueCount="2224">
  <si>
    <t>Recurso</t>
  </si>
  <si>
    <t>Data</t>
  </si>
  <si>
    <t>Número da Guia</t>
  </si>
  <si>
    <t>Departamento</t>
  </si>
  <si>
    <t>Favorecido</t>
  </si>
  <si>
    <t>Descrição</t>
  </si>
  <si>
    <t>Valor Débito</t>
  </si>
  <si>
    <t>Valor Crédito</t>
  </si>
  <si>
    <t>Mês</t>
  </si>
  <si>
    <t>M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</si>
  <si>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</si>
  <si>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</si>
  <si>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</si>
  <si>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</si>
  <si>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</si>
  <si>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</si>
  <si>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</si>
  <si>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</si>
  <si>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</si>
  <si>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</si>
  <si>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</si>
  <si>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</si>
  <si>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Valores</t>
  </si>
  <si>
    <t>Totais de Débitos e Créditos de Todos os Recursos</t>
  </si>
  <si>
    <t>Total Mensal por Recursos</t>
  </si>
  <si>
    <t>Valor Reservado</t>
  </si>
  <si>
    <t>Executado</t>
  </si>
  <si>
    <t xml:space="preserve">Débito </t>
  </si>
  <si>
    <t>Reservado</t>
  </si>
  <si>
    <t xml:space="preserve">Valor Débito </t>
  </si>
  <si>
    <t>Valor Saldo</t>
  </si>
  <si>
    <t>Total Créditos</t>
  </si>
  <si>
    <t>Total Débitos</t>
  </si>
  <si>
    <t>Total Reservado</t>
  </si>
  <si>
    <t>Créditos</t>
  </si>
  <si>
    <t>Débitos</t>
  </si>
  <si>
    <t>Recursos Orçamentários</t>
  </si>
  <si>
    <t>RI - Renda Industrial</t>
  </si>
  <si>
    <t>Recursos</t>
  </si>
  <si>
    <t>Total</t>
  </si>
  <si>
    <t>Tipo Recurso</t>
  </si>
  <si>
    <t>Totais dos Recursos por Tipo Recurso</t>
  </si>
  <si>
    <t>Valor Crédito Total</t>
  </si>
  <si>
    <t>Rótulos de Linha</t>
  </si>
  <si>
    <t>Total Geral</t>
  </si>
  <si>
    <t>Saldo Recurso</t>
  </si>
  <si>
    <t>Saldo RI</t>
  </si>
  <si>
    <t>(Vários itens)</t>
  </si>
  <si>
    <t>Convênio</t>
  </si>
  <si>
    <t>RA</t>
  </si>
  <si>
    <t>RD</t>
  </si>
  <si>
    <t>RORÇ</t>
  </si>
  <si>
    <t>SEG</t>
  </si>
  <si>
    <t>TREIN</t>
  </si>
  <si>
    <t>MANUT</t>
  </si>
  <si>
    <t>PPO</t>
  </si>
  <si>
    <t>TRANS</t>
  </si>
  <si>
    <t>Total Gasto</t>
  </si>
  <si>
    <t>Recursos - REITORIA</t>
  </si>
  <si>
    <t>Totais por Tipo Recurso</t>
  </si>
  <si>
    <t>RI</t>
  </si>
  <si>
    <t>RINF</t>
  </si>
  <si>
    <t>DIFERENÇAS</t>
  </si>
  <si>
    <t>Diferença</t>
  </si>
  <si>
    <t>Diretoria - RI Básico</t>
  </si>
  <si>
    <t>DIR</t>
  </si>
  <si>
    <t>Transposição interna</t>
  </si>
  <si>
    <t>Transferência para Manutenção Predial para atender reserva de pregão de contrato de manutenção de Ar Condicionado Remanejamento N° 2022 50206366 - GC 3685</t>
  </si>
  <si>
    <t>Sim</t>
  </si>
  <si>
    <t>Colaborador eventual</t>
  </si>
  <si>
    <t>Convite da Pró Reitoria de Cultura e Extensão desta Universidade na Ação com a unidade móvel da Ciência/Saúde na Av. Paulista - Pietra Polonío Plentz, Luíza Teixeira Sodré de Carvalho, Yuri Confessor Castilho Fernandes, Rodrigo dos Anjos Silva e Gustavo Matsuo andrelino Sakanaka - Processo: 22.1.60.43.0</t>
  </si>
  <si>
    <t>Professor Visitante</t>
  </si>
  <si>
    <t>Pagamento ref. Palestrante no Congresso da SBBF e SBBq Em Águas de Lindóia, de 05 a 08 de setembro. e de 09 a 12 de setembro.</t>
  </si>
  <si>
    <t>Auxilio Aluno</t>
  </si>
  <si>
    <t>Participação da Aluna Ana Clara de Paula Moreira no II encontro de primavera SBF dia 26 a 29/09/2022 em Natal - RN - Processo: 22.1.577.43.3 - NE 4671531/2022</t>
  </si>
  <si>
    <t>Reitoria</t>
  </si>
  <si>
    <t>Ressarcimento referente hora extra do servidor Alexandre Roberto Negri - Autorização CODAGE - Remanejamento 50589907 / 2022</t>
  </si>
  <si>
    <t>AAA-CG</t>
  </si>
  <si>
    <t>Colaborador eventual Aluno(a).</t>
  </si>
  <si>
    <t>Ajuda de custo a colaborador eventual (Aluno(a): Bruno Siqueira Eduardo, para participação em evento: 5th Brazilian Physicists Tournament, em Campinas - SP, no período de 09 a 11/12/2022. Proc. 22.1.702.43.2</t>
  </si>
  <si>
    <t>Ajuda de custo a colaborador eventual (Aluno(a): Juan German Cornelio Palma para participação em evento: 5th Brazilian Physicists Tournament, em Campinas - SP, no período de 09 a 11/12/2022. Proc. 22.1.703.43.9</t>
  </si>
  <si>
    <t>Ajuda de custo a colaborador eventual (Aluno(a): Vicente Viater Figueira para participação em evento: 5th Brazilian Physicists Tournament, em Campinas - SP, no período de 09 a 11/12/2022. Proc. 22.1.704.43.5</t>
  </si>
  <si>
    <t>Ajuda de custo a colaborador eventual (Aluno(a): Yuri Assis Pinto para participação em evento: 5th Brazilian Physicists Tournament, em Campinas - SP, no período de 09 a 11/12/2022. Proc. 22.1.709.43.7</t>
  </si>
  <si>
    <t>Ajuda de custo a colaborador eventual (Aluno(a): Mateus Teixeira e Souza para participação em evento: 5th Brazilian Physicists Tournament, em Campinas - SP, no período de 09 a 11/12/2022. Proc. 22.1.748.43.2</t>
  </si>
  <si>
    <t>Diretoria - Combate COVID</t>
  </si>
  <si>
    <t>Nemitala Added</t>
  </si>
  <si>
    <t>Material para montagem de sensores de gás para vareificar da taxa de renovação de ar nas salas de aula e auditórios.</t>
  </si>
  <si>
    <t>Ricardo Ichiwaki</t>
  </si>
  <si>
    <t>Reembolso em nome do Ricardo Ichiwaki - despesas na compra de insumos para combate à covid-19.</t>
  </si>
  <si>
    <t>Ademir Marcondes Novaski</t>
  </si>
  <si>
    <t>Confecção de cartazes sobre o uso obrigatório de máscaras para afixar em salas de aulas, auditórios e demais dependências do IF.</t>
  </si>
  <si>
    <t>ATA</t>
  </si>
  <si>
    <t>Rodolfo Gomes Almeida</t>
  </si>
  <si>
    <t>Reembolso referente a aquisição de 100 unidades de frascos de 500ml, com válvula pump, para abastecimento de álcool e utilização nas dependências do Instituto de Física. Tal medida se faz necessária em virtude das medidas de biossegurança em decorrência da pandemia. Soma-se a isso o caráter de urgência, tendo em vista a volta das aulas presenciais na unidade.</t>
  </si>
  <si>
    <t>Solicitação de reembolso a Ricardo Ichiwaki pela compra emergencial de insumos para a preparação de dispositivos para a segurança dos usuários dos Laboratórios Didáticos no combate à Covid-19.</t>
  </si>
  <si>
    <t>Bolonha Material para Construção Eirelli</t>
  </si>
  <si>
    <t>Compra de duas (2) barras de seis (6) metros ø 150 mm, de tubos de PVC rígido branco e dez (10) joelhos de 90° de ø 150 mm para confecção de purificadores de ar para salas de aula do laboratório Didático, Edifício Principal Ala Central.</t>
  </si>
  <si>
    <t>EXCEL COM. E SERV. DE INF. LTDA</t>
  </si>
  <si>
    <t>Aquisição de produtos em caracter emergencial para as salas de aulas em virtude do início das aulas.</t>
  </si>
  <si>
    <t>QUELLER INFORMATICA E COM LTDA-ME</t>
  </si>
  <si>
    <t>Solicitação de reembolso pela aquisição de produtos emergenciais para as aulas dos Laboratórios Didáticos, utilizados como meio de distanciamento social para a prevenção da Covid-19.</t>
  </si>
  <si>
    <t>Renata C M Bonato</t>
  </si>
  <si>
    <t>Reembolso Kalunga, material para uso imediato para sala de aula e auditório, 6 ponteiras.</t>
  </si>
  <si>
    <t>Solicitação de reembolso pela compra emergencial de seladoras para a montagem dos kits de circuladores de ar com lâmpadas UVC, como meio de combate à Covid.</t>
  </si>
  <si>
    <t>Reembolso da aquisição de sinalização visual (serviço de gráfica) devido aos novos procedimentos adotados em momento de pandemia.</t>
  </si>
  <si>
    <t>Solicitação de reembolso pela compra emergencial de insumos contra a Covid-19.</t>
  </si>
  <si>
    <t>Diretoria - Apoio Viagens Didáticas</t>
  </si>
  <si>
    <t>ATA-VEICULO</t>
  </si>
  <si>
    <t>Rem. 50207800 - Solicitação de empréstimo de veículo nº 19633, na qual foi empregado o uso do veículo (I/FIAT DUCATO ENGESIGMIC 16L) de placa FOU-5B56, no dia 08/04/2022 - POOL # 19633.</t>
  </si>
  <si>
    <t>Rem. 50233320 - POOl - Levar passageiros para atividade didática "Ciência e Arte - Programa na Comunidade" - dia 29/04/2022.</t>
  </si>
  <si>
    <t>REM. 50261766 - Atividade Didática: Sim, Finalidade: O Show de Física, recebeu o convite da Pró-Reitoria de Cultura e Extensão da USP para realizar uma ação com a Unidade Móvel da Ciência/Saúde na Avenida Paulista - dia 15/05/2022.</t>
  </si>
  <si>
    <t>REM 50261928 - Período: 13/05/2022 07:15 a 13/05/2022 12:15 (0 diária(s)), Passageiros: 9, Tipo: VAN, Atividade Didática: Sim, Finalidade: Projeto Território, Ciência e Arte e levará o programa aprender na Comunidade às escolas públicas.</t>
  </si>
  <si>
    <t>RM 50283760 - Período: 30/05/2022 12:45 a 30/05/2022 18:00 (0 diária(s)), Passageiros: 8, Tipo: VAN, Atividade Didática: Sim, Finalidade: A docente é responsável pelo Projeto Território, Ciência e Arte e levará o programa aprender na Comunidade às escolas públicas.</t>
  </si>
  <si>
    <t>RM 50283905 - Período: 27/05/2022 07:45 a 27/05/2022 12:45 (0 diária(s)), Passageiros: 8, Tipo: VAN, Atividade Didática: Sim, Finalidade: Motivo da Solicitação: A docente é responsável pelo Projeto Território, Ciência e Arte e levará o Programa Aprender na Comunidade às escolas públicas.</t>
  </si>
  <si>
    <t>RM 50283921 - Motivo da Solicitação: A docente é responsável pelo Projeto Território, Ciência e Arte e levará o Programa Aprender na Comunidade às escolas públicas</t>
  </si>
  <si>
    <t>REM-50338220 Data 06/06/2022 - Tipo: VAN, Atividade Didática: Sim, Finalidade: A Profª. Vera Bohomoletz Henriques é responsável pelo Projeto Território, Ciência e Arte e levará o Programa Aprender na Comunidade às escolas públicas.</t>
  </si>
  <si>
    <t>REM - 50343207 - Período: 23/06/2022 15:40 a 23/06/2022 18:30 (0 diária(s)), Passageiros: 2, Tipo: AUTOMÓVEL, Atividade Didática: Sim, Finalidade: Motivo da Solicitação: As estudantes de Pós-Graduação, assistirão à oficina da estudante Ligya Marina do Nascimento, bolsista do projeto MARIIAS, que vai apresentar o que tem aprendido no projeto Wash, como disseminação do conhecimento, em uma escola de ensino fundamental. - Prof. Caetano Rodrigues Miranda</t>
  </si>
  <si>
    <t>Reitoria USP</t>
  </si>
  <si>
    <t>REM 50418703 - Grupo Básico 400 - Pool: #21272 - Período: 18/08/2022 08:30 a 18/08/2022 17:30 (1 diária(s)), Passageiros: 2, Tipo: AUTOMÓVEL, Atividade Didática: Sim, Finalidade: Compra de insumos para o Lab. didático para a montagem de experimentos.</t>
  </si>
  <si>
    <t>reitoria</t>
  </si>
  <si>
    <t>Grupo 400 REM: 2022 50454629 Descrição: #21551 - Período: 06/09/2022 08:30 a 06/09/2022 17:00 (1 diária(s)), Passageiros: 2, Tipo: AUTOMÓVEL, Atividade Didática: Sim, Finalidade: Compras de materiais para experimentos para o Lab. Didáticos e lab. demostraçoes</t>
  </si>
  <si>
    <t>Rem - 50551802 Ref. Pool: #21799 - Período: 20/10/2022 06:00 a 20/10/2022 17:00 (1 diária(s)), Passageiros: 8, Tipo: VAN, Atividade Didática: Sim, Finalidade: Motivo da Solicitação: O Arte e Ciência vai participar de uma feira de ciências e realizar demonstrações e oficinas</t>
  </si>
  <si>
    <t>Pool 202200002780 REM: 50558386- Período: 21/10/2022 08:45 a 21/10/2022 10:00 (0 diária(s)), Passageiros: 1, Tipo: AUTOMÓVEL, Atividade Didática: Sim, Finalidade: Buscar o Prof. Costantino Tsallis no Hotel - WZ HOTEL JARDINS para o 80 anos do Prof. Silvio Salinas Encontro aberto organizado pela Física Geral, com diversos convidados. 21.10, 6ª feira, 10h. Auditório Abrahão de Moraes</t>
  </si>
  <si>
    <t>Diretoria - USP Eficiente</t>
  </si>
  <si>
    <t>ATO-MP</t>
  </si>
  <si>
    <t>Gealfe Comercial e Construtora Ltda</t>
  </si>
  <si>
    <t>Reforma Interna/Externa do Edificio SPDC20 para instalação de 02 laboratórios - (LQMEC) e (LBAp) - Processo: 22.1.106.43.0 - NE 2365077, NE 2365069 e NE 2365085. OBS. Complemento do lançamento esta na GO 15271.</t>
  </si>
  <si>
    <t>Centúria Ferragens e Parafusos Ltda - ME</t>
  </si>
  <si>
    <t>Aquisição de desumidificador de Ar, para remover a umidade da sala do Laboratório Hepic - troca de verba GO 15280 - RI Marcelo Munhoz - GC 3672 Diretoria RI -Adm</t>
  </si>
  <si>
    <t>Soraia Aparecida Martins Sales</t>
  </si>
  <si>
    <t>Aquisição de baterias para o sistema de alarme/monitoramento - Processo: 22.1.00091.43.3 - NE 01270552/2022</t>
  </si>
  <si>
    <t>EDILENE MARTINS DE JESUS SERVIÇOS</t>
  </si>
  <si>
    <t>Serviço de confecção de mesas de aço tubular p/ o Lab. de Demonstrações - RC 154486 - DC 58584 - NE 01791838/2022</t>
  </si>
  <si>
    <t>FMA</t>
  </si>
  <si>
    <t>Multi Quadros e Vidros Ltda.</t>
  </si>
  <si>
    <t>NE.01488868 - compra de quadro escolar p/ sala 3097 - RC 82086 - DC 55216 - Ajuste da GO 15316 - GC 3675.</t>
  </si>
  <si>
    <t>Sol Com. de Equiptos. e Servs. de Instal. de Ar Co</t>
  </si>
  <si>
    <t>NE.01515822 - manutenção e conserto de aparelho de condicionador de ar da sala 3076 - RC 118641 - DC 50885 - Ajuste da GO 15321 / GC 3678.</t>
  </si>
  <si>
    <t>Sol Comércio de Equipamentos e Serviços de Instala</t>
  </si>
  <si>
    <t>Aquisição de máscaras n95 para distribuição aos servidores/docentes do IF</t>
  </si>
  <si>
    <t>Sanfer Serviços e Instalações Elétricas Ltda - Epp</t>
  </si>
  <si>
    <t>Aditivo de valor referente a reforma de telhado do Edifício Alessandro Volta e Milênio - NE 1639246/2022 - DC 60538/2022 - Processo: 21.1.213.43.0</t>
  </si>
  <si>
    <t>Naty Flex Com. de Moveis p/ Escrit. EIRELI - ME</t>
  </si>
  <si>
    <t>NE.03038207 - Aquisição de cadeiras - Pregão Eletrônico - DC 59645/2022 - Proc. 22.1.131.43.5 - RC 97432 / 147730 / 148265 / 150430 / 153641 - Ajsute da GO 15697 / GC 3722 - Alteração de R$ 38.768,39.</t>
  </si>
  <si>
    <t>Compacta Comercio e Servicos Ltda.</t>
  </si>
  <si>
    <t>NE.01795213 - Ata Registro de Preço - aquisição de microcomputador p/ estação trabalho dos Labs. de Cristalografia e GFCx - RC 207440 - DC 79875.</t>
  </si>
  <si>
    <t>FAP</t>
  </si>
  <si>
    <t>ITOPRO Instal. e Manut. de Ar Condic. Ltda - ME</t>
  </si>
  <si>
    <t>NE.02874729 / 02874737 - Pregão - instalação e aquisição de condicionador de ar para a Sala 3069 - RC 144146 - DC 84380 - Ajuste da GO 15432 / GC 3699 - Alteração de R$ 3.448,40.</t>
  </si>
  <si>
    <t>VM New Comercio e Servicos Ltda - ME</t>
  </si>
  <si>
    <t>NE.02874702 / 02874710 - Pregão - instalação e aquisição de condicionador de ar para a Sala 3143 e 3145 - RC 42297 - DC 84380 - Alteração de R$ 7.691,74.</t>
  </si>
  <si>
    <t>FNC</t>
  </si>
  <si>
    <t>Reserva</t>
  </si>
  <si>
    <t>Cancelada - Reservas - 2017036 / 2017044 - Pregão - instalação e aquisição de condicionador de ar para a Sala de Reunião de Conselho - RC 136011 - DC 84380 - Ajuste da GO 15435 / GC 3700 - Alteração de R$ 11.824,16.</t>
  </si>
  <si>
    <t>Jose Ediniz Ribeiro Pinturas - ME</t>
  </si>
  <si>
    <t>NE.02016552 - Ata Registro de Preço - serviços de pinturas de grades e paredes de diversas salas do IFUSP - RC 187970 - DC 83350.</t>
  </si>
  <si>
    <t>NP Tecnologia e Gestão de Dados Ltda</t>
  </si>
  <si>
    <t>Assinatura anual do sistema de Banco de Preços para uso no Setor de Compras - Processo: 22.1.262.43.2 - Reserva 2032051 - DC 87363/2022 - NE 2118401/2022.</t>
  </si>
  <si>
    <t>Matias Comercial de Produtos e Serviços EIRELI - M</t>
  </si>
  <si>
    <t>NE.02033848 - Ata Registro de Preço - compra de lâmpadas LEDs e luminárias - RC 219723 - DC 87134.</t>
  </si>
  <si>
    <t>DIR-CCIF</t>
  </si>
  <si>
    <t>Ziva Tecnologia e Solucoes Ltda.</t>
  </si>
  <si>
    <t>NE.02365239 - Ata Registro de Preço - aquisições de 03 vídeos porteiros p/ automação de portaria - RC 258800 - DC 103482.</t>
  </si>
  <si>
    <t>Fenix Envidracamento Ltda.</t>
  </si>
  <si>
    <t>NE.03617894 - Aquisição de persianas no laboratórios de Arqueometria para substituição das existentes DC 102001/2022 - Processo: 22.1.302.43.4 - Alteração de R$ 17.736,95.</t>
  </si>
  <si>
    <t>Refrishopping Comercio e Servicos de Refrigeracao</t>
  </si>
  <si>
    <t>NE.02764583 - serviço de manutenção preventiva, corretiva e limpeza de ar condicionado da Sala 3064 / 3113 - RC 155300 - DC 99965 - Ajustado na GO 15659 / GC 3720.</t>
  </si>
  <si>
    <t>Cancelado - Reserva 2765105 - Pregão - serviços de manutenção emergencial de cobertura no Edifício Mário Capello - RC 293885 - DC 124030 - Alteração em 21.373,33 - Pregão Fracassado.</t>
  </si>
  <si>
    <t>NE.02900096 - Ata Registro de Preço - compra de lâmpadas tubulares e luminárias - 307517 - DC 125230.</t>
  </si>
  <si>
    <t>Seattle Tecnologia e Com. de Prod. Eletr. - EIRELI</t>
  </si>
  <si>
    <t>NE.03055470 - Aditamento de Pregão - aquisição de TV 65" para sala de reuniões do conselho do FNC - RC 332210 - 137581 - Ajuste da GO 15701 / GC 3723.</t>
  </si>
  <si>
    <t>ATA-SV</t>
  </si>
  <si>
    <t>NE.03055489 - NE.03055470 - Aditamento de Pregão - aquisição de TV 65" para central de monitoramento - RC 336118 - 139061.</t>
  </si>
  <si>
    <t>BSL Comercio Importacao e Exportacao EIRELI - EPP</t>
  </si>
  <si>
    <t>CANCELADO NE.03305752 / 03305760 / 03305779 - VALOR R$ 3.859,00- Serviço de instalação de lousa e aquisição de quadro escolar - RC 206036 / 269674 - DC 97268 - Ajuste da GO 15721 / GC 3725.</t>
  </si>
  <si>
    <t>CANCELADO NE.03305752 Valor R$ 735,00 - instalação de quadro magnético - RC 306626 - DC 97268 - Ajuste da GO 15722 / GC 3726.</t>
  </si>
  <si>
    <t>FGE</t>
  </si>
  <si>
    <t>Joalipa Comercial e Maria Consuelo Soares</t>
  </si>
  <si>
    <t>NE.03256662 / 03256727 - compra de maletas com jogos de soquetes - RC 281348 - DC 118919 - Ajuste da GO 15728 / GC 3727.</t>
  </si>
  <si>
    <t>ATF-ALMOX</t>
  </si>
  <si>
    <t>Maria Angela de Moraes - ME</t>
  </si>
  <si>
    <t>NE.03259017 - Ata Registro de Preço - aquisição de garrafas de águas minerais - RC 343289 - 142771.</t>
  </si>
  <si>
    <t>Evol Comercio, Servico e Importacao Ltda.</t>
  </si>
  <si>
    <t>NE.03259190 - Ata Registro de Preço - aquisição de baterias e pilhas alcalinas - RC 342894 - DC 142992.</t>
  </si>
  <si>
    <t>NE.03259300 - Aditamento de Pregão - aquisição de cadeiras giratórias (ATA / ATF / ATO) - RC 337475 - DC 144839.</t>
  </si>
  <si>
    <t>Lupam Comércio de Materiais Ltda</t>
  </si>
  <si>
    <t>Aquisição de esmerilhadora para oficina central NE 3761634/2022 - Processo: 22.1.412.43.4</t>
  </si>
  <si>
    <t>Joalipa Comercial Ltda</t>
  </si>
  <si>
    <t>Aquisição de furadeira para oficina central NE 3761529/2022 - Processo: 22.1.412.43.4</t>
  </si>
  <si>
    <t>ATO</t>
  </si>
  <si>
    <t>Engemax Engenharia e Construções Ltda</t>
  </si>
  <si>
    <t>Serviços de acessibilidade e pavimentação de área externa - Edifício Hepic - DC 168797 - NE 4157234, NE 4157242 e NE 4157250 - Processo: 22.1.417.43.6 (Valor total do contrato é de R$ 122.000,00, restante do valor esta na Manutenção Predial GO 15813).</t>
  </si>
  <si>
    <t>Bignardi - Ind. e Com. de Papeis e Artefatos Ltda.</t>
  </si>
  <si>
    <t>NE.04436087 - Ata Registro de Preço - aquisições de caixas de papéis sulfites - RC 440314 - DC 204564.</t>
  </si>
  <si>
    <t>RI - Elisabeth Mateus Yoshimura</t>
  </si>
  <si>
    <t>FNC-DOS</t>
  </si>
  <si>
    <t>Transposição Interna</t>
  </si>
  <si>
    <t>Aquisição de disco rígido - Processo: 22.1.34.43.0 - NE 582313/2022 - Diretoria RINF GO 15085 - Contrapartida GC (GC 3639)</t>
  </si>
  <si>
    <t>Carlos Macdowel de Figueiredo</t>
  </si>
  <si>
    <t>Reembolso referente compra de material para uso no laboratório de dosimetria e física das radiações do DFN, Conforme DANFE nº 4008 em anexo.</t>
  </si>
  <si>
    <t>Carlos MacDowell de Figueiredo</t>
  </si>
  <si>
    <t>Reembolso para Carlos MacDowell de Figueiredo, conforme nota fiscal 25.242 referente a compra, em caráter emergencial, de Vibra Stop para o sistema de raios X do Laboratório de Dosimetria, para prosseguir com as atividades de pesquisa e ensino em andamento no grupo.</t>
  </si>
  <si>
    <t>Dailuma Comercio de Pecas Automativas Ltda.</t>
  </si>
  <si>
    <t>NE.03021762 - aquisição de nitrogênio p/ o Laboratório de Dosimetria - RC 256777 - 113259.</t>
  </si>
  <si>
    <t>Nancy K. Umisedo</t>
  </si>
  <si>
    <t>Reembolso em nome de Nancy K. Umisedo, no valor de R$ 339,70, conforme nota fiscal em anexo. Aquisição de material de consumo para continuidade urgente dos serviços de monitoração individual de radiação.</t>
  </si>
  <si>
    <t>Nancy Umisedo</t>
  </si>
  <si>
    <t>Reembolso em nome de Nancy K. Umisedo, no valor de R$ 1.001,25, conforme nota fiscal em anexo. Aquisição de material para confecção de pastilhas dosimétricas usadas no serviço de monitoração individual de radiação.</t>
  </si>
  <si>
    <t>Labsynth Produtos p/ Laboratorios Ltda.</t>
  </si>
  <si>
    <t>NE.04523982 - compra de acetona, álcool etílico e álcool isopropilico p/ Lab. de Dosimetria - RC 407929 - DC 203576.</t>
  </si>
  <si>
    <t>Eliana Maria Pereira do Nascimento - ME</t>
  </si>
  <si>
    <t>NEO 04908795 - Serviço de produção e impressão de identificador. - Lab. de Dosimetria. RC 433717 - DC 222040 - Proc. 22.1.580.43.4</t>
  </si>
  <si>
    <t>RORÇ - DFMT - Depto. Física dos Materiais e Mecânica</t>
  </si>
  <si>
    <t>FMT</t>
  </si>
  <si>
    <t>(ECT)- Empr. Bras. de Correios e Telégrafos</t>
  </si>
  <si>
    <t>Envio de documentação de prestação de contas na modalidade SEDEX (com AR). Destinatário: FAPESP (Fundação de Amparo à Pesquisa do Estado de São Paulo). Rua Pio XI, 1500, Alto da Lapa, São Paulo, SP, CEP 05468-901. Remetente: Prof. Dr. Gabriel Teixeira Landi - (N.Objeto:QB655828583br)</t>
  </si>
  <si>
    <t>ALmoxarifado</t>
  </si>
  <si>
    <t>Requisição de Almoxarifado</t>
  </si>
  <si>
    <t>(ECT) Empresa Brasileira de Correios e Telégrafos</t>
  </si>
  <si>
    <t>Envio de uma CR para o Prof. Elson Longo - UFSCar - Rodovia Washington Luiz, km 235 - Monjolino - 13565-905 - São Carlos - SP - (Nº.Objeto:BR427936480br)</t>
  </si>
  <si>
    <t>Envio de documentação de prestação de contas na modalidade SEDEX (com AR). Destinatário: FAPESP - PROF. DR. FERNANDO MENEZES (Fundação de Amparo à Pesquisa do Estado de São Paulo). Rua Pio XI, 1500, Alto da Lapa, São Paulo, SP, CEP 05468-901. Remetente: Prof. Dr. Gabriel Teixeira Landi - Processo 2018/12813-0. - - (Nº.Objeto:QB655359275br)</t>
  </si>
  <si>
    <t>Luiz Carlos dos Santos (no. USP 1110078)</t>
  </si>
  <si>
    <t>Solicitação de reembolso ao funcionário Luiz Carlos dos Santos (Analista de Sistemas do DFMT), por motivo de despesas com a aquisição de dois pen drives (16Gb cada) e um grampeador pequeno de mesa. O cupom fiscal, no valor de R$ 92,70, segue anexado. A versão original do documento será entregue na Tesouraria do IFUSP.</t>
  </si>
  <si>
    <t>Encaminhamento de uma correspondência na modalidade "registrada e com AR". Destinatária: Sra. Bárbara Abigail Ferreira Ribeiro. Endereço: SQSW 300, Bloco G, Apartamento 607, Brasília-DF, CEP 70673-034. - (Nº.Objeto:BR427937281BR)</t>
  </si>
  <si>
    <t>Prof. Dr. Alain André Quivy (número USP 76652)</t>
  </si>
  <si>
    <t>Solicitação de reembolso por motivo de despesa, no valor de R$ 180,00, com a confecção de três posters (tamanho A0 - glossy paper) para participação e apresentação no Encontro de Outono da Sociedade Brasileira de Física de 2022. Obs.: a nota fiscal eletrônica segue anexada.</t>
  </si>
  <si>
    <t>SEDEX - Hugo Bonette de Carvalho - Instituto de Ciências Exatas, UNIFAL- MG - Sala C 110 Av. Jovino Fernandes Salles, 2600 - Santa Clara - Alfenas - 37133-840 - (Nº.Objeto:QB655581805br)</t>
  </si>
  <si>
    <t>Almoxarifado</t>
  </si>
  <si>
    <t>Requisição do Almoxarifado</t>
  </si>
  <si>
    <t>Requisição Almoxarifado</t>
  </si>
  <si>
    <t>Envio de amostras de nanopartículas magnéticas (acomodadas em um porta-amostras), na modalidade SEDEX com AR. Destinatário: Dr. Flávio Garcia, Centro Brasileiro de Pesquisas Físicas, Rua Dr. Xavier Sigaud, 150, Urca, Rio de Janeiro, RJ, CEP 22290-180. - (Nº.Objeto:QB868525989br)</t>
  </si>
  <si>
    <t>Prado Com. de Eletron. e Servs. de Instal. EIRELI</t>
  </si>
  <si>
    <t>NEs.04054745 / 04054753 - Ata Registro de Preço - Instalação e aquisição de condicionador de ar - RC 418491 - DC 184113.</t>
  </si>
  <si>
    <t>Correios - Empr. Bras. de Correios e Telégrafos</t>
  </si>
  <si>
    <t>SEDEX - FAPESP - Rua Pio XI, 1500 - Alto da Lapa - São Paulo - SP - Brasil CEP: 05468-901 - (Nº.Objeto:QB868577252br)</t>
  </si>
  <si>
    <t>ALMOXARIFADO</t>
  </si>
  <si>
    <t>Requisição de Almoxarifado ,Período de março à 08 de setembro de 2022</t>
  </si>
  <si>
    <t>Chaveiro Goiás Comércio e Serviços Ltda - ME</t>
  </si>
  <si>
    <t>Despesa de chaveiro: (a) Edifício Alessandro Volta (bloco C) - sala 204: troca de segredo de fechadura e duas chaves (R$ 70,00); (b) Laboratório Milênio (sob coordenação do Prof. Caetano Rodrigues Miranda): reparo de fechadura de porta e ajustes na maçaneta (R$ 120,00).</t>
  </si>
  <si>
    <t>A pedido do prof. Valmir Chitta envio de um SEDEX para Hugo B. de Carvalho - Rua Joaquim Bernardes da Silva, 260 - Jd. Aeroporto, Alfenas - MG - CEP. 37130-776 - (Nº.Objeto:OV187558107br)</t>
  </si>
  <si>
    <t>Serviço de revisão das maçanetas das portas do Laboratório Milênio (sob coordenação do Prof. Caetano Rodrigues Miranda).</t>
  </si>
  <si>
    <t>Maria Consuelo Soares da Mata</t>
  </si>
  <si>
    <t>NEO 04902800 - Aquisição de 02 bebedouros de parede - RC 3060598 - Proc.22.1.541.43.9</t>
  </si>
  <si>
    <t>Gibelli Transportes Ltda - Epp</t>
  </si>
  <si>
    <t>Serviço de transporte /mudança de equipamentos - mobiliários - Processo 22.1.596.43.8 - Reserva 4972736/2022 - NE 4972787/2022</t>
  </si>
  <si>
    <t>ECT-Empresa Brasileira de Correios e Telégrafos</t>
  </si>
  <si>
    <t>Envio de um SEDEX - Gennady Gusev - FAPESP - Rua Pio XI, 1500 - Alto da Lapa São Paulo - SP - Brasil CEP: 05468-901 - (Nº.Objetos:QB655663884br)</t>
  </si>
  <si>
    <t>SEDEX - FAPESP Outorgado: Félix G.G.Hernandes - Processo FAPESP: 2018/06142-5 Prestação de contas Rua Pio XI, 1500 - Alto da Lapa São Paulo - SP - Brasil CEP: 05468-901 - (Nº.Objeto: QB862042400br)</t>
  </si>
  <si>
    <t>Prado Comércio de Eletrônicos e Serviços</t>
  </si>
  <si>
    <t>NE 5540295 e NE 5539548 - Aquisiçaõ de Condicionador de Ar + Instalação - RC 549553 DC 261126.</t>
  </si>
  <si>
    <t>Wilson R Almeida Persianas - ME</t>
  </si>
  <si>
    <t>NE.05551017 / 05551025 - compra e serviço de instalação de persianas - RC 535242 / 549561 - DC 255339.</t>
  </si>
  <si>
    <t>Sandra Regina Rodrigues Ribeiro (no. USP 2439156</t>
  </si>
  <si>
    <t>Reembolso pelo pagamento de impressão de cinco pôsteres, tamanho A0, papel glossy, em cores e com fundo branco. Os seguintes alunos/pósdoutorandos, sob orientação do Prof. Dr. Caetano Rodrigues Miranda, apresentarão trabalhos na conferência "II ICTP-SAIFR Condensed Matter Theory in the Metropolis" (de 09 a 11 de novembro de 2022): Dr. Alvaro D. Torrez Baptista, Jessica Santos Rego, Carlos Alberto Martins Junior, Dindara S. Galvão e Teresa Lanna. Obs.: o serviço acima mencionado não foi requisitado à Gráfica do IME-USP, por motivo de problema técnico com a impressora (plotter); a previsão de manutenção do equipamento é 11 de novembro de 2022.</t>
  </si>
  <si>
    <t>Sandra Regina Rodrigues Ribeiro (no. USP 2439156)</t>
  </si>
  <si>
    <t>Reembolso pela aquisição de um registro de filtro com adaptador de 1/2 e uma mangueira de filtro fina 1/4 para o bebedouro adquirido recentemente (patrimônio 200.066424). Obs.: nota fiscal já entregue na Tesouraria do IF.</t>
  </si>
  <si>
    <t>Lazarini Materiais p/ Construção Ltda.</t>
  </si>
  <si>
    <t>NE.05764452 - aquisição de fragmentadora - RC 569481 - DC 265008.</t>
  </si>
  <si>
    <t>STI</t>
  </si>
  <si>
    <t>Solicitação 79848 - Solicitante Rosana Gimenes - Equipamento 043.019166 Desktop DT Configurado - Software Office Standard - 2021 LTSC (64 bits) Remanejamento N° 2022 50606461</t>
  </si>
  <si>
    <t>Fechamento do Exercício 2022</t>
  </si>
  <si>
    <t>Referente saldo remanescente 2022 do fechamento do exercício 2022</t>
  </si>
  <si>
    <t>Envio de uma correspondência na modalidade "SEDEX com AR" para o seguinte endereço: Prof. Dr. Antonio José Roque da Silva, Rua Dr. Sampaio Ferraz 777, ap. 21, Cambuí, Campinas, São Paulo, CEP 13.024-431. - (Nº.Objeto: QB862095084br)</t>
  </si>
  <si>
    <t>RD - Fuad Daher Saad</t>
  </si>
  <si>
    <t>DIR-CCEX</t>
  </si>
  <si>
    <t>Lucineide Antognoli Caleffi Neodini</t>
  </si>
  <si>
    <t>Contratação de serviço de sonorização em evento das Unidades Móveis na Av. Paulista, evento da PRCEU. Processo:22.1.299.43.3 - NE 02296318/2022</t>
  </si>
  <si>
    <t>RI - Fuad Daher Saad</t>
  </si>
  <si>
    <t>FEP</t>
  </si>
  <si>
    <t>Fuad Daher Saad</t>
  </si>
  <si>
    <t>Reembolso para o Prof. Fuad Daher Saad, conforme cupom fiscal no. 279418. Compra de salgadinho utilizado nas apresentações diárias do Show de Física.</t>
  </si>
  <si>
    <t>Reembolso para o Prof. Fuad Daher Saad, referente a nota Fiscal no. 9.492 - firma Bite &amp; Bite Com. e Assessoria e informática, compra de placa de vídeo para computador.</t>
  </si>
  <si>
    <t>Carlos Roberto Marques</t>
  </si>
  <si>
    <t>Reembolso para o funcionário Carlos Roberto Marques, referente a compra de diversos materiais, conforme documentos fiscais, para utilização no Show de Física deste Instituto.</t>
  </si>
  <si>
    <t>Reembolso para o Prof. Fuad Daher Saad, referente as notas fiscais em anexo, compra imediata de diversos materiais para utilização no Laboratório de Demonstrações deste Instituto.</t>
  </si>
  <si>
    <t>Reembolso para o Prof. Fuad Daher Saad, conforme nota fiscal de no.40.875 da firma Made Nova Madeiras Ltda. Referente a compra imediata de material para utilização no Laboratório de Demonstrações deste Instituto.</t>
  </si>
  <si>
    <t>Reembolso para o Prof. Fuad Daher Saad. referente à compra de café conforme nota fiscal de no. 49476 da firma Kalunga S.A.Para uso na secretaria do Show de Física deste Instituto.</t>
  </si>
  <si>
    <t>Reembolso para o Prof. Fuad Daher Saad, referente a compra de cartucho para impressora, conforme nota fiscal de no. 50916 da firma Kalunga S.a. - material para utilização na secretaria do Show de Física da USP</t>
  </si>
  <si>
    <t>Phonoway Comércio e Representação de Sistemas Ltda</t>
  </si>
  <si>
    <t>Aquisição de um aparelho Yealink - W53P - para uso imediato na Secretaria do Show de Física deste Instituto.</t>
  </si>
  <si>
    <t>Bite &amp; Byte Comércio e A. de Informática Ltda.</t>
  </si>
  <si>
    <t>Compra imediata de uma unidade de SSD, para uso na Secretaria do Show de Física da USP.</t>
  </si>
  <si>
    <t>Reembolso para o Prof. Fuad Daher Saad, referente a compra imediata de diversos materiais, conforme notas fiscais em anexo, para confecção de experimentos junto ao Laboratório de Demonstrações deste Instituto.</t>
  </si>
  <si>
    <t>Reembolso ao sr. Carlos Roberto Marques, referente a compra imediata de tubo de cobre, conforme cupom fiscal de no.044792 da firma Casa da Boia C. e I. de Metais Ltda, para uso imediato na confecção de experimentos para o Show de Física, deste Instituto.</t>
  </si>
  <si>
    <t>Maria Aparecida de Oliveira Marques Olivieri</t>
  </si>
  <si>
    <t>Reembolso para a Sra. Maria Aparecida de Oliveira Marques Olivieri, referente a compra imediata de salgadinhos, para utilização diária nas apresentações do Show de Física deste Instituto, conforme cupom fiscal da firma Giga Br Distribuidora e Atacadista Ltda.</t>
  </si>
  <si>
    <t>Reembolso para o sr. Carlos Roberto Marques, referente a compra imediata de copo descartável, conforme nota fiscal, da firma ROSC Representações ME em anexo, para compor experimentos junto ao Laboratório de Demonstrações deste Instituto.</t>
  </si>
  <si>
    <t>Reembolso para o Prof. Fuad Daher Saad, referente a compra imediata de diversos materiais, conforme notas fiscais em anexo, para confecção de experimentos junto ao Laboratório de Demonstrações e utilização no Show de Física deste Instituto</t>
  </si>
  <si>
    <t>Fenix Comercial Estudantil Ltda. - ME</t>
  </si>
  <si>
    <t>pagamento para a firma Fenix Comercial Estudantil Ltda. - ME. Serviços imediato de cópias xerográficas e encadernações para utilização nos curso coordenados pelo Prof. Dr. Fuad Daher Saad.</t>
  </si>
  <si>
    <t>Aquisição de materiais para montagem e manutenção de experimentos junto ao Laboratório de Demonstrações do IFUSP</t>
  </si>
  <si>
    <t>Maria Aparecida de O. M. Olivieri</t>
  </si>
  <si>
    <t>Reembolso para a sra. Maria Aparecida de O. M. Olivieri, referente a compra imediata de café e adoçante, conforme cupons fiscais, para uso da secretaria do Show de Física deste Instituto.</t>
  </si>
  <si>
    <t>RPP Uniformes Ltda.</t>
  </si>
  <si>
    <t>Pagamento para firma RPP Uniformes Ltda, referente a confecção de jalecos para os monitores do Show de Física deste Instituto</t>
  </si>
  <si>
    <t>Reembolso para o Prof. Fuad Daher Saad, referente a compra imediata de diversos materiais, conforme notas fiscais em anexo, para confecção de experimentos junto ao Laboratório de Demonstrações deste Instituto e Show de Física.</t>
  </si>
  <si>
    <t>Reembolso para Maria Aparecida de O. M. Olivieri, referente ao cupom fiscal Giga BR Distribuidor e Atacadista Ltda. Referente a compra imediata de salgadinho para utilização nas apresentações diárias do Show de Física deste Instituto.</t>
  </si>
  <si>
    <t>Fábrica de Artefatos de Latex São Roque</t>
  </si>
  <si>
    <t>Pagamento a firma Fábrica de Artefatos de Látex São Roque, depositar no banco do Brasil - agência 2414-7 - conta corrente 200098-9 - referente a compra imediata de balões para utilização nas apresentações diárias do Show de Física deste Instituto.</t>
  </si>
  <si>
    <t>Reembolso para Maria Aparecida de O. M. Olivieri, referente a compra imediata de café, para uso na secretaria do Show de Física, conforme cupom fiscal do Carrefour Comércio e Indústria Ltda.</t>
  </si>
  <si>
    <t>Reembolso para o sr. Carlos Roberto Marques, referente a compra imediata de diversos materiais, conforme notas fiscais em anexo, para confecção de experimentos junto ao Laboratório de Demonstrações deste Instituto.</t>
  </si>
  <si>
    <t>Reembolso para o Prof. Fuad Daher Saad, referente a compra imediata de diversos materiais, conforme cupom fiscal em anexo, para utilização junto a secretária e Show de Física deste Instituto.</t>
  </si>
  <si>
    <t>Reembolso para Maria Aparecida de Oliveira Marques Olivieri, referente a compra imediata de diversos materiais, conforme nota fiscal em anexo, para utilização na secretaria do Show de Física deste Instituto.</t>
  </si>
  <si>
    <t>Reembolso para o Prof. Fuad Daher Saad, referente a compra imediata de diversos materiais, conforme notas fiscais em anexo, para uso em sala de aula econfecção de experimentos junto ao Laboratório de Demonstrações deste Instituto.</t>
  </si>
  <si>
    <t>Eduardo Ureshino</t>
  </si>
  <si>
    <t>Cantoneira de escada para o Show de Física.</t>
  </si>
  <si>
    <t>RD - Chubaci PIPAE</t>
  </si>
  <si>
    <t>Monitores Bolsistas</t>
  </si>
  <si>
    <t>Valor disponibilizado para pagamento de Monitores Bolsistas 2022 do Projeto PIPAE - NE 673432/2022 - Obs. O restante do valor esta lançado na GO 15089</t>
  </si>
  <si>
    <t>Auxilio Professor Visitante</t>
  </si>
  <si>
    <t>Professor visitante Antonio Ferreira da Silva que participará de atividades no Laboratório de cristais Iônicos, Filmes Finos e Datação no período 04 a 08/12/2022. - NE 5730647</t>
  </si>
  <si>
    <t>RD - Kaline Rabelo Coutinho</t>
  </si>
  <si>
    <t>Valor disponibilizado para pagamento de Monitores Bolsistas 2022 do Projeto PIPAE - NE 673432/2022 - Obs. O restante do valor esta lançado na GO 15090</t>
  </si>
  <si>
    <t>W Jet Comercial Ltda</t>
  </si>
  <si>
    <t>NE 5827713 - Compra de peças e acessórios para computadores - RC 630498 e 606883/2022 e DC 2725868/2022 - Proc. 22.1.705.43.1</t>
  </si>
  <si>
    <t>RD - Luis Gregório Godoy V. Dias Silva</t>
  </si>
  <si>
    <t>Monitores Bolsistas do professor Luis Gregório - Projeto: Ferramentas Computacionais para a Física - NE 01817381/2022 - Processo: 21.1.03401.01.7 - Edital PRG 01/2020-2021 - Programa de Estímulo à Modernização e Reformulação das Estruturas Curriculares dos Cursos de Graduação da USP</t>
  </si>
  <si>
    <t>RORÇ - DFAP - Depto. Física Aplicada</t>
  </si>
  <si>
    <t>Sedex, a pedido da Profª Rosangela Itri para Itaguai/RJ - (N.Objeto:QB776296525br)</t>
  </si>
  <si>
    <t>Sedex à FAPESP, solicitado pelo Profº Iberê - Processo FAPESP 2013/26598-0 - (N.Objeto:QB776297852br)</t>
  </si>
  <si>
    <t>RCS COM. DE MÁQUINAS E SERVIÇOS DE CÓPIAS</t>
  </si>
  <si>
    <t>Impressão de um poster para apresentação de trabalho do Profº Dr. José Luiz Lopes/DFAP, nos Estados Unidos.</t>
  </si>
  <si>
    <t>VIDAL MORAIS AFFONSSO FILHO (2462858)</t>
  </si>
  <si>
    <t>Aquisição emergencial de pilhas para o DFAP, através da Nota Fiscal 188216 da KALUNGA em 15/mar/22.</t>
  </si>
  <si>
    <t>Persianas Medflex - Eireli/ME</t>
  </si>
  <si>
    <t>Serviço emergencial de adaptação/instalação de persianas na Sala 224A/BJ - Profº Alexandre Lima Correia/DFAP</t>
  </si>
  <si>
    <t>SOL COMÉRCIO DE EQUIPTºS E SERV. DE INSTAL.AR COND</t>
  </si>
  <si>
    <t>Serviço emergencial de manutenção preventiva e vedação em ar condicionado instalado na sala 231/BJ, Modelo Consul MQA 105BR, 10.000 BTUs, patrimômio 043.005.027</t>
  </si>
  <si>
    <t>Sol Com. de Equiptºs e Serviços Ar Condic.</t>
  </si>
  <si>
    <t>Manutenção preventiva/corretiva EMERGENCIAL em aparelhos de ar condicionados, instalados na sala 232/BJ, patrimônio 043.018.838 Nota Fiscal 043</t>
  </si>
  <si>
    <t>Fenix Comercial Estudantil Ltda ME</t>
  </si>
  <si>
    <t>Impressão de 13 pôsteres de alunos DFAP/IFUSP para o Encontro de Outono 2022 da SBF de 10 a 14 abril 22, conforme Nota Fiscal 1756, anexa.</t>
  </si>
  <si>
    <t>ITO PRO Instal. e Manut. de Ar Condoc. Ltda - ME</t>
  </si>
  <si>
    <t>NE.02874729 / 02874737 - Pregão - instalação e aquisição de condicionador de ar para a Sala 3069 - RC 144146 - DC 84380 - Alteração de R$ 3.448,40.- DC 84380.</t>
  </si>
  <si>
    <t>requisição almoxarifado</t>
  </si>
  <si>
    <t>Valdemir Elias da Silva.</t>
  </si>
  <si>
    <t>Reembolso pelo pagamento do Cupom Fiscal 777991 - pela compra, em caráter emergencial, de 01 bomba para oxigenação do tanque existente na portaria do Basílio Jafet. O valor será rateado igualmente entre os departamentos FEP e FAP.</t>
  </si>
  <si>
    <t>CANCELADO NE.03305752 - instalação de quadro magnético - RC 306626 - DC 97268.</t>
  </si>
  <si>
    <t>Mendes &amp; Bueno Buffet e Eventos Eireli - EPP</t>
  </si>
  <si>
    <t>NEE 3507894 - Ata de Registro de Preços - Serviços de Buffet no Workshop a ser realizado no dia 04/08/2022 no Auditório Adma Jafet - DFAP - RC 371150 - Itens 3 e 4. DC 160036 Proc. 22.1.64.43.6</t>
  </si>
  <si>
    <t>NEE 3507967 - Ata de Registro de Preços - Serviços de Buffet no Workshop a ser realizado nos dia 03/08/2022 no Auditório Adma Jafet - DFAP - RC 371150 - Itens 1 e 2. DC 159992 Proc. 22.1.64.43.6</t>
  </si>
  <si>
    <t>CYNTHIA CATALDI ASSISTÊNCIA TÉCNICA - ME</t>
  </si>
  <si>
    <t>Conserto emergencial do refrigerador marca BOSCH, instalado no Laboratório de Física de Sistemas Biológicos/DFAP, nº Patrimônio 043.012829</t>
  </si>
  <si>
    <t>NEs.04054664 / 04054672 - Ata Registro de Preço - Instalação e aquisição de condicionador de ar - RC 417983 - DC 183877.</t>
  </si>
  <si>
    <t>NE.04097380 - aquisições de mesa p/ escritório e poltrona giratória - RC 311212 / 320009 - DC 192582.</t>
  </si>
  <si>
    <t>Persianas Acciardi Industria e Comercio Ltda.</t>
  </si>
  <si>
    <t>NE.04172608 - compra de persianas p/ sala da Profa. Valéria S. Dias - Ed. Principal - Ala II - RC 416111 - DC 200054.</t>
  </si>
  <si>
    <t>Requisição de Almoxarifado , Período de agosto à 08 de setembro de 2022</t>
  </si>
  <si>
    <t>ELZA DA SILVA</t>
  </si>
  <si>
    <t>Despesas destinadas ao público do mini curso de pós-graduação, intitulado "Processos de Fotossensibilização", em 09/set/22, nas dependências do IFUSP e sob coordenação da Profª Rosangela Itri/DFAP.</t>
  </si>
  <si>
    <t>Oliveira Comercio e Representacao EIRELI</t>
  </si>
  <si>
    <t>NE.04555540 - aquisições de lousas escolares verdes e quadro magnético - RC 452991 - DC 197673.</t>
  </si>
  <si>
    <t>Rafael Medeiros da Silva</t>
  </si>
  <si>
    <t>Pagamento de diárias p/ Transporte de professor e alunos para 51° Reunião anual da SBBq e 46° congresso da SBBf em Aguas de Lindóia - dia 05/09/2022.</t>
  </si>
  <si>
    <t>Pagamento de diárias p/ Transporte de professor e alunos para 51° Reunião anual da SBBq e 46° congresso da SBBf em Aguas de Lindóia - dia 08/09/2022.</t>
  </si>
  <si>
    <t>ANTONIO CARLOS FRANCO DA SILVEIRA</t>
  </si>
  <si>
    <t>Os materiais abaixo foram adquiridos para uso no Laboratório de Cristalografia/DFAP: 1. Nota Fiscal 73.505 A Solução (01 Patch Cord) - cabo para conexão do equiptº de Raio -X D8 ao computador de controle central; 2. Nota Fiscal 31628 Fonecar (01 HD SSD 480 GB) - HD principal do equiptº D8 para difração de Raio-X.</t>
  </si>
  <si>
    <t>Aquisição de bateria para uso no Laboratório de Cristalografia/DFAP: 1. Nota Fiscal 577 da Valvolandia (10 baterias SC 1800MAH) - substituição das baterias do aparelho de limpeza do equipamento de difração de Raio-X.</t>
  </si>
  <si>
    <t>Prado Comércio de Eletrônicos e Serviços de Insta</t>
  </si>
  <si>
    <t>Aquisição e instalação de Ar Condicionado RC 534203 - Processo 22.1.441.43.4 - NE 5018092/5017444/2022</t>
  </si>
  <si>
    <t>Sedex para FAPESP -R. Pio XI, 1500 - Alto da Lapa, São Paulo - SP, 05468-901 , Processo 2014/20107-7 - a pedido da Profª ROSANGELA ITRI/DFAP - (Nº. Objeto:QB655662985br)</t>
  </si>
  <si>
    <t>Transferência para RINF FAP para cobrir saldo negativo - GC 3857</t>
  </si>
  <si>
    <t>NE.05551017 - compra de persianas - RC 534025 - DC 255339.</t>
  </si>
  <si>
    <t>Sedex à FAPESP, R: Pio XI, 1500 - Lapa/SP - CEP: 05468-901 solicitado pela Profª Rosangela Itri - (Nº. Objeto:QB862076071 br)</t>
  </si>
  <si>
    <t>Envio de correspondência, via aérea, a pedido do Prof. Iberê L. Calda para a Univ. de Birmingham - Reino Unido (U.K.) - (Nº.Objeto:RR230635475br)</t>
  </si>
  <si>
    <t>RI - Chubaci</t>
  </si>
  <si>
    <t>José Fernando Diniz Chubaci</t>
  </si>
  <si>
    <t>Aquisição de luvas flexiveis para manipulação de amostras e sistema de vácuo no sistema de formação de filmes finos por deposição assistida por feixes de íons.</t>
  </si>
  <si>
    <t>Jose Fernando Diniz Chubaci</t>
  </si>
  <si>
    <t>Aquisição de materiais de uso contidiano para manipulação, identificação e armazenamento de amostras de filmes finos produzinas no Laboratório de Cristais Iônicos, Filmes Finos e Datação.</t>
  </si>
  <si>
    <t>Aquisição de tubo de quartzo para construção de um forno tubular para tratamentos térmicos no LACIFID.</t>
  </si>
  <si>
    <t>Suplementação de capacidade de memória (2 x 8GB DDR8) e de novo cooler para a workstation dedicada a modelagem computacional dos materiais em desenvolvimento no LACIFID.</t>
  </si>
  <si>
    <t>MERU VIAGENS EIRELI</t>
  </si>
  <si>
    <t>Passagem aérea para participação da XXX internacional material research congress a ser realizado em Cancun no México de 14 a 20 de agosto de 2022. GO 15825 e GC 3743</t>
  </si>
  <si>
    <t>Aquisição de tomadas e plugs para atualização da rede elétrica da sala dos fornos do LACIFID (Danfe Andra R$ 124,00). Aquisição de suporte para instalação de monitor/TV na sala dos espectrometros do LACIFID Danfe Brasil Audio Som R$ 510,00).</t>
  </si>
  <si>
    <t>Pagamento de taxa de inscrição para o solicitante participar do XXX International Materials Research Congress, a ser realizado de 14 a 19 de agosto em Cancun, Mexico. Valor de US$ 550 com conversão aproximada para R$ 3000,00</t>
  </si>
  <si>
    <t>Auxilio financeiro para aluna Marina Sparvoli de Medeiros da Pós Graduação para participar do congresso em //foz de Iguaçu organizado pela sociedade brasileira de materiais dia 25/09/2022 a 29/09/2022 - NE 4671523/2022 - Processo: 22.1.579.43.6</t>
  </si>
  <si>
    <t>Compacta Comércio e Serviços Ltda.</t>
  </si>
  <si>
    <t>NE. 05141412 - Ata Registro de Preços - Compra de 01 microcomputador - RC 543504 - DC 240480/2022. Proc. 22.1.466.43.7</t>
  </si>
  <si>
    <t>Compacta Comércio e Serviços Ltda</t>
  </si>
  <si>
    <t>Aquisição de Notebook - DC 24323 - Processo: 22.1.604.43.0 - NE 5141609/2022</t>
  </si>
  <si>
    <t>Aquisição de fio de resitência tipo kantal de NiCr (R$ 706,54) e fio termopar tipo K (R$ 105,3325) para restauração de forno do LACIFID.</t>
  </si>
  <si>
    <t>Aquisição de peneiras para separação de matérias de pesquisa por granulometria.</t>
  </si>
  <si>
    <t>Almofariz, pistilo, cadinhos de porcelana para atividades do Laboratório LACIFID</t>
  </si>
  <si>
    <t>Aquisição de pasta térmica para manutenção de sistema de resfriamento de CPU de computador workstation.</t>
  </si>
  <si>
    <t>RORÇ - DFNC - Depto. Física Nuclear</t>
  </si>
  <si>
    <t>Envio de sedex para LARA - Instituto de Física da Universidade Federal Fluminense - UFF - Campus da Praia Vermelha, São Domingos - Rua Passo da Pátria, 156 - Niterói - RJ - CEP.: 24210-240 - AC.: Prof. Dr. Roberto Meigikos - (N.Objeto:QB655831888br)</t>
  </si>
  <si>
    <t>Labsynth Produtos para Laboratorio Ltda</t>
  </si>
  <si>
    <t>adiantamento - Aquisição de produtos químicos, Álcool P.A.e Acetona P.A.para uso na eletrônica do Hepic</t>
  </si>
  <si>
    <t>Gilda Galvão</t>
  </si>
  <si>
    <t>Aquisição de agenda de planejamento 2022 e pen drives a serem utilizados pela chefia e secretaria do FNC, conforme cupom fiscal Nº 016305 da firma Big Pel Livraria e Papelaria Ltda.</t>
  </si>
  <si>
    <t>LARA - Instituto de Física da Universidade Federal Fluminense - UFF Campus da Praia Vermelha, São Domingos - Rua Passo da Pátria, 156 - CEP.: 24210-240 - Niterói - RJ - CEP.: 24210-240 - AC.: Prof. Dr. Roberto Meigikos - (Nº.Objeto:QB655360509br)</t>
  </si>
  <si>
    <t>Aquisição de adaptadores elétricos diversos a serem utilizados em equipamentos no FNC, conforme DANFE 128862 da firma Kalunga S/A, em anexo.</t>
  </si>
  <si>
    <t>Cancelada - Reservas - 2017036 / 2017044 - Pregão - instalação e aquisição de condicionador de ar para a Sala de Reunião de Conselho - RC 136011 - DC 84380 - Alteração de R$ 11.824,16.</t>
  </si>
  <si>
    <t>Requisição de almoxarifado</t>
  </si>
  <si>
    <t>Aquisição de veda rosca diversos e micro óleo a serem utilizados na manutenção geral de vários setores do Lab. Pelletron, conforme DANFE 5602 da firma Z-Par Parafusos e ferramentas Ltda, em anexo.</t>
  </si>
  <si>
    <t>W Jet Comercial Ltda - EPP</t>
  </si>
  <si>
    <t>Aquisição de chaveador, HDSSD, Pendrives, mouses e teclados a serem utilizados na restauração de equipamentos utilizados por docentes, técnico no Lab. Pelletron do FNC, sob responsabilidade Fábio Padoa. Dados para depósito bancário: Banco do Brasil - Ag.: 1201-7 - C/C: 22525-8</t>
  </si>
  <si>
    <t>Z-Par Parafusos e Ferramentas Ltda ME</t>
  </si>
  <si>
    <t>Aquisição de parafusos arruelas e porcas diversas a serem utilizadas na manutenção do Lab. Pelletron do FNC, conforme DANFE 5637. Dados para depósito bancário: Banco do Brasil - Ag.: 6369-8 - C/C: 784-6</t>
  </si>
  <si>
    <t>NE.03038207 - Aquisição de cadeiras - Pregão Eletrônico - DC 59645/2022 - Proc. 22.1.131.43.5 - RC 97342 - Alteração de R$ 4.218,99.</t>
  </si>
  <si>
    <t>NE.03055470 - Aditamento de Pregão - aquisição de TV 65" para sala de reuniões do conselho do FNC - RC 332210 - 137581.</t>
  </si>
  <si>
    <t>Aquisição de fonte de alimentação ATX , a ser instalado em microcomputador de pesquisador lotado no FNC, conforme DANFE 4108. Dados bancários para depósito em C/C : Banco do Brasil - Ag. 1201-7 - C/C 22525-8.</t>
  </si>
  <si>
    <t>ECT - Empresa Brasileira de Correios e Telégrafos</t>
  </si>
  <si>
    <t>Envio de dosímetros via Sedex para - LARA - Instituto de Física da Universidade Federal Fluminense - UFF Campus da Praia Vermelha, São Domingos - Rua Passo da Pátria, 156 - CEP.: 24210-240 - Niterói - RJ - CEP.: 24210-240 - AC.: Prof. Dr. Roberto Meigikos - (Nº.Objeto: QB868508994BR)</t>
  </si>
  <si>
    <t>Wjet Comercial Ltda</t>
  </si>
  <si>
    <t>Aquisição de componentes eletrônicos para utilização em micro computadores de usuário lotado no DFN, conforme DANFE 4117 no valor de R$ 975,00. Dados para depósito em c/c: Banco do Brasil - Ag.: 1201-7 C/C: 22525-8.</t>
  </si>
  <si>
    <t>Antonio aparecido de Souza ME</t>
  </si>
  <si>
    <t>Serviço de confecção de cópias de chaves para utilização de pesquisadores do FNC, conforme NFs-e 8525 do fornecedor em anexo. Pagamento através de depósito bancário junto ao Banco do Brasil: ag.: 1546-6 - C/C: 41016-0.</t>
  </si>
  <si>
    <t>Envio de sedex para: FAPESP - Fundação de Apoio à Pesquisa do Estado de São Paulo, em nome do Prof. Neilo Marcos Trindade Rua Pio XI, 1.500 - São Paulo - SP - Cep.: 05468-901 - (Nº.Objeto:QB868574450br)</t>
  </si>
  <si>
    <t>Enviar Sedex: Instituto de Ciência e Tecnologia de Alimentos Av. Bento Gonçalves, 9500, prédio 43212, sala 205, Campus do Vale, UFRGS. Bairro Agronomia, Porto Alegre, RS. CEP. 91501-970 - CAIXA POSTAL 15090 A/C Eduardo Cesar Tondo - (Nº.Objeto:QB868574463br)</t>
  </si>
  <si>
    <t>Reembolso relativo a aquisição de materiais diversos a serem utilizados na secretaria do DFN, conforme NF 148590, firma Kalunga S/A, em anexo.</t>
  </si>
  <si>
    <t>Prado Comércio de Eletrônicos e Serviços de Instal</t>
  </si>
  <si>
    <t>Aquisição e instalação de equipamento de Ar Condicionado - Processo: 22.1.441.43.4 - NE 4140528/2022 e NE 4140536/2022</t>
  </si>
  <si>
    <t>Requisição de Almoxarifado ,Período de Fevereiro à setembro de 2022</t>
  </si>
  <si>
    <t>Ajuste de saldo</t>
  </si>
  <si>
    <t>Transposição de saldo para RINF FNC que esta negativo - GC 3834</t>
  </si>
  <si>
    <t>Envio de Sedex para: LARA - Instituto de Física da Universidade Federal Fluminense - UFF Campos da Praia Vermelha - São Domingos Rua Passo da Pátria, 156 CEP : 24210-240 - Niteroi - RJ A/C Prof. Dr. Roberto Meigikos - (Nº.Objeto:OV187564694 br)</t>
  </si>
  <si>
    <t>Felipe Grossi ME</t>
  </si>
  <si>
    <t>Aquisição de TV 85 polegadas para uso na sala de seminários do FNC - Processo: 22.1.581.43.0 - Reserva 4966078/2022 - Valor total R$ 13.399,82 - o restante do valor esta na GO 16146 - NE 5320848</t>
  </si>
  <si>
    <t>RD - Nilberto Heder Medina</t>
  </si>
  <si>
    <t>PRP</t>
  </si>
  <si>
    <t>Remanejamento N° 2022 50090309 (Grupo 500 - Auxílio a Eventos)- Devolução do saldo remanescente do remanejamento 201750516541 - "XX Escola de Verão de Física Nuclear Experimental - Jorge André Swieca" - Prof. Nilberto Heder Medina</t>
  </si>
  <si>
    <t>RD - Vera Henriques Prog Aprender na Comunidade</t>
  </si>
  <si>
    <t>Monitores bolsistas do Programa aprender na comunidade Exercício 2022 - NE 581872/2022</t>
  </si>
  <si>
    <t>Trans Pitty Transportes Turismo Ltda</t>
  </si>
  <si>
    <t>Transportes de alunos/professores da EE Prof. Mário Manoel Dantas de Aquino para visita ao Vivendo à USP, no dia 13/09/2022.</t>
  </si>
  <si>
    <t>Viação Santo Ignácio Ltda</t>
  </si>
  <si>
    <t>Transportes de alunos/professores da EE José Gonçalves para visita ao Vivendo à USP, no dia 20/09/2022.</t>
  </si>
  <si>
    <t>Transportes de alunos/professores da EE Ayrton Senna para visita ao Vivendo à USP, no dia 26/09/2022.</t>
  </si>
  <si>
    <t>Transportes de alunos/professores da EE Maria Osório para visita ao Vivendo à USP, no dia 27/09/2022.</t>
  </si>
  <si>
    <t>Vera Bohomoletz Henriques</t>
  </si>
  <si>
    <t>Aquisição de refeições ( marmitex) a 36 alunos de escolas públicas participantes do Vivendo à USP, durante os dia 13, 20, 26 e 27 de setembro de 2022, conforme cupom fiscal nºs 002984 e 002986, anexos.</t>
  </si>
  <si>
    <t>MSM Transportes e Turismo Ltda</t>
  </si>
  <si>
    <t>Transportes de alunos/professores da EMEF Amorim Lima, para visita ao Programa "Vivendo à USP", no dia 06/10/2022.</t>
  </si>
  <si>
    <t>Transportes de alunos/professores da EE Mário Manoel Dantas de Aquino, para visita ao Programa "Vivendo à USP", no dia 20/10/2022.</t>
  </si>
  <si>
    <t>Transportes de alunos/professores da EE Maria Osório, para visita ao Programa "Vivendo à USP", no dia 25/10/2022.</t>
  </si>
  <si>
    <t>New Star Transporte e Turismo Eireli</t>
  </si>
  <si>
    <t>Transportes de alunos/professores da EE José Gonçalves, para visita ao Programa "Vivendo à USP", no dia 18/10/2022. Anexos:</t>
  </si>
  <si>
    <t>Aquisição de refeições ( marmitex) a 155 alunos de escolas públicas participantes do Vivendo à USP, durante os dia 6, 18, 20 e 25 de outubro de 2022.</t>
  </si>
  <si>
    <t>Reembolso ref., nota fiscal nº 097 pelo transportes de alunos/professores da EE Santo Dias ( Observatório de Valinhos - IAG ) pela visita ao Programa "Território Ciência e Arte - USP", no dia 04/11/2022.</t>
  </si>
  <si>
    <t>Almar Transportes e Locadora de Veículos Eireli</t>
  </si>
  <si>
    <t>Transportes de alunos/professores da EMEF Ernani da Silva Bruno, pela visita ao Programa "Território Ciência e Arte - USP", no dia 08/11/2022</t>
  </si>
  <si>
    <t>Ample Locadora de Veículos Transportes e Turismo L</t>
  </si>
  <si>
    <t>Transportes de alunos/professores da EE Lauro Gomes, pela visita ao Programa "Território Ciência e Arte - USP", no dia 017/11/2022</t>
  </si>
  <si>
    <t>RD - Paulo Eduardo Artaxo Neto</t>
  </si>
  <si>
    <t>Bolsa Pesquisador</t>
  </si>
  <si>
    <t>Bolsista: Carolina Cristina Fernandes. Supervisor: Paulo Eduardo Artaxo Netto . Período de 01/09/2022 a 31/08/2023. - Empenho 5106862/2022 referente 01/09/2022 a 31/12/2022</t>
  </si>
  <si>
    <t>RD - Vera Henriques Encontro USP Escola</t>
  </si>
  <si>
    <t>Monitores Bolsista do Encontro USP Escola Exercício 2022 - NE 00581872/2022</t>
  </si>
  <si>
    <t>Para cobrir saldo negativo do Prog Aprender na Comunidade - GC</t>
  </si>
  <si>
    <t>Diretoria - RORÇ BÁSICO</t>
  </si>
  <si>
    <t>Compra de três (3) placas de circuito impresso projetados e desenhadas no Laboratório Didático para o experimento didático de Franck-Hertz para que possa funcionar com microcontroladores tipo Arduino ou outros, sendo: - Uma placa para fonte e controle PWM das tensões necessárias e comandos remotos, - Outra para amplificar baixas correntes e ajustar ao microcontrolador e, - Outra para converter os sinais de saída das placas anteriores compatíveis com conversor analógico digital (ADC) de 15 bits. Com estas placas, o experimento de Franck-Hertz funcionará totalmente controlado por computador, isto é, para atender aulas remotas dos cursos de laboratório tais como Física Experimental 5 e 6, Física Moderna, e de Engenharia (Poli-C) o outros que possam aparecer.</t>
  </si>
  <si>
    <t>SERVICO DE FORNECIMENTO DE PASSAGENS Aéreas - Voos Nacionais - NE 224867/2022 - GC 3709</t>
  </si>
  <si>
    <t>SERVICO DE FORNECIMENTO DE PASSAGENS Aéreas - Voos Internacionais - NE 224875/2022 - GC 3710</t>
  </si>
  <si>
    <t>White Martins Gases Industriais Ltda</t>
  </si>
  <si>
    <t>Contrato de fornecimento de nitrogênio liquido e aluguel de tanques - Processo: 21.1.6.43.5 - NE 215191 e 215310</t>
  </si>
  <si>
    <t>Alvimar Floriano de Souza</t>
  </si>
  <si>
    <t>Reembolso em nome de Alvimar Floriano de Souza, referente à compra de componentes eletrônicos na loja Mult Comercial Ltda, no valor de R$124,40. Os componentes serão utilizados para a confecção de circuitos eletrônicos que serão utilizados nos experimentos de Física Moderna, Física Experimental 5, 6 e C.</t>
  </si>
  <si>
    <t>Remanejamento N° 2022 50043203 - Para empenho do contrato do serviço de táxi - GC 3533</t>
  </si>
  <si>
    <t>Correios e Telégrafos - E.B.C.T.</t>
  </si>
  <si>
    <t>Contrato serviço correios Exercício 2022 - NE 290657/2022 - NE.00793497 - Reforço da NE.00290657 - Contrato de serviços de correios - Exercício 2022 - Anulação NE.03065301 - Anterior R$ 14.180,88.</t>
  </si>
  <si>
    <t>SEC Figueiredo Ltda - EPP</t>
  </si>
  <si>
    <t>Contrato de serviços de despachante aduaneiro - Exercício 2022</t>
  </si>
  <si>
    <t>Simpress Comércio, Locação e Serviços S/A</t>
  </si>
  <si>
    <t>Contrato de serviços de impressão e reprografia corporativa- Exercício 2022 - NE 0290681/2022</t>
  </si>
  <si>
    <t>ATA-GRAF</t>
  </si>
  <si>
    <t>IME</t>
  </si>
  <si>
    <t>Referente ao cálculo de rateio do pool de gráficas relativo ao mês de dezembro de 2021 - Remanejamento N° 2022 50043386</t>
  </si>
  <si>
    <t>Reparo de vidro elétrico carro ofícial Van Master placa :DJP - 5640</t>
  </si>
  <si>
    <t>Reitoria - Estagiários</t>
  </si>
  <si>
    <t>Solicitação: 61/2022 Setor: Diretoria Instituto de Física Solicitante: 3472142-1 Maria Luísa Pestilla Tippi Valor da Bolsa: 1.025,15 Previsão Orçamentária: 6.150,90 + 1.584,00 (auxílio transporte) Duração: 6 meses Jornada: 30 Horas Doc. Mov. Verba: 202200344498 Processo: 22.1.29.43.6 Aluno: 10694139 - Sthephany de Fatima de Oliveira Data de Cadastro: 22/02/2022 10:12 Remanejamento N° 2022 50108488</t>
  </si>
  <si>
    <t>Diárias</t>
  </si>
  <si>
    <t>Empenho de diárias Nacionais NE 342568 e Internacionais NE 342657 Exercício 2022 - Contrapartida GC 3534</t>
  </si>
  <si>
    <t>Solicitação de reembolso em favor de Ricardo Ichiwaki, referente à aquisição de materiais para a substituição aos danificados ainda existentes no Laboratório Didático.</t>
  </si>
  <si>
    <t>Transferência referente ao saldo remanescente do Exercício 2021 para RD Básico dos professores</t>
  </si>
  <si>
    <t>Antonio Terassi Neto</t>
  </si>
  <si>
    <t>Troca da bateria veiculo Van: DJP:5640</t>
  </si>
  <si>
    <t>AAA</t>
  </si>
  <si>
    <t>Irene Vicicato Lopes</t>
  </si>
  <si>
    <t>Compra de pastas suspensas para uso nos arquivos da Assistência Acadêmica do IFUSP.</t>
  </si>
  <si>
    <t>ATA-COPA</t>
  </si>
  <si>
    <t>Samuel de Oliveira Mota</t>
  </si>
  <si>
    <t>Solicito reembolso de R$200,00 referente a compra de 02 GLP de 13Kg junto à distribuidora RELUZ para uso nas copas do IFUSP.</t>
  </si>
  <si>
    <t>NAYPI SERVIÇOS DE DESPACHOS LTDA</t>
  </si>
  <si>
    <t>Pagamento da despachante para emissão/renovação das licenças de compra/uso de produtos químicos controlados no Instituto de Física.</t>
  </si>
  <si>
    <t>Rosangela Trevisan R. Ferreira</t>
  </si>
  <si>
    <t>Reembolso referente ao pagamento da confecção de placas de sinalização para utilização nas dependências do IF.</t>
  </si>
  <si>
    <t>REMANEJAMENTO 50081865 / 2022 Transposição p/ Transporte GC 3632</t>
  </si>
  <si>
    <t>São Locação e Venda de Máquinas de Café Limitada</t>
  </si>
  <si>
    <t>Compra de 05 pacotes em grão de Café Tradicional para Diretoria</t>
  </si>
  <si>
    <t>DIR-OMC</t>
  </si>
  <si>
    <t>ATA-LIMP</t>
  </si>
  <si>
    <t>DIR-SBI</t>
  </si>
  <si>
    <t>ATF-COMPRAS</t>
  </si>
  <si>
    <t>DIR-LDID</t>
  </si>
  <si>
    <t>ATA-EXPEDIENTE</t>
  </si>
  <si>
    <t>Referente a GO 15136 - Compra RI Prof Marcelo - Empenho na Fonte do Tesouro - Contrapartida Diretoria - RI GC 3644</t>
  </si>
  <si>
    <t>Solicitação: 197/2022 Setor: Física Experimental Solicitante: 3560046-1 Andre Machado Rodrigues Valor da Bolsa: 1.212,00 Previsão Orçamentária: 14.544,00 + 3.168,00 (auxílio transporte) Duração: 12 meses Jornada: 30 Horas Doc. Mov. Verba: 202200681176 Processo: 22.1.61.43.7 Aluno: 10739142 - Mariana Madeo Morilhas Data de Cadastro: 29/04/2022 10:23 Remanejamento N° 2022 50224607</t>
  </si>
  <si>
    <t>Companhia de Proc. de Dados do Estado de São Paulo</t>
  </si>
  <si>
    <t>Solicito a liberação de verba no valor de R$ 112,50 referente a renovação do certificado e-CPF A3, a favor da empresa Companhia de Processento de Dados do Estado de São Paulo, a solicitação se faz necessária em carater emergencial para publicações das licitações do Instituto de Física.</t>
  </si>
  <si>
    <t>Prof. Manfredo Tabacnkis</t>
  </si>
  <si>
    <t>Serviços, em caráter emrgencial de Consultoria de Projeto de Arquitetura, junto ao Setor Bibliográfico do IF.</t>
  </si>
  <si>
    <t>Distribuição da verba para os departamentos conforme aprovado na reunião da CTA</t>
  </si>
  <si>
    <t>Alysson Cardoso Ferreira - Me</t>
  </si>
  <si>
    <t>Aquisição de papel higiênico e papel toalha para estoque no almoxarifado. NE 747878/2022 - Processo: 22.1.00050.43.5</t>
  </si>
  <si>
    <t>NE.00793497 - Reforço da NE.00290657 - Contrato de serviços de correios - Exercício 2022. Contrapartida GC 3688</t>
  </si>
  <si>
    <t>Solicito reembolso pela compra de insumos emergenciais para a preparação para as aulas presenciais de laboratório.</t>
  </si>
  <si>
    <t>AAA-SAL</t>
  </si>
  <si>
    <t>Esly Juliano Pedroso da Silva</t>
  </si>
  <si>
    <t>Encadernação do livro de Registro de Diplomas</t>
  </si>
  <si>
    <t>Andréa Schlegel</t>
  </si>
  <si>
    <t>Solicito reembolso de compras de 300 crachás para o setor de CPq e CCEx do IFUSP.</t>
  </si>
  <si>
    <t>SAS</t>
  </si>
  <si>
    <t>Remanejamento N° 2022 50118165 Referente a compra de 132 tickets restaurante da USP. O valor unitário dos tickets é de R$ 10,00 x 132= R$ 1.320,00 Evento: Masterclasses Hands On Particle Physics Responsável: Prof. Marcelo Gameiro Munhoz Dias: 21, 23, 25 e 30 de março de 2022</t>
  </si>
  <si>
    <t>Remanejamento N° 2022 50118505 - Evento: Curso de Verão Responsável: Prof. Oscar José Pinto Éboli Dias: 07 a 11 de março de 2022 Total de tickets: 100 por dia = 200 Tickets</t>
  </si>
  <si>
    <t>Remanejamento N° 2022 50118564 - Referente ao Complemento do Remanejamento N° 2022 50118165, remanejamento referente a 396 tickets - Completando no total 528 tickets. Evento: Masterclasses Hands On Particle Physics - 132 Tickets x 4 dias = 528 tickets Dias: 21, 23, 25 e 30 de março de 2022</t>
  </si>
  <si>
    <t>Serviço de Fornecimento de Nitrogênio Líquido Nota de Empenho 953966/2022 Referente 2º TAC - Exercício 2022 - 17/03/2022 a 31/12/2022</t>
  </si>
  <si>
    <t>Serviço de Fornecimento de Locação de Tanque de Criogênio para armazenamento de Nitrogênio Líquido Nota de Empenho 953982/2022 Referente 2º TAC - Exercício 2022 - 17/03/2022 a 31/12/2022</t>
  </si>
  <si>
    <t>Enviar CR/AR para a empresa Yuma Comercial Eireli - Rua Tebas, 200 - Campo Belo - São Paulo - SP - Cep - 04634-030 - (Nº.Objeto:BR427918177br)</t>
  </si>
  <si>
    <t>DIR-CPESQ</t>
  </si>
  <si>
    <t>Mendes &amp; Bueno Buffet e Eventos EIRELI</t>
  </si>
  <si>
    <t>NE.00967258 - Ata Registro de Preço - serviços de buffet - RC 107968 - DC 37749.</t>
  </si>
  <si>
    <t>Colaboradores eventuais (Eventos de Verão 2022)</t>
  </si>
  <si>
    <t>Pagamento a colaboradores eventuais que participarão do Curso de Verão e da Semana de Recepção aos Calouros de 2022, de 07 a 19/03/2022, realizado pela CCEx. NEE 967304, 967339, 967347, 967355, 967363, 967371, 967380 e 967398/2022. Proc. 2022.1.60.43.0. Alteração no valor total desta G.O. de R$ 4.000,00 devido aos reforços e anulações de alguns empenhos. Comprovantes vide processo.</t>
  </si>
  <si>
    <t>Fabio Hideki Sakuguti</t>
  </si>
  <si>
    <t>Compra de webcam, headset e microfone para realização de reuniões híbridas dos Colegiados (CTA/Congregação).</t>
  </si>
  <si>
    <t>Serviços de Buffet para o dia 17/03/2022 na Praça do Mickey em frene ao Auditório Abrahão - NE 1014610/2022 - Processo: 22.1.64.43.6</t>
  </si>
  <si>
    <t>Coffee break para Evento Masterclasses - NE 1014688/2022 - Processo: 22.1.64.43.6</t>
  </si>
  <si>
    <t>Solicitação: 293/2022 Setor: Setor de Suporte ao Usuário Solicitante: 5479786-1 Hercules Ramos Veloso de Freitas Valor da Bolsa: 682,49 Previsão Orçamentária: 4.094,94 + 1.584,00 (auxílio transporte) Duração: 6 meses Jornada: 20 Horas Doc. Mov. Verba: 202201033372 Processo: 22.1.98.43.8 Aluno: 11811583 - Tiago Matheus da Silva Data de Cadastro: 01/04/2022 14:43 Remanejamento N° 2022 50199980</t>
  </si>
  <si>
    <t>Solicitação: 294/2022 Setor: Setor de Suporte ao Usuário Solicitante: 5479786-1 Hercules Ramos Veloso de Freitas Valor da Bolsa: 682,49 Previsão Orçamentária: 4.094,94 + 1.584,00 (auxílio transporte) Duração: 6 meses Jornada: 20 Horas Doc. Mov. Verba: 202201033470 Processo: 22.1.99.43.4 Aluno: 11880685 - Pedro Vicente de Jesus Data de Cadastro: 01/04/2022 14:42 Remanejamento N° 2022 50200104</t>
  </si>
  <si>
    <t>NE.01036789 - Ata Registro de Preço - compra de baterias e pilhas - RC 118420 - DC 42025.</t>
  </si>
  <si>
    <t>Solicito reembolso a Ricardo Ichiwaki pela compra de insumos para a preparação do experimento de Espectroscopia.</t>
  </si>
  <si>
    <t>Solicitação: 309/2022 Setor: Diretoria Instituto de Física Solicitante: 5008157 -1 Veronica Espinosa Pintos Lopes Valor da Bolsa: 1.212,00 Previsão Orçamentária: 14.544,00 + 3.168,00 (auxílio transporte) Duração: 12 meses Jornada: 30 Horas Doc. Mov. Verba: 202201101769 Processo: 22.1.102.43.5 Aluno: 9289030 - Maria Rosa Lins Gomes Data de Cadastro: 26/04/2022 13:04 Remanejamento N° 2022 50216205</t>
  </si>
  <si>
    <t>Solicitação: 310/2022 - Remanejamento N° 2022 5016814 - Setor: Diretoria Instituto de Física Solicitante: 5008157-1 Veronica Espinosa Pintos Lopes Valor da Bolsa: 1.025,15 Previsão Orçamentária: 4.100,60 + 1.056,00 (auxílio transporte) Duração: 4 meses Jornada: 30 Horas Doc. Mov. Verba: 202201101785 Processo: 22.1.103.43.1 Aluno: 9761402 - Natalia Pacheco de Carvalho</t>
  </si>
  <si>
    <t>Débitos Tesouraria</t>
  </si>
  <si>
    <t>Ajustes de lançamentos referente as despesas realizadas no Grupo do Tesouro do processo de adiantamento nº : 22.1.10.43.3, mas lançados nos RI dos professor - GO 15060 - Contrapartida RI Diretoria GC 3663</t>
  </si>
  <si>
    <t>Mendes &amp; Bueno Buffet e Eventos EIRELI - EPP</t>
  </si>
  <si>
    <t>NE. 01114623 / 01114631 / 01114640 / 01114658 - Ata Registro de Preço - serviço eventual de buffet - RC 125338 / 125320 / 125311 / 125303 - DC 44397 / 44427 / 44435 / 44443.</t>
  </si>
  <si>
    <t>Saniplan Engenharia e Serviços Ambientais Ltda</t>
  </si>
  <si>
    <t>Serv. Coleta, transp, dest. final gestão de resíduos químicos perigosos classe I - Compra 47700/2021 - NE 01128888/2022</t>
  </si>
  <si>
    <t>David Bärg Filho</t>
  </si>
  <si>
    <t>Aquisição emergencial de material para os auditórios Adma Jafet, Abraão de Moraes, Norte, Sul, Novo1, Novo2 e Salas 2026.</t>
  </si>
  <si>
    <t>Vision 10 Centro Automotivo - EIRELI</t>
  </si>
  <si>
    <t>NE.01161850 - serviço de funilaria para veículo oficial Placa EEF - 9004 - RC 111060 - DC 41363.</t>
  </si>
  <si>
    <t>JT Publicidaade Comunicação e Assessoria Ltda.</t>
  </si>
  <si>
    <t>Solicito a liberação de verba no valor de R$ 320,00 a favor da empresa JT Publicidade Comunicação e Assessoria Ltda., a solicitação é em carater emergencial devido a publicação do edital da Tomada de Preços 01/2022 - IFUSP</t>
  </si>
  <si>
    <t>Solicitação de reembolso a Ricardo Ichiwaki pela compra emergencial de insumos para as aulas nos Laboratórios Didáticos.</t>
  </si>
  <si>
    <t>Solicitação de reembolso a Ricardo Ichiwaki pela compra de insumos emergenciais às aulas nos Laboratórios Didáticos.</t>
  </si>
  <si>
    <t>São Locação e Venda de Máquinas de café Limitada</t>
  </si>
  <si>
    <t>Compra de 06 pacotes em grão de café para Diretoria</t>
  </si>
  <si>
    <t>Compra de cápsulas de café e biscoitos para reuniões do CTA a ser realizada em 24.03.21</t>
  </si>
  <si>
    <t>Folha de pagamento de monitores bolsistas 2022 - Processo:22.1.16.43.1 - NE 224905/2022</t>
  </si>
  <si>
    <t>Lojas Martex Junior Móveis - Eireli</t>
  </si>
  <si>
    <t>NE 01234459/22 - Aquisição de armário (Para guarda de material para salas de aula) - RC 134922 - DC 49690. Proc. 22.1.92.43.0</t>
  </si>
  <si>
    <t>Transferencia para cobrir saldo da Diretoria - Combate COVID - GC 3671</t>
  </si>
  <si>
    <t>Reembolso referente ao pagamento da confecção de placa de sinalização para utilização nas dependências do Instituto de Física.</t>
  </si>
  <si>
    <t>JG COMERCIO DE EPIS E FERRAGENS EIRELI</t>
  </si>
  <si>
    <t>Adiantamento - Aquisição de coletro seletivo de residuo para uso na copa da ATF 9 Assistência Financeira)</t>
  </si>
  <si>
    <t>cápsulas de café, Biscoitos, açucar e chá para reunião da Congregação de 31.03.22 e seguintes.</t>
  </si>
  <si>
    <t>Ajustes de lançamentos referente as despesas realizadas no Grupo do Tesouro do processo de adiantamento nº : 22.1.33.43.3, mas lançados nos RI dos professores - GOs 15144, 15145, 15141, 15168, 15162 e 15163 - Contrapartida Diretoria - RI ADM GC 3674</t>
  </si>
  <si>
    <t>Vision Car Centro Automotivo</t>
  </si>
  <si>
    <t>Troca de ÓLEO/MOTOR , FILTRO DE ÓLEO ,FILTRO DE COMBUSTÍVEL , FILTRO DE AR e FILTRO DE AR CONDICIONADO</t>
  </si>
  <si>
    <t>Reembolso gasto na Kalunga, material de consumo para o CCIF (Centro de Computação do Instituto de Física)..</t>
  </si>
  <si>
    <t>Maria Ângela de Moraes - ME</t>
  </si>
  <si>
    <t>Aquisição de água mineral para estoque - NE 1315718/2022 - Processo: 21.1.34.43.7</t>
  </si>
  <si>
    <t>Solicitação 886/2021 - Remanejamento N° 2022 50168120 de recurso para estágio do aluno Victoria Vivian Mascareñas Silva. Aluno: 10762611 - Victoria Vivian Mascareñas Silva Processo: 22.1.66.43.9</t>
  </si>
  <si>
    <t>Aquisição de papel em bobina para estoque - NE 1315653 - Processo:22.1.50.43.5</t>
  </si>
  <si>
    <t>Jose Roberto dos Santos</t>
  </si>
  <si>
    <t>Adiantamento - aquisição de serviço de chaveiro</t>
  </si>
  <si>
    <t>JOSE ROBERTO DOS SANTOS</t>
  </si>
  <si>
    <t>Adiantamento - Aquisição de serviço de chaveiro</t>
  </si>
  <si>
    <t>Solicitação de reembolso devido à compra de insumos essenciais à continuidade dos preparativos para o retorno às aulas presenciais de Física Experimental, nos Laboratórios Didáticos.</t>
  </si>
  <si>
    <t>Humanize Comércio e Serviços Gerenciais Eireli</t>
  </si>
  <si>
    <t>Plantas para uso imediato para reposição nas áreas externas do IFUSP.</t>
  </si>
  <si>
    <t>Solicitação: 292/2022 Setor: Setor de Suporte ao Usuário Solicitante: 5479786-1 Hercules Ramos Veloso de Freitas Valor da Bolsa: 682,49 Previsão Orçamentária: 4.094,94 + 1.584,00 (auxílio transporte) Duração: 6 meses Jornada: 20 Horas Doc. Mov. Verba: 202201033160 Processo: 22.1.97.43.1 Aluno: 11224981 - Lucas Vazquez Valente Data de Cadastro: 01/04/2022 14:43 - Remanejamento N° 2022 50189542</t>
  </si>
  <si>
    <t>Solicitação: 295/2022 Setor: Setor de Suporte ao Usuário Solicitante: 5479786-1 Hercules Ramos Veloso de Freitas Valor da Bolsa: 808,00 Previsão Orçamentária: 9.696,00 + 3.168,00 (auxílio transporte) Duração: 12 meses Jornada: 20 Horas Doc. Mov. Verba: 202201033518 Processo: 22.1.100.43.2 Aluno: 10350299 - Victoria Mayumi Freitas Suguimoto Data de Cadastro: 04/04/2022 08:20 - Remanejamento N° 202250173328 houve suplementação no valor de R$ 1.506,12</t>
  </si>
  <si>
    <t>VDI COMERCIO SERVIÇOS DE TACÓGRAFOS</t>
  </si>
  <si>
    <t>Instalação de um tacógrafo para carro oficial VAN placa: DJP - 5640</t>
  </si>
  <si>
    <t>Solicitação: 61/2022 Setor: Diretoria Instituto de Física Solicitante: 3472142-1 Maria Luísa Pestilla Tippi Valor da Bolsa: 1.212,00 Previsão Orçamentária: 7.041,56 + 1.584,00 (auxílio transporte) Duração: 6 meses Jornada: 30 Horas Doc. Mov. Verba: Processo: 22.1.29.43.6 Aluno: 10694139 - Sthephany de Fatima de Oliveira Data de Cadastro: 04/04/2022 08:24 - Remanejamento N° 202250172461</t>
  </si>
  <si>
    <t>Pró-Labore</t>
  </si>
  <si>
    <t>Pró Labore referente a participação na comissão julgadora do concurso para provimento de um Prof. Doutor junto ao DFEP - NE 1640180 Marcelo Martins e 11640775/2022 Ricardo Tadeu - Processo: 22.1.17.43.8 9</t>
  </si>
  <si>
    <t>CEPEUSP</t>
  </si>
  <si>
    <t>Reserva de espaços para práticas de atividades esportivas referente de Abril a Julho de 2022 pelos alunos da Associação Atlética Academica Gleb Wataghin USP Remanejamento N° 202250186527</t>
  </si>
  <si>
    <t>Ajustes de lançamentos referente as despesas realizadas no Grupo do Tesouro do processo de adiantamento nº : 22.1.54.43.0, mas lançados nos RI dos professores - GO 15185, 15188, 15203, 15259, 15226 e 15230 - Contrapartida RI Diretoria GC 3679</t>
  </si>
  <si>
    <t>Ana Lucia</t>
  </si>
  <si>
    <t>Reembolso no valor de 476.42 (Quatrocentos e Setenta e Seis Reais e Quarenta e Dois Centavos), referentes à compra de cápsulas de café e biscoitos para ao Concurso e reuniões da Congregação e Conselho Técnico Administrativo a serem realizados nas no mês de maio de 2023.</t>
  </si>
  <si>
    <t>Bignardi - Indústria e Comércio de Papéis e Artef</t>
  </si>
  <si>
    <t>Aquisição de papel sulfite Processo: 22.1.159.43.7 - NE 01579324/2022</t>
  </si>
  <si>
    <t>compra de equipamentos (mini mouse, pilhas a23 e microfone) para realização de reuniões e concursos públicos gerenciados pela Assistência Acadêmica</t>
  </si>
  <si>
    <t>Solicitação: 310/2022 Solicitação de Reforço Reserva Solicitante: 5008157-1 Veronica Espinosa Pintos Lopes Valor da Bolsa: 1.212,00 Previsão Orçamentária: 4.848,00 + 1.056,00 (auxílio transporte) Duração: 4 meses Jornada: 30 Horas Doc. Mov. Verba: 202201101785 Processo: 22.1.103.43.1 Aluno: 9761402 - Natalia Pacheco de Carvalho Data de Cadastro: 04/04/2022 08:24</t>
  </si>
  <si>
    <t>Compra emergencial de insumos para a preparação de experimentos de Física Experimental.</t>
  </si>
  <si>
    <t>Professor(a) Visitante</t>
  </si>
  <si>
    <t>Pagamento de Auxílio a Professor(a) Visitante pela participação na comissão julgadora do concurso para provimento de um Prof. Doutor junto ao DFEP - NEE 1640716/2022 Marcelo Martins Sant'anna(UFRJ) e NEE 1640724/2022 Ricardo Tadeu Lopes(UFRJ) - Processo: 22.1.167.43.0 - Término do concurso antes da data prevista. Notas de Anulação 2899225 e 2899292.</t>
  </si>
  <si>
    <t>Solicitação: 292/2022 Situação: Solicitação de Suplementação Solicitante: 5479786-1 Hercules Ramos Veloso de Freitas Valor da Bolsa: 808,00 Previsão Orçamentária: 4.848,01 + 1.584,00 (auxílio transporte) Duração: 6 meses Jornada: 20 Horas Doc. Mov. Verba: 202250189542 Processo: 22.1.97.43.1 Aluno: 11224981 - Lucas Vazquez Valente Data de Cadastro: 04/04/2022 08:20</t>
  </si>
  <si>
    <t>Solicitação de Suplementação: 294/2022 Setor: Setor de Suporte ao Usuário Solicitante: 5479786-1 Hercules Ramos Veloso de Freitas Valor da Bolsa: 808,00 Previsão Orçamentária: 4.848,01 + 1.584,00 (auxílio transporte) Duração: 6 meses Jornada: 20 Horas Doc. Mov. Verba: Processo: 22.1.99.43.4 Aluno: 11880685 - Pedro Vicente de Jesus Data de Cadastro: 04/04/2022 08:20</t>
  </si>
  <si>
    <t>Solicitação de Suplementação: 654/2021 Setor: Serviço Técnico de Comunicação, Pesquisa e Cultura e Extensão Solicitante: 3472142-1 Maria Luísa Pestilla Tippi Valor da Bolsa: 1.212,00 Previsão Orçamentária: 13.373,08 + 3.168,00 (auxílio transporte) Duração: 12 meses Jornada: 30 Horas Doc. Mov. Verba: Processo: 20.1.266.43.6 Aluno: 8544975 - Carolina Garcia Yassui Data de Cadastro: 04/04/2022 08:24 Remanejamento N° 2022 50200627</t>
  </si>
  <si>
    <t>Solicitação 613/2021 - Complementação de recurso para estágio do aluno Daniel Souza dos Reis. Remanejamento N° 2022 50200589</t>
  </si>
  <si>
    <t>Solicitação de Suplementação: 676/2021 - Setor: Diretoria Instituto de Física Solicitante: 5008157-1 Veronica Espinosa Pintos Lopes Valor da Bolsa: 1.212,00 Previsão Orçamentária: 13.447,82 + 3.168,00 (auxílio transporte) Duração: 12 meses Jornada: 30 Horas Doc. Mov. Verba: Processo: 21.1.42.43.1 Aluno: 9811112 - Mirella Chiara Di Gregorio Data de Cadastro: 04/04/2022 08:24 Remanejamento N° 2022 50200643</t>
  </si>
  <si>
    <t>Solicitação: 886/2021 Setor: Assistência Técnica Acadêmica Solicitante de Suplementação: 2428550-1 Maria Madalena Salgado Bermudez Zeitum Valor da Bolsa: 1.212,00 Previsão Orçamentária: 14.737,08 + 3.168,00 (auxílio transporte) Duração: 12 meses Jornada: 30 Horas Doc. Mov. Verba: Processo: 22.1.66.43.9 Aluno: 10762611 - Victoria Vivian Mascareñas Silva Data de Cadastro: 04/04/2022 08:24 Remanejamento N° 2022 50200660</t>
  </si>
  <si>
    <t>ATF-CONV</t>
  </si>
  <si>
    <t>FAPESP</t>
  </si>
  <si>
    <t>Envio de prestação de contas para FAPESP do Prof. Nelson Carlin - Processo 2017/02952-0 - (Nº.Objeto:QB655363403BR)</t>
  </si>
  <si>
    <t>New Vision Manutenção e Locação de Projetores Ltda</t>
  </si>
  <si>
    <t>Conserto emergencial do Projeto do Auditório Adma Jafef - Patrimônio 043.022330</t>
  </si>
  <si>
    <t>Solicitação de suplementação 561/2021 - Complementação de recurso para estágio do aluno Claikson Benedito. Remanejamento N° 2022 50206080</t>
  </si>
  <si>
    <t>Adesivos para KIT FÍSICA EXPERIMENTAL do Prof. Chubaci - 260 PASTAS</t>
  </si>
  <si>
    <t>Débitos Correios</t>
  </si>
  <si>
    <t>Referente a GO 15052 - Contrapartida GC 3689</t>
  </si>
  <si>
    <t>Envio de prestação de contas - Proc. 2018/19420-3 - Profa. Valentina Martelli - - (Nº.Objeto:QB655583157br)</t>
  </si>
  <si>
    <t>Envio de correspondência (02 correspondências) 1º. via Sedex para FAPESP - (Nº.Objeto:QB655581814br) 2º. RTI 2019 e prof. Máximo - (Nº.Objeto:QB655581828br)</t>
  </si>
  <si>
    <t>Zeustec Comércio e Assistência Técnica Ltda - ME</t>
  </si>
  <si>
    <t>Troca da Central eletrônica CAME CENTRAL ZL 38, da cancela do Edifício Basílio Jafet, Nº Patrimônio 43-018.184. Nota Fiscal Eletrônica nº 515 de 20/04/2022.</t>
  </si>
  <si>
    <t>Mão de obra de serviço de manutenção de cancela automática CAME CENTRAL ZL 38 do Edifício Basílio Jafet nº patrimonio 043-018.184</t>
  </si>
  <si>
    <t>Chaveiro Goiás</t>
  </si>
  <si>
    <t>Adiantamento - aquisição de serviço para confecção de carimbos para a Comissão de Graduação.</t>
  </si>
  <si>
    <t>Chaveiro Goias</t>
  </si>
  <si>
    <t>Adiantamento - Aquisição de serviço de confecção de carimbos</t>
  </si>
  <si>
    <t>ATF-CONT</t>
  </si>
  <si>
    <t>chaveiro Goias</t>
  </si>
  <si>
    <t>Adiantamento - aquisição de serviço de confecção de carimbo para a Seção de Contabilidade</t>
  </si>
  <si>
    <t>Adiantamento - aquisição de serviço de chaveiro para conserto de fechadura no Laboratorio de Dosimetria.</t>
  </si>
  <si>
    <t>110 adesivos A5 para pastas da discplina FÍSICA EXPERIMENTAL I</t>
  </si>
  <si>
    <t>São Locação Venda de Máquinas de Café Limitada</t>
  </si>
  <si>
    <t>Compra de 10 (dez) pacotes em grãos de café, para máquina da Diretoria</t>
  </si>
  <si>
    <t>Cinco bateria mini 12v A23 para o controle dos carros oficiais.</t>
  </si>
  <si>
    <t>Hiroto Yoshioka</t>
  </si>
  <si>
    <t>Quadro do Ex-Diretor Marcos Nogueira Martins para ser incluído na galeria de fotos dos ex-diretores da Unidade, na sala 2053, CTA, Ed. Principal - Ala I.</t>
  </si>
  <si>
    <t>Solicitação de reembolso pela compra de insumos emergenciais para a montagem de experimentos para os Laboratórios Didáticos</t>
  </si>
  <si>
    <t>Remanejamento 50219808 / 2022 - Referente ao Pregão - contrato de serviços de manutenção de aparelhos de ares condicionados do Edifício HEPIC e Centro de Computação - RC 203967 - DC 84330 - Ajuste da GC 3691</t>
  </si>
  <si>
    <t>Abertura de empenho de adiantamento para despesas miúdas de pronto pagamento no grupo da manutenção predial. REMANEJAMENTO 50222965 / 2022 - GC 3692</t>
  </si>
  <si>
    <t>Ajustes de lançamentos referente as despesas realizadas no Grupo do Tesouro do processo de adiantamento nº : 22.1.80.43.1, mas lançados nos RIs dos professores - GOs 15276, 15249, 15291, 15266, 15270, 15253 e 15304 - Contrapartida RI Diretoria GC 3693</t>
  </si>
  <si>
    <t>Solicito reembolso pelo conserto de uma geladeira utilizada pela Seção de alunos. Patrimônio:043019174</t>
  </si>
  <si>
    <t>Ajustes de lançamentos referente as despesas realizadas no Grupo do Tesouro do processo de adiantamento nº : 22.1.101.43.9, mas lançados nos RIs dos professores - GOs 15275, 15278, 15326, 15336 e 15351 - Contrapartida RI Diretoria GC 3694.</t>
  </si>
  <si>
    <t>Ajustes de lançamentos referente as despesas realizadas no Grupo do Tesouro do processo de adiantamento nº : 22.1.130.43.9, mas lançados nos RI dos professores - GO 15319, 15391 e 15333 - Contrapartida RI Diretoria GC 3695.</t>
  </si>
  <si>
    <t>Referente a GO 15388 - Correios - Contrapartida GC 3698</t>
  </si>
  <si>
    <t>SBI</t>
  </si>
  <si>
    <t>Requisicão Almoxarifado SBI</t>
  </si>
  <si>
    <t>REMANEJAMENTO 50223244 / 2022 - Remanejamento referente à requisição de material 202200186663 - Almoxarifado Central.</t>
  </si>
  <si>
    <t>Repasse ao IME do valor de R$ 2.284,91 referente ao cálculo de rateio do pool de gráficas relativo ao mês de março de 2022 - Remanejamento N° 2022 50227967.</t>
  </si>
  <si>
    <t>ATF</t>
  </si>
  <si>
    <t>AAA-CPG-I</t>
  </si>
  <si>
    <t>Pró-Labore referente a participação na comissão julgadora do concurso para provimento de um Prof. Doutor junto ao DFGE, a ser realizado no período de 23 a 27/05/2022 - NEE 2034534 Hélio Chacham (UFMG), NEE 2034542 Maria Carolina de Oliveira Aguiar(UFMG) e NEE 2034550 Tobias Micklitz(CBPF) - Processo: 22.1.17.43.8</t>
  </si>
  <si>
    <t>Pró-Labore referente a participação na comissão julgadora do concurso para provimento de um Prof. Doutor junto ao DFAP, a ser realizado no período de 23 a 27/05/2022 - NEE 2034674 Jean Pierre Henry Balbaud Ometto(INPE) e NEE 2034682 José Marcus de Oliveira Godoy (PUC/RJ) - Processo: 22.1.17.43.8</t>
  </si>
  <si>
    <t>Pagamento de Auxílio a Professor(a) Visitante pela participação na comissão julgadora do concurso para provimento de um Prof. Doutor junto ao DFGE, a ser realizado no período de 23 a 27/05/2022 - NEE 2034690 Hélio Chacham (UFMG), NEE 2034704 Maria Carolina de Oliveira Aguiar(UFMG) e NEE 2034712 Tobias Micklitz(CBPF) - Processo: 22.1.167.43.0</t>
  </si>
  <si>
    <t>Pagamento de Auxílio a Professor(a) Visitante pela participação na comissão julgadora do concurso para provimento de um Prof. Doutor junto ao DFAP, a ser realizado no período de 23 a 27/05/2022 - NEE 2034720 Jean Pierre Henry Balbaud Ometto(INPE) e NEE 2034739 José Marcus de Oliveira Godoy (PUC/RJ) - Processo: 22.1.167.43.0 - Término do concurso antes da data prevista. Notas de Anulação 2899519 e 2899560.</t>
  </si>
  <si>
    <t>Prof. Daniel Mario Ugarte da UNICAMP - Colóquio do IFUSP "Transmission Electron Microscopy" an essential tool to study the physical and chemical properties of nanomaterials - Processo: 22.1.167.43.0 - NE 211854/2022</t>
  </si>
  <si>
    <t>Enviar CR/AR para a empresa Yuma Comercial Eireli - Rua Tebas, 200 - Campo Belo - São Paulo - SP - Cep. 04634-030 - (Nº. Objeto:BR427938018br)</t>
  </si>
  <si>
    <t>José Roberto dos Santos</t>
  </si>
  <si>
    <t>Conserto da fechadura em caráter emergencial e devido o desgaste foi necessária a troca de segredo da sala 2047, sala de 5 alunos de Pós Graduação. Cópias das chaves para os alunos e cópias da sala do 2049 e 2051 para Portaria. Nota fiscal 140</t>
  </si>
  <si>
    <t>Reembolso referente a aquisição de um braço (barreira) de cancela, de 3m, adquirido de forma emergencial para substituir o antigo que foi danificado.</t>
  </si>
  <si>
    <t>Colaborador(a) eventual (Projeto Integra Física22)</t>
  </si>
  <si>
    <t>Pagamento de ajuda de custo a colaborador eventual (Aluno(a) no Projeto Integra Física 2022. Proc. 22.1.288.43.1</t>
  </si>
  <si>
    <t>Meru Viagens EIRELI</t>
  </si>
  <si>
    <t>Fatura 7043 Pagamento de passagens aéreas RJ/SP/RJ, pela participação da Comissão Julgadora do concurso de professor doutor junto ao DFEP (Profs. Marcelo M. Sant´Anna e Ricardo T. Lopes) - RC 152211.</t>
  </si>
  <si>
    <t>FATURA 7397 - Pagamento de passagens aéreas MG/SP/MG - PR/SP/PR - RJ/SP/RJ, pela participação da Comissão Julgadora do concurso de professor doutor junto ao DFGE (Profs. Maria C. O. Aguiar, Mauro L. Baesso, Tobias Micklitz e José M. O. Godoy - RC 210521 e 218689.</t>
  </si>
  <si>
    <t>Pagamento de Auxílio a Professor(a) Visitante pela participação na comissão julgadora do concurso para provimento de um Prof. Doutor junto ao DFMA, a ser realizado no período de 30/05 a 03/06/2022 - NEE 2264563 Cid Bartolomeu de Araújo(UFPE), NEE 2264661 Isabel Cristina dos Santos Carvalho(PUC/RJ), NEE 2264688 Ítalo Marcos Nunes de Oliveira(UFAL) e NEE 2264726 Mauro Luciano Baesso (UEM)- Processo: 22.1.167.43.0 - Término do concurso antes da data prevista. Notas de Anulação: 2899942, 2900037, 2900118 e 2900207.</t>
  </si>
  <si>
    <t>Pagamento de Pró-Labore a Professores(as) Visitantes pela participação na comissão julgadora do concurso para provimento de um Prof. Doutor junto ao DFMA, a ser realizado no período de 30/05 a 03/06/2022 - NEE 2264599 Cid Bartolomeu de Araújo(UFPE), NEE 2264505 Isabel Cristina dos Santos Carvalho(PUC/RJ), NEE 2264513 Ítalo Marcos Nunes de Oliveira(UFAL) e NEE 2264556 Mauro Luciano Baesso (UEM)- Processo: 22.1.167.43.0</t>
  </si>
  <si>
    <t>Requisiçao ALMOXARIFADO</t>
  </si>
  <si>
    <t>Envio de CR/AR - Documento Ata de Registro de Preços, Pr.16/2022, para empresa ZIVA TECNOLOGIA E SOLUÇÕES LTDA - Avenida das Nações Unidas, 21.476 P13 Sala 11 - Jd Dom Bosco - São Paulo - CEP: 04.795-000 - A/C: Soyanne Melo - com AR. - (Nº.Objeto:BR427938106BR)</t>
  </si>
  <si>
    <t>Envio de documentos do Prof. Arnaldo Gammal (via Sedex) à FAPESP - Processo 2016/17612-7 - (Nº.Objeto:QB655619015BR)</t>
  </si>
  <si>
    <t>Requsição de Almoxarifado</t>
  </si>
  <si>
    <t>Solicitação de reembolso a Ricardo Ichiwaki, referente à aquisição de insumos emergenciais à preparação de kits didáticos para o curso de Física Expermental I (4302113)</t>
  </si>
  <si>
    <t>Requisição almoxarifado</t>
  </si>
  <si>
    <t>Persianas Acciardi Indústria e Comércio Ltda</t>
  </si>
  <si>
    <t>NEO 2312542 - Compra e instalação de persianas. RC 158090 - DC 83120 - Proc. 22.1.294.43.1</t>
  </si>
  <si>
    <t>Solicito envio de correspondência por (EMS com AR), para WES Global Documentation Centre/ PO box 2008 Stn Main/Newmarket, ON L3Y 0G5/Canada. A pedido do Prof. André Machado Rodrigues. WES Reference Number: 536553 - - (Nº.Objeto:EB127046817br)</t>
  </si>
  <si>
    <t>PUSP-C</t>
  </si>
  <si>
    <t>Referente ao ofício OF.DVGS/SVRN/050/PUSP-C/02.05.2022, referente a prestação dos serviços de Tratamento e Destinação das Lâmpadas com vapor de mercúrio. Remanejamento N° 2022 50252880.</t>
  </si>
  <si>
    <t>Solicitação de reembolso pela compra de insumos emergenciais ao Curso de Laboratório de Física para o Instituto de Química (4310256).</t>
  </si>
  <si>
    <t>MR de Lacerda Distribuidora - ME</t>
  </si>
  <si>
    <t>NE.02349047 - compra de limpador multiuso e detergente líquido - RC 110853 - DC 80830.</t>
  </si>
  <si>
    <t>AAA-CONC</t>
  </si>
  <si>
    <t>Fatura 7610 - Compra de passagem aérea para professores que participarão de comissões julgador de concursos para Prof. Dr. junto ao IFUSP. Requisição 246810 Passagem RJ p/ SP passageiro Prof. Ricardo Tadeu Lopes UFRJ e passagem de RJ para SP Prof. Marcelo Martins Santana UFRJ. Requisição 224808 Passagem BH p/ SP passageiro Prof. Hélio Chacham UFMG, passagem de RJ para SP Profa. Isabel Cristina dos Santos Carvalho PUC-RJ. Requisição 250493 Passagem PE p/ SP passageiro Prof. Cid Bartolomeu de Araújo.</t>
  </si>
  <si>
    <t>Solicitação: 698/2022 Setor: Serviço de Graduação Solicitante: 2333180-1 Katia Cilene Beltran Souza Nobre Valor da Bolsa: 1.212,00 Previsão Orçamentária: 14.544,00 + 3.168,00 (auxílio transporte) Duração: 12 meses Jornada: 30 Horas Remanejamento 50307707 - Remanejamento de recurso para estágio do aluno Leonardo Duarte Curralo.</t>
  </si>
  <si>
    <t>Pantera Comercio e Serviços Ltda</t>
  </si>
  <si>
    <t>Adiantamento - aquisição de serviço de chaveiro, confecção de de cópia de chaves para as salas 203 e 208-A do Edif. Bloco de serviços.</t>
  </si>
  <si>
    <t>Adiantamento - aquisição de serviço de chaveiro para confecção de carimbos.</t>
  </si>
  <si>
    <t>Adiantamento - aquisição de serviço de chaveiro para confecção de carimbo para a Seção de Comissão de Pesquisa Interunidades.</t>
  </si>
  <si>
    <t>Solicitação: 723/2022 Setor: Serviço de Graduação Solicitante: 2333180-1 Katia Cilene Beltran Souza Nobre Valor da Bolsa: 1.212,00 Previsão Orçamentária: 14.544,00 + 3.168,00 (auxílio transporte) Duração: 12 meses Jornada: 30 Horas Remanejamento 50307740 - Remanejamento de recurso para estágio do aluno Gabriela Pinheiro de Moraes.</t>
  </si>
  <si>
    <t>Ajustes de lançamentos referente as despesas realizadas no Grupo do Tesouro do processo de adiantamento nº : 22.1.208.43.8, mas lançados nos RI dos professores - GO 15402, 15415, 15476, 15536, 15414 e 15557 - Contrapartida RI Diretoria GC 3715</t>
  </si>
  <si>
    <t>EMS - convênio internacional - INFN - Central Adm.INT.RElacion Service - 00044 Frascati Itália (Roma) (N.Objeto:)</t>
  </si>
  <si>
    <t>Não</t>
  </si>
  <si>
    <t>Referente ao cálculo de rateio do pool de gráficas relativo ao mês de abril de 2022. Remanejamento N° 2022 50271788</t>
  </si>
  <si>
    <t>Referente ao cálculo de rateio do consumo e locação de equipamentos do pool de gráficas relativos aos meses de janeiro e fevereiro de 2022. Remanejamento 2022 50271800.</t>
  </si>
  <si>
    <t>Antonio Carlos Hernandes</t>
  </si>
  <si>
    <t>Aquisição emergencial de ventoinhas para No-Break e canopla. Deposito em conta Banco do Brasil Ag: 7068-8 C/C: 13992-0</t>
  </si>
  <si>
    <t>Solicitação de reembolso a Ricardo Ichiwaki pela compra de insumos emergenciais aos projetos experimentais dos Laboratórios Didáticos</t>
  </si>
  <si>
    <t>Compra de biscoitos, doce e salgado, e chá, a serem utilizados em reuniões do Conselho Técnico Administrativo, Congregação e Concursos</t>
  </si>
  <si>
    <t>Remanejamento N° 2022 50275562 para manutenção predial para atender empenho de despesas miúdas e de pronto pagamento.</t>
  </si>
  <si>
    <t>Envio de prestação de contes do Prof. Máximo David Ave Pernas processo N° 2017/262380-04 - via Sedex - (Nº.Objeto:QB655644341br)</t>
  </si>
  <si>
    <t>Marcus Aloizo Martinez Aguiar</t>
  </si>
  <si>
    <t>NE.02660265 - Colóquio do IFUSP "Simulando a Origem das Espécies", no dia 02/06/2022.</t>
  </si>
  <si>
    <t>DIR-CIPA</t>
  </si>
  <si>
    <t>Alex Fernando Monego Cecotte</t>
  </si>
  <si>
    <t>Reembolso pela aquisição de óculos de segurança com grau para uso na Oficina Central pelo funcionário Alex Fernando Monego Cecotte nº USP - 8409052</t>
  </si>
  <si>
    <t>INSS - Patronal</t>
  </si>
  <si>
    <t>INSS Patronal ref. ao pagamento de honorários a Professores(as) Visitantes pela participação na comissão julgadora do concurso para provimento de um Prof. Doutor junto ao DFEP - NE 1640180/2022 Marcelo Martins Sant'Anna e NE 1640775/2022 Ricardo Tadeu Lopes - Processo: 22.1.17.43.8</t>
  </si>
  <si>
    <t>INSS Patronal ref. ao pagamento de honorários a Professores(as) Visitantes pela participação na comissão julgadora do concurso para provimento de um Prof. Doutor junto ao DFGE, a ser realizado no período de 23 a 27/05/2022 - NEE 2034534 Hélio Chacham (UFMG), NEE 2034542 Maria Carolina de Oliveira Aguiar(UFMG) e NEE 2034550 Tobias Micklitz(CBPF) - Processo: 22.1.17.43.8</t>
  </si>
  <si>
    <t>INSS Patronal ref. ao pagamento de honorários a Professores(as) Visitantes pela participação na comissão julgadora do concurso para provimento de um Prof. Doutor junto ao DFAP, a ser realizado no período de 23 a 27/05/2022 - NEE 2034674 Jean Pierre Henry Balbaud Ometto(INPE) e NEE 2034682 José Marcus de Oliveira Godoy (PUC/RJ) - Processo: 22.1.17.43.8</t>
  </si>
  <si>
    <t>INSS Patronal ref. ao pagamento de honorários a Professores(as) Visitantes pela participação na comissão julgadora do concurso para provimento de um Prof. Doutor junto ao DFMA, a ser realizado no período de 30/05 a 03/06/2022 - NEE 2264599 Cid Bartolomeu de Araújo(UFPE), NEE 2264505 Isabel Cristina dos Santos Carvalho(PUC/RJ), NEE 2264513 Ítalo Marcos Nunes de Oliveira(UFAL) e NEE 2264556 Mauro Luciano Baesso (UEM)- Processo: 22.1.167.43.0</t>
  </si>
  <si>
    <t>Reembolso das lavagens dos carros oficiais - R$ 80,00 da van e R$ 35,00 carros menores</t>
  </si>
  <si>
    <t>Remoções Ypiranga Ltda - ME</t>
  </si>
  <si>
    <t>NE.02747450 - contratação de serviço de ambulância e um socorrista p/ cerimônia de Colação de Grau do IFUSP - RC 299352 - DC 122827.</t>
  </si>
  <si>
    <t>Naypi Serv de Despachos LTDA</t>
  </si>
  <si>
    <t>compra de cápsulas de café para uso em reuniões da Congregação e do Conselho Técnico-Administrativo-CTA, bem como em concursos.</t>
  </si>
  <si>
    <t>Pagamento de Auxilio a Professor Visitante - Colóquio: A Experiência Universitária: Desigualdades Educacionais e de Vivências NEE 2759741 Alan Alves Brito (UFRGS) - Proc. 22.1.00167.43.0</t>
  </si>
  <si>
    <t>DES EVENTOS LTDA. - ME</t>
  </si>
  <si>
    <t>Serviço de limpeza prestado para a colação de grau dos alunos formandos do IF - 2022, que ocorrerá no dia 10/06/2022, no CDI (Centro de Difusão Internacional), USP.</t>
  </si>
  <si>
    <t>Alysson Cardoso Ferreira - ME</t>
  </si>
  <si>
    <t>NE.02857409 - Ata Registro de Preço - aquisição de papéis higiênicos, toalhas de papel e bobina - RC 300199 - DC 123947.</t>
  </si>
  <si>
    <t>Sueli Maria de Lima</t>
  </si>
  <si>
    <t>Reembolso para a funcionária Sueli Maria de Lima pela compra de 10 pacotes de açúcar para uso na Diretoria. CPF: 161.166.048-38.</t>
  </si>
  <si>
    <t>Solicito o reembolso de R$230,00 referente a compra de 02 GLP de 13Kg junto à distribuidora RELUZ para uso nas copas do IFUSP.</t>
  </si>
  <si>
    <t>Suzana de Souza Lalic</t>
  </si>
  <si>
    <t>NE.02991741 - Participação da Palestra - Projeto Física para Todos - Título "Dosimetria das Radiações" - dia 02/07/2022.</t>
  </si>
  <si>
    <t>Envio de prestação de contas via SEDEX do Prof. Arnaldo Gammal - Processo 2016/17612-7 - (Nº.Objeto:QB868504405br)</t>
  </si>
  <si>
    <t>Agencia de Viagens Arca Ltda.</t>
  </si>
  <si>
    <t>NE.03018567 - serviço de transporte de alunos do IF à Sumaré - SP - RC 326058 - DC 134507.</t>
  </si>
  <si>
    <t>Marcos Santos de Souza</t>
  </si>
  <si>
    <t>Reembolso para pagamento do conserto de um motor monofásico 4 pólos da lixadeira de mesa da marca Ferrari da Oficina Mecânica do Edif. Basílio Jafet. Pagamento já realizado.</t>
  </si>
  <si>
    <t>Solicito envio de correspondência Prioritário com registro, para WES Global Documentation Centre/ PO box 2008 Stn Main/Newmarket, ON L3Y 0G5/Canada. WES Reference Number: 5560391 - (Nº.Objeto:RR230635334br)</t>
  </si>
  <si>
    <t>Rem. 50330989 / 50331004 - referente ao cálculo de rateio do pool de gráficas relativo ao mês de maio de 2022.</t>
  </si>
  <si>
    <t>Solicitação de reembolso pela compra de insumos emergenciais ao desenvolvimento dos experimentos dos Laboratórios Didáticos, para o ensino de Física Experimental.</t>
  </si>
  <si>
    <t>PUSP - Capital</t>
  </si>
  <si>
    <t>Rem. 50332329 - para atender o OF.DVGS/SVRN/081/PUSP-C, serviço de coleta, transporte, tratamento e destino final de lâmpadas fluorescentes inservíveis.</t>
  </si>
  <si>
    <t>Licitacp Comercio de Produtos Ltda.</t>
  </si>
  <si>
    <t>NE.03257740 - aquisição de álcool 70% - RC 250191 - 136984.</t>
  </si>
  <si>
    <t>Stand Up Comércio, Montagem e Instalações Ltda.</t>
  </si>
  <si>
    <t>Desmontagem e montagem do arquivo deslizante da Seção de Expediente e Transportes devido a mudança de sala.</t>
  </si>
  <si>
    <t>Aquisição emergencial de ventoinhas para nobreak e switch, teclado e mouse para a sala de monitoramento, canopla para os novos microfones dos auditórios, dispositivo de segurança para controle remoto do projetor do Auditorio Abraão de Moraes. Deposito em conta Ag: 7068-8, c/c: 13992-0</t>
  </si>
  <si>
    <t>Fatura 7968 - Compra de passagem aérea para professores que participarão de comissões julgador de concursos para Prof. Dr. junto ao IFUSP - RC 281127 - Tobias Micklitz (RJ/SP/RJ), Helio Chacham (MG/SP/MG), Maria Aguiar (MG/SP/MG) - RC 290215 - Isabel Carvalho (RJ/SP/RJ), Cid Araújo (PE/SP/PE), Mauro Baesso (PR/SP/PR), Ítalo Oliveira (PB/SP/PB) - RC 248898 - Ítalo Oliveira (PB/SP/PB) - RC 276140 - José godoy (RJ/SP/RJ).</t>
  </si>
  <si>
    <t>ENZA ENRICA MATTEIS</t>
  </si>
  <si>
    <t>Reembolso para Enza Enrica Matteis pelo pagamento de R$130,00 (conforme NFe de serviços anexa), pelo conserto do micro-ondas do IF/Administração, Número de patrimônio 043.017.362.</t>
  </si>
  <si>
    <t>Manfredo H. Tabacniks</t>
  </si>
  <si>
    <t>Reembolso em nome do Prof. Manfredo H. Tabacniks, referente a despesa com refeição com os visitantes do CNPEM - Centro Nacional de Pesquisa em Energia e Materiais para discutir um convênio entre as partes (IFUSP/CNPEM). Participantes CNPEM: Rafael Molena Seraphin, Sérgio Rodrigo Marques, Liu Lin, Regis T. Neuenschwander e Fernando Antonio Bacchin Neto</t>
  </si>
  <si>
    <t>Pagamento de Pró-Labore a Professores(as) Visitantes pela participação na comissão julgadora do concurso para obtenção do título de Livre-Docência junto ao DFEP, a ser realizado no período de 18 a 20/07/2022 - NEE 3342607 Andrea Brito Latge (UFF), NEE 3342615 Antonio Azevedo da Costa (UFPE), NEE 3342623 Caio Henrique Lewenkopf (UFF) e NEE 3342631 Rogério Magalhães Paniago (UFMG). Processo 22.1.17.43.8</t>
  </si>
  <si>
    <t>MGB Pneus Importacao e Distribuicao - EIRELI</t>
  </si>
  <si>
    <t>NE.03413547 - aquisição de pneus p/ o caminhão da frota do IFUSP - RC 349163 - DC 117394.</t>
  </si>
  <si>
    <t>Pagamento de Auxílio a Professores(as) Visitantes pela participação na comissão julgadora do concurso para provimento de um Professor Titular junto ao DFNC, a ser realizado no período de 25 a 29/07/2022 - NEE 3430590 Leandro Salazar de Paula (UFRJ), NEE 3430727 Miguel Abatte (UFPR) e NEE 3430956 Rudnei de Oliveira Ramos (UERJ). Processo 22.1.00167.43.0 - Ajuste no valor desta G.O. devido a anulação de parte dos empenhos devido ao término antecipado do concurso.(De R$ 7.672,80 para R$ 4.603,68)</t>
  </si>
  <si>
    <t>Pagamento de Pró-Labore a Professores(as) Visitantes pela participação na comissão julgadora do concurso para provimento de um Professor Titular junto ao DFNC, a ser realizado no período de 25 a 29/07/2022 - NEE 3427645 Leandro Salazar de Paula (UFRJ), NEE 3427831 Miguel Abatte (UFPR) e NEE 3427998 Rudnei de Oliveira Ramos (UERJ). Processo 22.1.17.43.8</t>
  </si>
  <si>
    <t>São Locação venda de máquina de café Ltda.</t>
  </si>
  <si>
    <t>Aquisição de 6 (seis) pacotes de café em grãos (1 Kg), Tradicional Torraclara, para a Diretoria do Instituto de Física.</t>
  </si>
  <si>
    <t>American Institute of Physics</t>
  </si>
  <si>
    <t>Serviço de assinatura de jornais e periódicos - NE 3452968/2022 - Processo: 22.1.406.43.4 - Reforço NE 03552717 - Alteração de R$ 12.203,00.</t>
  </si>
  <si>
    <t>Aquisicao emergencial de 3 cabos Displayport/HDMI, para uso na nova sala de monitoramento por cameras localizada na ALA 1.</t>
  </si>
  <si>
    <t>Colaboradores eventuais (Visitas monitoradas)</t>
  </si>
  <si>
    <t>Pagamento a colaboradores eventuais (Aluno) que participarão de atividades de apoio as visitas monitoradas a unidades de ensino, laboratórios, museus e órgãos de integração e apoio no período de Julho a Setembro de 2022 realizado pela CCEx. NEE 3459539 (Aluno: Leonardo Silva Novais nº USP 12610688) Proc. 22.1.408.43.7</t>
  </si>
  <si>
    <t>Ajustes de lançamentos referente as despesas realizadas no Grupo do Tesouro do processo de adiantamento nº : 22.1.325.43.4, mas lançados nos RI dos professores - GO 15687, 15655, 15691, 15674, 15696 e 15715 - Contrapartida RI Diretoria GC 3732.</t>
  </si>
  <si>
    <t>Ajustes de lançamentos referente as despesas realizadas no Grupo do Tesouro do processo de adiantamento nº : 22.1.296.43.4, mas lançados nos RI dos professores - GO 15623, 15635, 15637 e 15652 - Contrapartida RI Diretoria GC 3733.</t>
  </si>
  <si>
    <t>Ajustes de lançamentos referente as despesas realizadas no Grupo do Tesouro do processo de adiantamento nº : 22.1.229.43.5, mas lançados nos RI dos professores - GO 15413, 15502, 15536, 15548, 15555, 15404, 15559, 15583 e 15587 - Contrapartida RI Diretoria GC 3734.</t>
  </si>
  <si>
    <t>Material de escritório para uso imediato da Seção de Expediente e Transportes.</t>
  </si>
  <si>
    <t>Hesam Comércio e Serviços SLU Ltda</t>
  </si>
  <si>
    <t>NE.03501160 - Aquisição de reservatórios (refil) para saboneteiras. RC 172077 - DC 146653 - Proc. 22.1.392.43.3</t>
  </si>
  <si>
    <t>Antonio Aparecido de Souza-ME</t>
  </si>
  <si>
    <t>Adiantamento - Aquisição de serviço de chaveiro para troca de segredo com 2 chaves + confecção de 10 cópias de chaves yale para Biblioteca.</t>
  </si>
  <si>
    <t>Adiantamento - Aquisição de serviço de chaveiro para troca de segredo e desmonte de cilindro com 2 chaves + confecção de 10 copias de chaves</t>
  </si>
  <si>
    <t>Adiantamento - Aquisição de serviço de chaveiro para produção de cópia de chave na seção de Alunos</t>
  </si>
  <si>
    <t>Rui Polan Górniak</t>
  </si>
  <si>
    <t>Reembolso para compra de cola para oficina de restauro em caráter emergencial. Rui Polan Górniak CPF.: 261.503.606-87</t>
  </si>
  <si>
    <t>Banco do Brasil</t>
  </si>
  <si>
    <t>NE.03553012 - Pagamento de taxa referente a fechamento de câmbio - serviço de assinatura de jornais e periódicos - DC 156799 - Alteração de R$ 125,10.</t>
  </si>
  <si>
    <t>Solicitação: 835/2022 Setor: Diretoria Instituto de Física Solicitante: 3472142-1 Maria Luísa Pestilla Tippi Valor da Bolsa: 1.212,00 Previsão Orçamentária: 7.272,00 + 1.584,00 (auxílio transporte) Duração: 6 meses Jornada: 30 Horas Doc. Mov. Verba: 202203006682 Processo: 22.1.29.43.6 Aluno: 10694139 - Sthephany de Fatima de Oliveira Data de Cadastro: 21/07/2022 22:07 Remanejamento N° 2022 50395428</t>
  </si>
  <si>
    <t>Solicitação de reembolso a Ricardo Ichiwaki pela compra de insumos emergenciais aos Laboratórios Didáticos, destinado à montagem de experimentos para as aulas de Física Experimental.</t>
  </si>
  <si>
    <t>INSS Patronal ref. ao pagamento de Pró-Labore a Professores(as) Visitantes pela participação na comissão julgadora do concurso para obtenção do título de Livre-Docência junto ao DFEP, a ser realizado no período de 18 a 20/07/2022 - NEE 3342607 Andrea Brito Latge (UFF), NEE 3342615 Antonio Azevedo da Costa (UFPE), NEE 3342623 Caio Henrique Lewenkopf (UFF) e NEE 3342631 Rogério Magalhães Paniago (UFMG). Processo 22.1.17.43.8</t>
  </si>
  <si>
    <t>Ajustes de lançamentos referente as despesas realizadas no Grupo do Tesouro do processo de adiantamento nº : 22.1.341.43.0, mas lançados nos RI dos professores - GO 15725, 15715, 15757, 15742 e 15760 - Contrapartida RI Diretoria GC 3737.</t>
  </si>
  <si>
    <t>Fatura 8413 - Compra de passagem aérea para professora que participara de palestra no Projeto Física para Todos - dia 30/06 - RC 326821 - Suzana S. Lalic (SE/PE/SP).</t>
  </si>
  <si>
    <t>Reembolso referente ao pagamento da confecção de uma porta balcão para a Seção de Protocolo do IF. Tal solicitação se fez necessária, em caráter emergencial, para manter o distancimento de atendimento na sala recém ocupada pela seção supracitada.</t>
  </si>
  <si>
    <t>Solicito envio de correspondência por (EMS com AR), para WES Global Documentation Centre/ PO box 2008 Stn Main/Newmarket, ON L3Y 0G5/Canada. WES Reference Number: 5560391 - (Nº.Objeto: RR230635334 )</t>
  </si>
  <si>
    <t>Envio de Minuta de Convênio para Fundação Faculdade de Medicina - Endereço: Avenida Rebouças 381, 9º andar; A/C Michele Cristina. Contrato 8802. Convênio 1014262: Coordenador: Prof. Paulo R. Costa. - (Nº.Objeto:QB868509014br)</t>
  </si>
  <si>
    <t>Solicitação: 857/2022 Setor: Diretoria Instituto de Física Solicitante: 5008157-1 Veronica Espinosa Pintos Lopes Valor da Bolsa: 808,00 Previsão Orçamentária: 4.848,00 + 1.584,00 (auxílio transporte) Duração: 6 meses Jornada: 20 Horas Doc. Mov. Verba: 202203335791 Processo: 22.1.405.43.8 Aluno: 11237589 - Laura Fragoso Goncalves da Conceição Data de Cadastro: 27/07/2022 14:15 Remanejamento N° 2022 50376962</t>
  </si>
  <si>
    <t>Francischinelli Truck Center</t>
  </si>
  <si>
    <t>Troca de 4 pneus para carro oficial - F-350 PLACA DJP:0094 desmontagem e montagem $40,00 cada um bicos de rodas $20,00 cada um alinhamento $120,00 balanceamento $ 60,00 por roda se for necessário fazer cambagem fica $ 200,00</t>
  </si>
  <si>
    <t>Fatura 8683 - Compra de passagens aéreas para Profs. que participarão de comissão julgadora de concurso para Prof. Titular no IFUSP - dia 24/07 - RC 372947 - Rudnei O Ramos e Leandro S. Paula (RJ/SP/RJ) - Miguel Abbate (PR/SP/PR).</t>
  </si>
  <si>
    <t>Tahiti Comunic. Visual Com. Import. e Export. Ltda</t>
  </si>
  <si>
    <t>NE.03618351 - aquisição de tela retrátil de projetor p/ sala de reuniões - RC 251554 - DC 105876.</t>
  </si>
  <si>
    <t>NE.03618432 - serviço de instalação de tela retrátil de projetor p/ sala de reuniões - RC 251554 - DC 168622.</t>
  </si>
  <si>
    <t>Napoli Com. Varejista de Prods. de Limpeza Ltda.</t>
  </si>
  <si>
    <t>NE.03618505 - aquisições de frascos de álcoois 70% - RC 378651 - DC 163426.</t>
  </si>
  <si>
    <t>REMANEJAMENTO 50384264 / 2022 - Referente complemento de saldo no Grupo 173 Preservação e Conservação de Materiais Bibliográficos GC 3740</t>
  </si>
  <si>
    <t>Fabio Luiz de Souza - nºUSP 3130943</t>
  </si>
  <si>
    <t>Solicitação de confecção em caráter emergencial de 04 banners e 01 faixa para o XVI Encontro do Programa de Pós-Graduação Interunidades em Ensino de Ciências e I Encontro do Programa Dinter PIEC-USP/IFSP (Ensino de Física, Ensino de Química e Ensino de Biologia), que será realizado no período de 10 a 12 de agosto. Serviço realizado pela empresa SamSystem Serviços LTDA (bannerjá.com.br). Cadastro Sintegra OK Já pago pelo funcionário do IQ Fabio Luiz de Souza - nºUSP 3130943 - CPF 215759228-86 Possuidor da conta corrente: Banco do Brasil ag. 7068-8 cc. 23249-1</t>
  </si>
  <si>
    <t>Despesa referente a compra de pastas(registrador A/Z), para uso imediato, para arquivo das fichas de registros dos funcionários do IF.</t>
  </si>
  <si>
    <t>Compra de passagem aérea para professores que participarão de Comissão Julgadora de Concurso para professor Titular no IFUSP . Requisição 372947 - Fatura 8888.</t>
  </si>
  <si>
    <t>Passagem aérea para participação da XXX internacional material research congress a ser realizado em Cancun no México de 14 a 20 de agosto de 2022 - Fatura 8887 - Contrapartida GO 15824 e GC 3743.</t>
  </si>
  <si>
    <t>Transferência para reforçar a dotação do Grupo de Manutenção Predial para realizar reserva de licitação de jardinagem - Remanejamento 50394723/2022 - DC 170848/2022 - GC 3744</t>
  </si>
  <si>
    <t>Kalunga Comércio e Indústria Gráfica Ltda</t>
  </si>
  <si>
    <t>ANULADA - Aquisições de relógios DC 167723/2022 - Processo: 22.1.414.43.7</t>
  </si>
  <si>
    <t>Ajustes de lançamentos referente as despesas realizadas no Grupo do Tesouro do processo de adiantamento nº : 22.1.379.43.7, mas lançados nos RI dos professores - GO 15801, 15776 e 15784 - Contrapartida RI Diretoria GC 3746.</t>
  </si>
  <si>
    <t>Supreme Comercial Eireli</t>
  </si>
  <si>
    <t>Aquisição de cafeteira - Processo: 22.1.426.43.5 - NE 3879694/2022</t>
  </si>
  <si>
    <t>Seattle Tecnologia e Comércio de Produtos Eletroel</t>
  </si>
  <si>
    <t>Aquisição de forno de microondas - Processo: 22.1.426.43.5 - NE 3879619/2022</t>
  </si>
  <si>
    <t>NOVA COMUNICAÇÃO</t>
  </si>
  <si>
    <t>Despesas de projeto de sinalização do HEPIC e LAMFI devido a alterações na estrutura do prédio.</t>
  </si>
  <si>
    <t>Serviço de Buffet para o evento da CPGI</t>
  </si>
  <si>
    <t>Solicitação: 1054/2022 Remanejamento N° 2022 50455102 Solicitante: 5479786-1 Hercules Ramos Veloso de Freitas - Valor da Bolsa: 1.212,00 Previsão Orçamentária: 14.544,00 + 3.168,00 (auxílio transporte) Duração: 12 meses Jornada: 30 Horas Doc. Mov. Verba: 202203964160 Processo: 22.1.97.43.1 Aluno: 11224981 - Lucas Vazquez Valente Data de Cadastro: 06/09/2022 16:59</t>
  </si>
  <si>
    <t>Solicitação: 1055/2022 Setor: Setor de Suporte ao Usuário Solicitante: 5479786-1 Hercules Ramos Veloso de Freitas Valor da Bolsa: 808,00 Previsão Orçamentária: 4.848,00 + 1.584,00 (auxílio transporte) Duração: 6 meses Jornada: 20 Horas Doc. Mov. Verba: 202203964179 Processo: 22.1.99.43.4 Aluno: 11880685 - Pedro Vicente de Jesus Data de Cadastro: 06/09/2022 17:01 Remanejamento N° 2022 50456389</t>
  </si>
  <si>
    <t>Solicitação: 1056/2022 Setor: Setor de Suporte ao Usuário Solicitante: 5479786-1 Hercules Ramos Veloso de Freitas Valor da Bolsa: 808,00 Previsão Orçamentária: 4.848,00 + 1.584,00 (auxílio transporte) Duração: 6 meses Jornada: 20 Horas Doc. Mov. Verba: 202203964187 Processo: 22.1.98.43.8 Aluno: 11811583 - Tiago Matheus da Silva Data de Cadastro: 06/09/2022 16:58 Remanejamento N° 2022 50456400</t>
  </si>
  <si>
    <t>Aquisição emergencial de cabo para áudio, para ser instalado nos auditórios Abraão de Moraes e Adma Jafet. OBS.: Deposito em Conta Corrente: AG: 7068-8, C/C: 13992-0</t>
  </si>
  <si>
    <t>Pagamento Pró-Labore ref. a participação na comissão julgadora do concurso para obtenção do título de livre-Docência junto ao departamento de Física Aplicada Ed. IF 19/22 a ser realilzado no período de 13 a 15 de setembro de2022. NEE 3975120 José Antonio Eiras (UFSCar) Processo 22.1.17.43.8.</t>
  </si>
  <si>
    <t>Solicito a liberação de verba no valor de R$ 320,00 a favor da empresa JT Publicidade Comunicação e Assessoria Ltda. a solicitação se faz necessária em caráter emergencial para publicação da Tomada de Preços 02/2022 - IFUSP referente a serviço de jardinagem.</t>
  </si>
  <si>
    <t>Pagamento ref. Participação na 16º edição da Feira USP e as Profissões no período de 01 a 03 de setembro de 2022. - NEE 3982681 Luiza Teixeira Sodré de Carvalho - NEE 3982908 Yuri Confessor Castilho Fernandes - NEE 3983041 Rodrigo dos Anjos Silva - NEE 3983246 Gustavo Matsuo Andrelino Sakanaka - NEE 3983319 Gabriele Benedicto Moreira</t>
  </si>
  <si>
    <t>Remanejamentos diversos realizados no dia 09/08/2022 referente a complementação de recurso para estágio. SOLICITAÇÕES: Complementação de recurso para estágio do aluno Irma Fernanda Moreira Brito. Referente à solicitação 138/2018 Complementação de recurso para estágio do aluno Marina Porto Miranda. Referente à solicitação 516/2018 Complementação de recurso para estágio do aluno Joao Pedro Porro Palazzo. Referente à solicitação 685/2018 Complementação de recurso para estágio do aluno Ana Carolina Trolezi Braga. Referente à solicitação 686/2018 Complementação de recurso para estágio do aluno Carlos Alberto Chaves. Referente à solicitação 722/2018 Complementação de recurso para estágio do aluno Barbra Miguele de Sá. Referente à solicitação 723/2018 Complementação de recurso para estágio do aluno Artur Correia Alegre. Referente à solicitação 724/2018 Complementação de recurso para estágio do aluno Julianny Scarlett Dourado Cavalcante. Referente à solicitação 793/2018 Complementação de recurso para estágio do aluno Mauricio Nakane Shimao. Referente à solicitação 810/2018 Complementação de recurso para estágio do aluno Caterine Silva e Souza. Referente à solicitação 856/2018 Complementação de recurso para estágio do aluno Emanuel Lima de Sousa. Referente à solicitação 862/2018 Complementação de recurso para estágio do aluno Gabriel Araujo Hirayama. Referente à solicitação 876/2018 Complementação de recurso para estágio do aluno Lucas Henrique Bahr Yau. Referente à solicitação 251/2017 Complementação de recurso para estágio do aluno Alexandre Cintra de Moraes. Referente à solicitação 558/2017 Complementação de recurso para estágio do aluno Thays da Silva Gorska. Referente à solicitação 559/2017 Complementação de recurso para estágio do aluno Marina Porto Miranda. Referente à solicitação 615/2017 Complementação de recurso para estágio do aluno Artur Correia Alegre. Referente à solicitação 637/2017 Complementação de recurso para estágio do aluno Carlos Alberto Chaves. Referente à solicitação 641/2017 Complementação de recurso para estágio do aluno Barbra Miguele de Sá. Referente à solicitação 642/2017 Complementação de recurso para estágio do aluno Mauricio Nakane Shimao. Referente à solicitação 749/2017 Complementação de recurso para estágio do aluno Jefferson Pereira de Albuquerque. Referente à solicitação 1046/2017 Complementação de recurso para estágio do aluno Bruna Azevedo Leite. Referente à solicitação 242/2014 Complementação de recurso para estágio do aluno Laís Marina Banov. Referente à solicitação 856/2014 Complementação de recurso para estágio do aluno João Paulo Muniz Palma. Referente à solicitação 857/2014 Complementação de recurso para estágio do aluno Bianca Quitério Guariglia. Referente à solicitação 949/2014 Complementação de recurso para estágio do aluno Leticia Cozaro Silotto. Referente à solicitação 1048/2014</t>
  </si>
  <si>
    <t>Remanejamento N° 2022 50406004 para atender reserva de pregão referente ao aquecedor solar do edifício de bloco de serviços - DC 181947/2022 - Processo:22.1.438.43.3 - GC 3802</t>
  </si>
  <si>
    <t>Pagamento ref. ao projeto Física para Todos como Palestrante com o tem "Biofísica e Sistemas Microscópicos". NEE 4054869/2022 Wallance Moreira Pazin.(UNESP-Baurú) - Cancelada a NEE devido a impossibilidade de comparecimento do professor. Vide doctos. anexos.</t>
  </si>
  <si>
    <t>NE.03983912 - aquisições de relógios de parede para salas de aulas e auditórios - RC 219510 - DC 167723.</t>
  </si>
  <si>
    <t>Solicitação 835/2022 - Remanejamento N° 2022 50395428 de recurso para estágio do aluno Sthephany de Fatima de Oliveira.</t>
  </si>
  <si>
    <t>Carla Dal Manso Nunes Roxo - EPP</t>
  </si>
  <si>
    <t>NE.03984234 - fornecimento de gases argônio e nitrogênio industrial para uso na Oficina Central - RC 402943 - DC 177915.</t>
  </si>
  <si>
    <t>Remanejamentos realizados dia 10/08/2022. Complementação de recurso para estágio do aluno Vitor Menezes Barbosa Sendrete. Referente à solicitação 730/2017 Complementação de recurso para estágio do aluno Juliana Avila Von Zuben. Referente à solicitação 47/2018 Complementação de recurso para estágio do aluno Caio Vinícius Dallaqua Leal. Referente à solicitação 691/2018 Complementação de recurso para estágio do aluno Felipe Moura dos Santos. Referente à solicitação 747/2018 Complementação de recurso para estágio do aluno Alessandra Mouta de Oliveira. Referente à solicitação 834/2018</t>
  </si>
  <si>
    <t>Turismo Pavão Ltda</t>
  </si>
  <si>
    <t>Locação de onibus para transporte de alunos que participarão de um evento na cidade de Paraíso - SP - Processo: 22.1.440.43.8 - NE 4017190/2022</t>
  </si>
  <si>
    <t>Transposição para Manutenção predial para empenhar DC 167197/2022</t>
  </si>
  <si>
    <t>Solicitação 1784/2013 Remanejamento 50414660 / 2022 de recurso para estágio do aluno Willian Fernandes dos Santos.</t>
  </si>
  <si>
    <t>NEs.04054800 / 04054818 - Ata Registro de Preço - Instalações e aquisições de condicionadores de ar - RC 426362 - DC 185500.</t>
  </si>
  <si>
    <t>Pagamento de Auxílio a Professor(a) Visitante para ministrar colóquio a ser realizado em 25/08/2022 e colaborar com grupos de pesquisa no IFUSP - NEE 4054885 Eduardo Chaves Montenegro (UFRJ)</t>
  </si>
  <si>
    <t>Compra de 10 Kilos de pacotes em grão de café, e 01 descalcificador para limpeza da máquina de café, no valor de R$ 640,00 (seiscentos e quarenta reais)</t>
  </si>
  <si>
    <t>Reembolso pela compra de componentes eletrônicos emergenciais à preparação dos experimentos de Física Experimental VI (4302314).</t>
  </si>
  <si>
    <t>Compra de fita isolante, cabos e conectores para as lâmpadas UVC DFNC, eletroduto 3/4 (Didáatico) e canaleta (UVC)</t>
  </si>
  <si>
    <t>REMANEJAMENTO 50424568 / 2022 Atender a solicitação de reserva para realização de Pregão Eletrônico DC 188828/2022 - Transferência para Manutenção Predial GC 3814</t>
  </si>
  <si>
    <t>Solicitação 857/2017 - Remanejamento 50422662 / 2022 de recurso para estágio do aluno Jefferson Pereira de Albuquerque.</t>
  </si>
  <si>
    <t>Solicitação 860/2017 - Remanejamento 50422689 / 2022 de recurso para estágio do aluno Tiago Fernandes D'Agostino.</t>
  </si>
  <si>
    <t>Alumen Comercial e Servicos Ltda.</t>
  </si>
  <si>
    <t>NE.04097215 - aquisição de esterilizadores de ar p/ remover os ácaros do acervo do IF - RC 422731 - DC 191110.</t>
  </si>
  <si>
    <t>Solicito liberação de verba no valor de R$ 320,00 a favor da empresa JT Publicidade Comunicação e Assessoria Ltda., a solicitação se faz necessária em carater emergencial para publicação da Tomada de Preços 03/2022, reforma de espaços, visando a construção de acesso para implementação de rota de fuga.</t>
  </si>
  <si>
    <t>Solicitações 857/2017 e 860/2017 Complementação de recurso para estágio do aluno Jefferson Pereira de Albuquerque Remanejamento 50423707 / 2022. e Complementação de recurso para estágio do aluno Tiago Fernandes D'Agostino Remanejamento 50423723 / 2022</t>
  </si>
  <si>
    <t>Solicitação: 1141/2022 Setor: Diretoria Instituto de Física Solicitante: 3472142-1 Maria Luísa Pestilla Tippi Valor da Bolsa: 1.212,00 Previsão Orçamentária: 14.544,00 + 3.168,00 (auxílio transporte) Duração: 12 meses Jornada: 30 Horas Doc. Mov. Verba: 202204124190 Processo: 22.1.497.43.0 Aluno: 12688894 - Esther Souto Santana Data de Cadastro: 21/09/2022 12:38 Remanejamento N° 2022 50481006</t>
  </si>
  <si>
    <t>Referente ao cálculo de rateio do pool de gráficas relativo ao mês de junho de 2022 Remanejamento N° 2022 50430169.</t>
  </si>
  <si>
    <t>Referente ao cálculo de rateio do pool de gráficas relativo ao mês de julho de 2022. Remanejamento N° 2022 50430185</t>
  </si>
  <si>
    <t>Ajustes de lançamentos referente as despesas realizadas no Grupo do Tesouro do processo de adiantamento nº : 22.1.419.43.9, mas lançados nos RI dos professor - GOs 15837, 15834, 15822, 15843 e 15885 - Contrapartida RI Diretoria GC 3817</t>
  </si>
  <si>
    <t>Matias Comercial Produtos e Serviços Eirelli - ME</t>
  </si>
  <si>
    <t>Aquisição de lâmpadas tubular de led - Processo: 21.1.439.43.9 - NE 4140315/2022</t>
  </si>
  <si>
    <t>Solicitação 889/2017 Remanejamento 50429586 de recurso para estágio do aluno Caterine Silva e Souza.</t>
  </si>
  <si>
    <t>Solicitação 863/2018 Remanejamento 50429624 de recurso para estágio do aluno Carlos Henrique Camillo da Silva.</t>
  </si>
  <si>
    <t>Maria Luisa Pestilla Tippi (Reembolso)</t>
  </si>
  <si>
    <t>Impressã ed banner de tecido para Feira de Profissões.</t>
  </si>
  <si>
    <t>Compra de acessórios para canaletas DUTOTEC, porta equipamento, para utilização em reparos emergenciais no LQMEC.</t>
  </si>
  <si>
    <t>Maria Luísa Pestilla Tippi |(reembolso)</t>
  </si>
  <si>
    <t>Impressão de cartazaes Time de Drones do IFUSP para Feira de Profissões</t>
  </si>
  <si>
    <t>Requisição de Material - Manutenção Predial</t>
  </si>
  <si>
    <t>Requisição de Almoxarifado - Manutenção Predial</t>
  </si>
  <si>
    <t>JT Publicidade Comunicação e Assessoria Eireli</t>
  </si>
  <si>
    <t>Adiantamento - Aquisição de publicação da Tomada de preço 04</t>
  </si>
  <si>
    <t>Requisição de Materiais - Manutenção Predial</t>
  </si>
  <si>
    <t>Requisição de materiais Manutenção Predial</t>
  </si>
  <si>
    <t>Requisição de Almoxarifado Manutenção Predial</t>
  </si>
  <si>
    <t>DIR-ENSINO</t>
  </si>
  <si>
    <t>Transposicao Interna</t>
  </si>
  <si>
    <t>Transposição Interna da Básica p/ a Manutenção de Edifícios - Rem. 50439166.</t>
  </si>
  <si>
    <t>GOTOTICA COMERCIO DE OCULOS LTDA</t>
  </si>
  <si>
    <t>Aquisição de óculos de segurança para o funcionário Antonio Natalino Alves de Souza da Oficina Central - IFUSP</t>
  </si>
  <si>
    <t>Repasse para Manutenção Predial para atender empenho DC 204432/2022 - Remanejamento 50444003/2022 - GC 3820</t>
  </si>
  <si>
    <t>Requisição deAlmoxarifado</t>
  </si>
  <si>
    <t>Requisição de Material</t>
  </si>
  <si>
    <t>Alunos Colaboradores eventuais</t>
  </si>
  <si>
    <t>Pagamento a colaboradores eventuais (Alunos) que participarão de atividades de apoio na 16ª edição da Feira USP e as Profissões no período de 01 a 03 de Setembro de 2022 - NEE 13696404 Elisa de Almeida Oliveira - NEE 13728170 Ana Clara Dantas Martins - NEE 7581801 Caio Mendonça Pimentel - NEE 9074375 Breno Agatão Garcia - NEE 9301259 Murilo Soares de Godoy - NEE 9848475 Pedro Henrique Gnann Betitto - NEE 10694139 Sthephany de Fatima de Oliveira - NEE 12611081 Nathan Fernandes de Oliveira - NEE 9762188 Agnessa Kling Nóbrega - Proc. 22.1.408.43.7 Obs. Valor total R$ 1.100,00 - GO 15980</t>
  </si>
  <si>
    <t>Envio de um sedex (material bibliográfico) para CECIERJ - Praça Cristiano Ottoni, S/N - 6º andar - Centro - Rio de Janeiro - RJ - Prédio da Central do Brasil - Biblioteca - sala 627 - CEP: 20221-250 - (Nº.Objeto: QB868579806BR</t>
  </si>
  <si>
    <t>Solicitação: 1187/2022 Setor: Diretoria Instituto de Física Solicitante: 3472142-1 Maria Luísa Pestilla Tippi Valor da Bolsa: 1.212,00 Previsão Orçamentária: 7.272,00 + 1.584,00 (auxílio transporte) Duração: 6 meses Jornada: 30 Horas Doc. Mov. Verba: 202204367913 Processo: 21.1.389.43.1 Aluno: 10695422 - Daniel Souza dos Reis Data de Cadastro: 13/10/2022 09:36 - Remanejamento N° 2022 50526301</t>
  </si>
  <si>
    <t>Requisição de Almoxarifado de dezembro de 2021 ao dia 05/09/2022</t>
  </si>
  <si>
    <t>NE.04436079 - Ata Registro de Preço - aquisições de caixas de papéis sulfites - RC 440314 - DC 204564.</t>
  </si>
  <si>
    <t>Requisição de Almoxarifado de março à agosto de 2022</t>
  </si>
  <si>
    <t>CANCELADO - Solicitação: 1203/2022 Setor: Diretoria Instituto de Física Solicitante: 5008157-1 Veronica Espinosa Pintos Lopes Valor da Bolsa: 1.212,00 Previsão Orçamentária: 14.544,00 + 3.168,00 (auxílio transporte) Duração: 12 meses Jornada: 30 Horas Doc. Mov. Verba: Processo: Aluno: Data de Cadastro: 08/09/2022 15:11</t>
  </si>
  <si>
    <t>Requisição de Almoxarifado ( Contabilidade)</t>
  </si>
  <si>
    <t>almoxarifado</t>
  </si>
  <si>
    <t>Requisição de Almoxarifado ( Seção de Vigilância)</t>
  </si>
  <si>
    <t>Requisição de Almoxarifado ( DIR/RA/CPG)</t>
  </si>
  <si>
    <t>Requisição de Almoxarifado ( janeiro à setembro de 2022)</t>
  </si>
  <si>
    <t>Requisição de Almoxarifado ( Janeiro a 08 de setembro de 2022)</t>
  </si>
  <si>
    <t>Requisição de Almoxarifado de janeiro á 08 de setembro de 2022</t>
  </si>
  <si>
    <t>Adiantamento - aquisição de serviço de chaveiro (manutenção de fechadura)</t>
  </si>
  <si>
    <t>Adiantamento - aquisição de serviço de chaveiro (Confecção de carimbo)</t>
  </si>
  <si>
    <t>Adiantamento - aquisição de serviço de chaveiro (Manutenção de fechadura)</t>
  </si>
  <si>
    <t>Soliticação de reembolso pela compra de materiais diversos, emergenciais à preparação dos experimentos de Física Experimental VI (4302314).</t>
  </si>
  <si>
    <t>Reembolso pela compra emergencial de insumos para os preparativos de experimentos para os Laboratórios Didáticos.</t>
  </si>
  <si>
    <t>IFSC</t>
  </si>
  <si>
    <t>Rem. 50462788 - 01 Diária para participação de Colóquio em colaboração com o grupo de Pesquisa de Física da Matéria Condensada, no dia 15/09/2022 - Prof. Luiz Vitor de Souza Filho - N.USP 5273515...</t>
  </si>
  <si>
    <t>Requisição de Almoxarifadp ( Laboratório Didático)</t>
  </si>
  <si>
    <t>Requisição de Almoxarifado emitida pela Diretoria (Sueli e Iran) Período de janeiro à Julho de 2022.</t>
  </si>
  <si>
    <t>Requisição de Almoxarifado ( Amélia Ferrari)</t>
  </si>
  <si>
    <t>Requisição de Almoxarifado Período de de março a julho de 2022 ,Material de consumo para Diretoria</t>
  </si>
  <si>
    <t>Requisição de Almoxarifado ( Verônica)</t>
  </si>
  <si>
    <t>Requisição de Almoxarifado ,Período de de março a agosto de 2022</t>
  </si>
  <si>
    <t>Excel Comércio e Serviços de Informática Ltda.</t>
  </si>
  <si>
    <t>Aquisição de insumos de informática para upgrade de equipamentos do CCIF.</t>
  </si>
  <si>
    <t>Compra de um headset para ouvir o áudio das reuniões do CTA/Congregação para confeccção de atas.</t>
  </si>
  <si>
    <t>AAA-CPG</t>
  </si>
  <si>
    <t>Compra emergencial de papel termo-sensível 15mm x 49mm x 30m para os experimentos de Introdução às Medidas em Física (4300152), Física Experimental 2 (4302114) e Física Experimental B (4323202).</t>
  </si>
  <si>
    <t>Solicito a liberação de verba no valor de R$ 320,00 a favor da empresa JT Publicidade Comunicação e Assessoria Ltda. , a solicitação se faz em caráter emergencial para publicação do Edital da Tomada de Preços 05/2022 - IFUSP.</t>
  </si>
  <si>
    <t>Ajustes de lançamentos referente as despesas realizadas no Grupo do Tesouro do processo de adiantamento nº : 22.1.439.43.0, mas lançados nos RI dos professores - GO 16041, 15872, 15885, 15910 e 15920 - Contrapartida RI Diretoria GC 3829.</t>
  </si>
  <si>
    <t>Excel Comércio e Serviços de Informática Ltda</t>
  </si>
  <si>
    <t>Compra emergencial de uma bateria para servidor DELL</t>
  </si>
  <si>
    <t>Marco Antonio Rice</t>
  </si>
  <si>
    <t>Reembolso ref. à Serviço de renovação de Certificado Digital do interesse do IF.</t>
  </si>
  <si>
    <t>Compra de 06 adoçantes Zero Cal, sendo que 04 para a Diretoria e 02 para Assistência Acadêmica</t>
  </si>
  <si>
    <t>Ajustes de lançamentos referente as despesas realizadas no Grupo do Tesouro do processo de adiantamento nº : 22.1.515.43.8, mas lançados nos RI dos professores - GO 15965, 15974, 16041, 16026, 15996 e 16082 - Contrapartida RI Diretoria GC 3831.</t>
  </si>
  <si>
    <t>Simpress Comercio Locacao e Servicos Ltda.</t>
  </si>
  <si>
    <t>NE.04713064 - Reforço do contrato de serviços de impressão e reprografia corporativa- Exercício 2022 - NE 0290681/2022.</t>
  </si>
  <si>
    <t>Serviço de buffet para o 30º Simpósio Internacional de Iniciação Científica e Tecnológica da USP (SIICUSP) de 03 a 06/10/2022. Req. Compra 514.776 - DC 213138 - NEE 4729378; DC 231154 - NEE 4729475; DC 231189 - NEE 4729556 e DC 231200 - NEE 4729637 - Proc. 22.1.64.43.6</t>
  </si>
  <si>
    <t>Envio de Termo de Aceitação de Domínio de Transferência do Prof. Arnaldo Gammal para FAPESP via Sedex - Rua Pio XI, 1500 - Processo 2016/17612-7 - (Nº.Objeto:OV187563098br)</t>
  </si>
  <si>
    <t>Correios</t>
  </si>
  <si>
    <t>Envio de 05 impressos via Correio (material bibliográfico para doação) QC206094681 , QC206094695 , QC206094704 , QC206094718 , QC206094721</t>
  </si>
  <si>
    <t>Compra de duas resistência para marmiteiro do refeitório do Bloco de Serviços</t>
  </si>
  <si>
    <t>Troca de miolo dos armários dos auditórios (Norte e Sul) e cópias simples das salas 341 e copa.</t>
  </si>
  <si>
    <t>Solicito a liberação de verba no valor de R$ 420,00 a favor da empresa JT Publicidade Comunicação e Assessoria Ltda., a solicitação se faz necessária em caráter emergencial devido a publicação da Tomada de Preços 06/2022 - IFUSP.</t>
  </si>
  <si>
    <t>Envio de 2 correspondências por sedex com AR para o Sr. José Augusto Freire para dois endereços diferentes, cep:04923-15 R:Paulo de Costa Leite, 95 - R: Padre Claro 98 - cep:04923-120 a pedido do diretor. (Nº. Objeto:OV187563739 br ), (Nº.Objeto:OV187563742 br )</t>
  </si>
  <si>
    <t>Referente do Serviço de produção e impressão de identificador para Professora Elisabeth Yoshimura. Obs. foi transferido o RI da professora para o RI da Diretoria - Lab. de Dosimetria. RC 433717 - DC 222040 - Proc. 22.1.580.43.4 - NEO 04908795 - Contrapartida - GO 16130 e GC 3837</t>
  </si>
  <si>
    <t>Aquisição de serviço de chaveiro (Confecção de carimbos) para a Biblioteca</t>
  </si>
  <si>
    <t>Metawell Comercial Ltda.</t>
  </si>
  <si>
    <t>NE.05289746 - Compra de desumificadores para 2 salas dos laboratórios didáticos - DC 227831/2022 - Alteração do valor de R$ 31.040,00.</t>
  </si>
  <si>
    <t>Remanejamento 50463008 / 2022 referente à requisição de material 2022 00391232 .</t>
  </si>
  <si>
    <t>Aquisição de TV 85 polegadas para uso na sala de seminários do FNC - Processo: 22.1.581.43.0 - Reserva 4966078/2022 - Valor total R$ 13.399,82 - o restante do valor esta na GO 16145 - NE 5320848</t>
  </si>
  <si>
    <t>Diretoria</t>
  </si>
  <si>
    <t>Aquisição de Toalha de papel em Bobina RC 533100/2022 - Processo 22.1.50.43.5 - NE - 4994144/2022</t>
  </si>
  <si>
    <t>Naypi Serviços de Despachos LTDA</t>
  </si>
  <si>
    <t>Emissão/renovação das licenças do IF para compra/uso de produtos químicos controlados.</t>
  </si>
  <si>
    <t>Serasa S.A.</t>
  </si>
  <si>
    <t>Renovação da certificação digital da Funcionária Manoela Brito, responsável pelas declarações de movimentações de compra/uso de produtos químicos controlados no IFUSP.</t>
  </si>
  <si>
    <t>Ajustes de lançamentos referente as despesas realizadas no Grupo do Tesouro do processo de adiantamento nº : 22.1.516.43.4, mas lançados nos RI dos professores - GO 16047 e 16110 - Contrapartida RI Diretoria GC 3840.</t>
  </si>
  <si>
    <t>CITSO Comércio e Serviço Importador de Informática</t>
  </si>
  <si>
    <t>NE - 5487742 - Aquisição de impressora térmica para impressão de QR de visitantes na portaria - Processo: 22.1.598.43.0 - Reserva: 5021549 - Alterado o valor de R$ 659,90.</t>
  </si>
  <si>
    <t>Requisição de Compras</t>
  </si>
  <si>
    <t>Requisição de Almoxarifado (para uso na oficina central)</t>
  </si>
  <si>
    <t>Requisição de Almoxarifado ( Seção de Comunicação)</t>
  </si>
  <si>
    <t>Requisição de Almoxarifado ( Laboratório Didáticos )</t>
  </si>
  <si>
    <t>Solicitação 863/2018 - Complementação de recurso para estágio do aluno Carlos Henrique Camillo da Silva. REMANEJAMENTO 50516802 / 2022</t>
  </si>
  <si>
    <t>Solicitação 889/2017 Complementação de recurso para estágio do aluno Caterine Silva e Souza - REMANEJAMENTO 50516845 / 2022</t>
  </si>
  <si>
    <t>Digel Elétrica Ltda</t>
  </si>
  <si>
    <t>Compra de material elétrico para uso imediato no laboratório Pelletron</t>
  </si>
  <si>
    <t>Envio de Sedex/AR para Companhia de Engenharia de Tráfego CET - R. Sumidouro, 546 - Pinheiros, São Paulo - SP, 05428-900 - (Nº.Objeto: OV187564615br)</t>
  </si>
  <si>
    <t>Compra de Headset para ouvir as gravações e confeccionar as atas de reuniões do CTA e Congregação.</t>
  </si>
  <si>
    <t>Transferência de saldo para Diretoria RINF - Remanejamento 50531925/2022 GC 3855</t>
  </si>
  <si>
    <t>NE.05136460 / 05136516 / 05136532 / 05136761 / 05136800 - Ata Registro de Preço - serviço de buffett para Workshop dias 19, 20 e 21/12/2022 - RC 537997 - DC 240609 / 240617 / 240625 / 242687 / 242679. Anulação da NE 05136761 no valor de R$ 1.350,00 valor anterior desta G.O. R$ 4.500,00</t>
  </si>
  <si>
    <t>NE.05137237 / 05142109 / 05142125 - Ata Registro de Preço - serviços de buffett para reuniões da congregação nos dias 27/10, 24/11 e 08/12/2022 - RC 547887 - DC 242652 / 248081 / 248090.</t>
  </si>
  <si>
    <t>Anulação parcial - NE.05142265 / 05142290 / 05142311 / 05142338 / 05142354 / 05142370 / 05142397 / 05142419 - Ata Registro de Preço - serviços de buffett para colóquios nos dias 20 e 27/10, 03, 10, 17 e 24/11 e 01 e 08/12/2022 - RC 554301 / 554328 / 554336 / 554344 / 554352 / 554360 / 554379 / 554387 - DC 248120 / 248138 / 248146 / 248154 / 248162 / 248170 / 248189 / 248200 - Anulação parcial das NE.s 05142338 / 05142354 / 05142370 - Valor anterior de R$ 2.400,00.</t>
  </si>
  <si>
    <t>Envio via Sedex de Termo de Aceitação e Domínio de Transferência para a FAPESP - R. Pio XI, 1500 - Alto da Lapa, São Paulo - SP, 05468-901 - Processo 2016/17612-7 - Prof. Arnaldo Gammal - (Nº.Objeto: QB862041174br)</t>
  </si>
  <si>
    <t>Aquisição emergencial de canaleta parafuso e abracadeira para instalar as cameras nos quatro auditórios do Ed. principal. Favor fazer o deposito em C/C.</t>
  </si>
  <si>
    <t>Compra de 05 pacotes em grãos de café, no valor de R$ 295,00 reais para Diretoria</t>
  </si>
  <si>
    <t>Solicitação de reembolso pela compra de materiais emergenciais à construção de kits didáticos para as aulas de Física Experimental.</t>
  </si>
  <si>
    <t>NE.05201920 - Ata Registro de Preço - serviços de buffett para homenagem ao Prof. Salinas - dia 21/10/2022 - RC 563670 - DC 251473.</t>
  </si>
  <si>
    <t>Aluno(a)</t>
  </si>
  <si>
    <t>Pagamento a colaborador eventual Aluno(a) - Maria Monalisa de Melo Paulino - Nº USP 9796742, que participará de atividades de monitoria, apoio técnico e didático ao ETRI 2022 - Research Centre for Greenhouse Gas Innovation de 24 a 27/10/2022. Proc. 22.1.408.43.7</t>
  </si>
  <si>
    <t>Pagamento ref. Colóquio apresentado no IFUSP no mês outubro de 2022. Prof. Dr. Rogério Rosenfeld - nº USP 1702676 - IFT-UNESP. Proc. 22.1.167.43.0</t>
  </si>
  <si>
    <t>Vinicius Goncalves Oliveira</t>
  </si>
  <si>
    <t>NE.05223311 - Auxílio financeiro a aluno de Graduação para participação na "X Conferência Latino Americana de Colisiones" - de 23 a 26/10/2022 - Salta - Argentina...</t>
  </si>
  <si>
    <t>Referente a favor da SIPAT Conjunta 2022 a ser realizada dia 07 a 11/11/2022 no auditório do IEE - fale conosco 234476 - REMANEJAMENTO 50553520 / 2022</t>
  </si>
  <si>
    <t>Solicitação de reembolso pela compra de material emergencial para a confecção de kit para o Curso de Física Experimental 4 (4302214).</t>
  </si>
  <si>
    <t>Remanejamentos 50559420/2022 e 50559447/2022 Referente ao Pregão - compra de peças e acessórios de informática e monitor de vídeo de 23,8" - RC 518437 - DC 230395 - Ajuste da GO 16241 / GC 3863.</t>
  </si>
  <si>
    <t>Jose Roberto dos Santos 76157512849</t>
  </si>
  <si>
    <t>Aquisição de serviço de chaveiro</t>
  </si>
  <si>
    <t>Transposição para o Grupo de informática para atender empenho DC 253590 / 2022 - Remanejamentos 50563649, 50563665 e 50563800 - GC 3866</t>
  </si>
  <si>
    <t>NE.05290523 - Ata Registro de Preço - serviços de buffett p/ evento da PRP na Biblioteca Brasiliana dia 08/11/2022 - RC 561600 - DC 253468.</t>
  </si>
  <si>
    <t>RPL rolamentos Paulista Ltda</t>
  </si>
  <si>
    <t>Uso emergencial em motores do Laboratório</t>
  </si>
  <si>
    <t>Affonso´s Borrachas Ltda</t>
  </si>
  <si>
    <t>Uso emergencial nos motores dos laboratóriosd</t>
  </si>
  <si>
    <t>Qualith Lub do Brasil</t>
  </si>
  <si>
    <t>Uso emergencial nos compressores do departamento</t>
  </si>
  <si>
    <t>Filtrar Comércio Ltda</t>
  </si>
  <si>
    <t>Troca prevista em filtros de água potável do departamento</t>
  </si>
  <si>
    <t>Gustavo Paganini Canal</t>
  </si>
  <si>
    <t>Pgto Diária N° 202200040 - Destino: Rio de Janeiro/RJ-Brasil Convênio: 0 Saida Prevista: 08/11/2022 - 08:00 Término Prevista: 10/11/2022 - 22:00 Diárias Nacionais: Completas: 2 - Simples: 1 - Finalidade da Diária: Participação em um painel de debate na Federação das Indústrias do Estado do Rio de Janeiro (FIRJAN) para falar sobre as tecnologias habilitadoras utilizadas na fusão nuclear.</t>
  </si>
  <si>
    <t>FM - USP</t>
  </si>
  <si>
    <t>Rem. 50578107 - Contratação de 01 ônibus para Itapeva - SP, no dia 11 e retorno no dia 15/11/2022, conforme Notificação de Fornecimento n.o 77301 - (R$ 11.500,00)...</t>
  </si>
  <si>
    <t>Prof. Mikiya Muramatsu</t>
  </si>
  <si>
    <t>Compra de materiais para a realização de oficinas para alunos de escolas da educação básica.</t>
  </si>
  <si>
    <t>Solicitação de reembolso pela compra emergencial de materiais para a realização de manutenção dos equipamentos dos Laboratórios Didáticos.</t>
  </si>
  <si>
    <t>REMANEJAMENTO 50574560 / 2022 Referente a NE.05583873 - compra de disco rígido SSD - RC 563823 - DC 253816 - ajuste da GO 16284 e GC 3871.</t>
  </si>
  <si>
    <t>Remanejamento 50585189/2022 Referente NE.05588298 - compra de minis HD externo - RC 569490 - DC 265016 - Ajuste da GO 16286 e GC 3872.</t>
  </si>
  <si>
    <t>NE.05577482 - Ata Registro de Preço - serviços de buffett p/ evento , encontro funcionário 09/11/2022 - RC 587030 - DC 267078</t>
  </si>
  <si>
    <t>Ajustes de lançamentos referente as despesas realizadas no Grupo do Tesouro do processo de adiantamento nº : 22.1.583.43.3, mas lançados nos RI dos professores - GO 16121 e 16231 - Contrapartida RI Diretoria GC 3873.</t>
  </si>
  <si>
    <t>Solicito o reembolso de R$230,00 referente a compra de 02 GLP de 13Kg junto a distribuidora RELUZ para uso nas copas do IFUSP.</t>
  </si>
  <si>
    <t>Meru Viagens EIRELI EPP</t>
  </si>
  <si>
    <t>Fatura 10571 - Compra de passagem aérea para professor que irá participar de um debate no ENCOM na Federação de Indústrias do Estado do RJ - RC 565699 - Prof. Gustavo Canal (SP/RJSP).</t>
  </si>
  <si>
    <t>Interbombas bombas e equipamentos Ltda</t>
  </si>
  <si>
    <t>Troca emergencial de acoplador para bomba no sistema de água fechada do acelerador Pelletron</t>
  </si>
  <si>
    <t>Reembolso para Troca de torneira na área comum do Laboratório</t>
  </si>
  <si>
    <t>CRB - Planejamento e Consultoria LTDA - ME</t>
  </si>
  <si>
    <t>Serviço de tradução para o inglês do site da biblioteca do IFUSP.</t>
  </si>
  <si>
    <t>Professor visitante estrangeiro Matej Mayer que participará de reuniões de coordenação de projetos científicos e aulas de pós graduação entre os dias 16 e 18 de novembro de 2022 - NE 5730507 / 2022</t>
  </si>
  <si>
    <t>Nutricionale Comércio de Alimentos Ltda</t>
  </si>
  <si>
    <t>NE 5746861 Aquisição Açúcar RC 554913 Rc 261827</t>
  </si>
  <si>
    <t>Priscila de Lima Soares</t>
  </si>
  <si>
    <t>NE 5746632 Aquisição de matarial escolar RC 533185 DC 263226</t>
  </si>
  <si>
    <t>Referente aos pagamentos do pool de gráficas aos meses de agosto (R$ 4.006,12) e setembro (R$ 3.162,18) - Remanejamento 2022 50604523.</t>
  </si>
  <si>
    <t>Referente ao cálculo de rateio do pool de gráficas relativo ao mês de outubro de 2022. Remanejamento N° 2022 50608340</t>
  </si>
  <si>
    <t>Manoela Brito Cavalcante</t>
  </si>
  <si>
    <t>Compra de máscaras descartáveis para disponibilizar nas portarias do IF.</t>
  </si>
  <si>
    <t>Queller Informática e Comércio LTDA</t>
  </si>
  <si>
    <t>Troca de HD de servidores multiusuários</t>
  </si>
  <si>
    <t>GMIS Comercial de Ferramentas Eireli EPP</t>
  </si>
  <si>
    <t>NE 5795811 - Aquisição de máscaras n95 para distribuição aos servidores/docentes do IF - RC 598554/2022 - DC 275607/2022</t>
  </si>
  <si>
    <t>EP</t>
  </si>
  <si>
    <t>Fornecimento de 481 litros de nitrogênio líquido nos meses de abril a agosto/2021 e jan/fev e jun/jul/2022, conforme OF. ATF.005/2022/IF - PNV/LME. - Remanejamento 50608464 / 2022</t>
  </si>
  <si>
    <t>Brasilimpo Comercial Ltda</t>
  </si>
  <si>
    <t>NE.05792952 - Aquisição de café soluvel - RC 554913 - DC 277111 .</t>
  </si>
  <si>
    <t>Solicitação: 1553/2022 Setor: Diretoria Instituto de Física Solicitante: 5008157-1 Veronica Espinosa Pintos Lopes Valor da Bolsa: 808,00 Previsão Orçamentária: 9.696,00 + 3.168,00 (auxílio transporte) Duração: 12 meses Jornada: 20 Horas Doc. Mov. Verba: Processo: 22.1.405.43.8 Aluno: 11237589 - Laura Fragoso Goncalves da Conceicao Data de Cadastro: 23/11/2022 15:21 - Remanejamento N° 2023 50049629</t>
  </si>
  <si>
    <t>Teclabel Soluções Industriais Ltda</t>
  </si>
  <si>
    <t>Aquisição de etiqueta para impressora termo transferência - Processo: 22.1.714.43.0 - NE 5828620 / 2022</t>
  </si>
  <si>
    <t>Hipermec Comércio e Serviços EIRELI</t>
  </si>
  <si>
    <t>NE 5830064 Aquisição de material de limpeza RC 533371 - 5333474 - 540610 DC 267876</t>
  </si>
  <si>
    <t>Muccio &amp; Muccio Ltda</t>
  </si>
  <si>
    <t>NE 5830099 Aquisição de material de limpeza RC 533371 - 5333474 - 540610 DC 267876</t>
  </si>
  <si>
    <t>EFD-Reinf e eSocial - Recolhimentos INSS DACTE OS 3905 e 3922 e NFSe 575 - Remanejamento N° 2022 50621002 - Remanejamento N° 2022 50621029 - Remanejamento N° 2022 50620987 - Ref. pagamentos feito nos Empenhos de Adiantamentos 30023339 e 30026036</t>
  </si>
  <si>
    <t>Alex João Silva</t>
  </si>
  <si>
    <t>Solicito a liberação de verba para reembolso a favor do funcionário Alex João Silva, referente aquisição de óculos, a solicitação se faz necessário em carater emergencial para proteção do funcionário no uso na oficina do Instituto de Física.</t>
  </si>
  <si>
    <t>Envio de um sedex com AR Engemax Engenharia e Construção LTDA - CEP 19063-680 - (Nº.Objeto: OV187572174br)</t>
  </si>
  <si>
    <t>Solicitação de reembolso pela compra emergencial de componentes eletrônicos.</t>
  </si>
  <si>
    <t>MPA Automação Comércio e Serviços Ltda- EPP</t>
  </si>
  <si>
    <t>Compra de bobinas eletromagnéticas para troca imediata em controladoras de válvulas de vácuo</t>
  </si>
  <si>
    <t>Digel Elétrica LTDA</t>
  </si>
  <si>
    <t>Material elétrico para manutenção corretiva nos sistemas elétricos do laboratório Pelletron</t>
  </si>
  <si>
    <t>Pró-Reitoria de Inclusão e Pertencimento</t>
  </si>
  <si>
    <t>Referente a aquisição de 40 tickets para almoço: 20 para o dia 12/12 e outros 20 para 13/12 - Nome do evento: "RAIOS CÓSMICOS NAS ESCOLAS: SEGUNDA OFICINA" - Remanejamento N° 2022 50648067.</t>
  </si>
  <si>
    <t>Reforço de empenho</t>
  </si>
  <si>
    <t>Ajustes de lançamentos referente as despesas realizadas no Grupo do Tesouro do processo de adiantamento nº : 22.1.674.43.9, mas lançados nos RI dos professores - GO 16260, 16261, 16270, 16267, 16302, 16268, 16356 e 16367 - Contrapartida RI Diretoria GC 3897.</t>
  </si>
  <si>
    <t>Compra de arame farpado e luva para utilizar na cerca provisória do HEPIC (adiantamento específico para a cerca).</t>
  </si>
  <si>
    <t>Fidelissima Ind.e Com. de Café Ltda. EPP</t>
  </si>
  <si>
    <t>Compra de grãos de café para a diretoria</t>
  </si>
  <si>
    <t>AKMOXARIFADO</t>
  </si>
  <si>
    <t>Jon Otto Fossoum</t>
  </si>
  <si>
    <t>Visita ao IFUSP e ministrar Colóquio intitulado "From low- to higt-tech applications of clay minerals", no dia 08/12 junto ao departamento de Materiais e Mecânica.</t>
  </si>
  <si>
    <t>Compra de microfone para melhoria da gravação de reuniões do Conselho Técnico-Administrativo.</t>
  </si>
  <si>
    <t>Aquisição de serviço de chaveiro para confecção de carimbos.</t>
  </si>
  <si>
    <t>Compra de bobina para impressora térmica usada no cadastro de visitantes do IFUSP.</t>
  </si>
  <si>
    <t>Solicitação de reembolso pela compra de insumos emergenciais à preparação de experimentos para as disciplinas dos Laboratórios de Física Experimental.</t>
  </si>
  <si>
    <t>Para uso na copa do bloco de serviços.</t>
  </si>
  <si>
    <t>Compra de quadro branco e itens de papelaria para uso imediato na zeladoria.</t>
  </si>
  <si>
    <t>Ajustes de lançamentos referente as despesas realizadas no Grupo do Tesouro do processo de adiantamento nº : 22.1.743.43.0, mas lançados nos RI dos professores - GO 16420, 16434 e 16444 - Contrapartida RI Diretoria GC 4019.</t>
  </si>
  <si>
    <t>Diretoria - RORÇ EQUIP DIVERSOS E INFORMÁTICA</t>
  </si>
  <si>
    <t>RA's Instalações Elétrica Ltda</t>
  </si>
  <si>
    <t>Serviço de troca de bomba auxiliadora do gerador que atende ao datacenter - Processo: 22.1.30.43.4 - NE 393383/2022</t>
  </si>
  <si>
    <t>Casa Design Distribuidora Ltda</t>
  </si>
  <si>
    <t>Aquisição de disco rígido - Processo: 22.1.34.43.0 - NE 582313/2022 - Contrapartidas verbas RI Elisabeth R$ 780,00 (3639) e RD Prof Gil R$ 2.2216,00 (GC 3638)</t>
  </si>
  <si>
    <t>Solicitação 70994 - Solicitante Renata Cristian Mattar Bonato - Equipamento 200.039753 H2WDV29XPJH8 - Software: Office for Mac Standard - 2019 (64 bit - MultiLanguage) - Remanejamento N° 2022 50102463</t>
  </si>
  <si>
    <t>REMANEJAMENTO 50132249 / 2022 - Ref. à 1/3 do total para transferência para aquisição Switch Alcatel-Lucent OS6860E-P24-EU (24 portas 10/100/1000 + 4 portas SFP+) com 01 fonte de 600W, 01 SFP+ LR e 01 cabo de empilhamento. Garantia 36 meses iniciada julho 2021.</t>
  </si>
  <si>
    <t>Lambda Research Corporation</t>
  </si>
  <si>
    <t>NE.01137674 - aquisição de licenças de software OSLO e TracePro p/ uso em projeto de pesquisa no Tokamak TCABR - RC 116819 - DC 45423 - importação.</t>
  </si>
  <si>
    <t>H.E. Jussani - ME</t>
  </si>
  <si>
    <t>Aquisição de webcams para o programa de acolhimento do IFUSP. RC 128329 - DC 46764/2022 - NEE 01180235/2022 - Proc. 21.1.415.43.2</t>
  </si>
  <si>
    <t>Wescley Teixeira Carvalho</t>
  </si>
  <si>
    <t>NE.01195216 - serviço de apoio operacional em informática (web designer) - RC 82434 - DC 48457.</t>
  </si>
  <si>
    <t>NE.01221519 - pagamento de taxa p/ aquisição de licença de software OSLO e TracePro p/ uso em projeto de pesquisa - DC 45423 - importação.</t>
  </si>
  <si>
    <t>Solicitação Número 72224 - Solicitante Antonio Carlos Hernandes - Equipamento 043.024439 - Software Windows Server Standard 16Lic Core - 2022 (Português) Remanejamento N° 2022 50155788.</t>
  </si>
  <si>
    <t>Renata Bonato</t>
  </si>
  <si>
    <t>Aquisição de fone de ouvido para uso imediato junto ao CCIFUSP.</t>
  </si>
  <si>
    <t>Solicitação de Suplementação: 293/2022 Setor: Setor de Suporte ao Usuário Solicitante: 5479786-1 Hercules Ramos Veloso de Freitas Valor da Bolsa: 808,00 Previsão Orçamentária: 4.848,01 + 1.584,00 (auxílio transporte) Duração: 6 meses Jornada: 20 Horas Doc. Mov. Verba: Processo: 22.1.98.43.8 Aluno: 11811583 - Tiago Matheus da Silva Data de Cadastro: 04/04/2022 08:20 Remanejamento N° 2022 50200023</t>
  </si>
  <si>
    <t>Referente a troca de verba com a Receita informática Diretoria GC 3696 e GC 3705 (Aquisição de equipamentos para o Escritório de Gestão de Índices de Desempenho Acadêmico - EGIDA, pela Ata de Registro de Preço coordenadas pelo Instituto de Física (IF). (e-mail de 28/04/2022). REMANEJAMENTO 50219883 / 2022). Obs. troca de verba com a Receita informática Diretoria GC 3705 e GO 15500</t>
  </si>
  <si>
    <t>Troca de verba com Recursos Básico da diretoria e Informática referente a GC 3703 FFLCH- Contrapartida Rinf outras unidades GC</t>
  </si>
  <si>
    <t>Ziva Tecnologia e Soluções Ltda</t>
  </si>
  <si>
    <t>Aquisição de APs para atualização da rede sem fio da administração do IF - Processo: 21.1.302.43.3 - NE 225612 / 2022</t>
  </si>
  <si>
    <t>TELCABOS TELECOMUNICACOES E INFORMATICA LTDA</t>
  </si>
  <si>
    <t>Aquisição de material de infraestrutura de rede - NE 2264718</t>
  </si>
  <si>
    <t>NE.03983599 - Ata Registro de Preço - aquisição de microcomputador - RC 430440 - DC 185330.</t>
  </si>
  <si>
    <t>Para cobrir saldo negativo RINF FGE - Contrapartida: GO 15866 para GC 3804 - GO 15867 para GC 3805</t>
  </si>
  <si>
    <t>Oliveira Comércio e Representações Eireli</t>
  </si>
  <si>
    <t>Maleta para Notebook - Processo: 22.1.492.43.8 - DC 195425/2022</t>
  </si>
  <si>
    <t>WALL ST COMERCIAL LTDA</t>
  </si>
  <si>
    <t>Aquisição de adaptadores de rede sem fio - Processo: 22.1.295.43.8 - NE 4140420/2022</t>
  </si>
  <si>
    <t>Rem. 50479788 - Ref. a licença de software n.o 77914 - "Windows Server Standard 16Lic Core - 2022 (Português)" - fale conosco 232986...</t>
  </si>
  <si>
    <t>Cobrir saldo negativo da FMA e FNC - contrapartida DIRETORIA RORÇ BÁSICO - GC 3832</t>
  </si>
  <si>
    <t>Aquisição de 3 micro computadores para seção de expediente e transportes - Processo: 22.1.466.43.7 - NE 4710421/2022</t>
  </si>
  <si>
    <t>Ref. a solicitação de Software 78411 - "Office Standard - 2021 LTSC (64 bits)" - REMANEJAMENTO 50499541 / 2022 - Solicitante: Cristiano Luis Pinto de Oliveira - Contrapartida GO 16142 e GC 3838</t>
  </si>
  <si>
    <t>NE.5124089 e 5124097 - Ata Registro de Preços - Aquisição de notebooks - RC 5396442 - DC 240293.</t>
  </si>
  <si>
    <t>Para ajustar saldo negativo FAP (GO 16210 e GC 3857) - Contrapartida GC 3858</t>
  </si>
  <si>
    <t>Aquisição de Microcomputadores para a Seção de Alunos - NE 5291180 / 2022 e NE 5291198 / 2022 - Processo: 22.1.466.43.7</t>
  </si>
  <si>
    <t>Excel Comercio e Servicos de Informatica Ltda.</t>
  </si>
  <si>
    <t>NE.05583873 - compra de disco rígido SSD - RC 563823 - DC 253816.</t>
  </si>
  <si>
    <t>Diretoria - Segurança</t>
  </si>
  <si>
    <t>Lofty Network Informatica e Comercio Ltda - EPP</t>
  </si>
  <si>
    <t>NE.00341944 - Pregão - contratação de serviço de adequação das catracas da Portaria Principal do EP ao sistemas HÓRUS da STI - RC 433600 - DC 208487/2021.</t>
  </si>
  <si>
    <t>Uniao Forte Contra Incendio Ltda.</t>
  </si>
  <si>
    <t>NE.01205262 - Serviço de manutenção de extintores de incêndio - Processo:21.1.319.43.3 - Reserva: 754386/2022</t>
  </si>
  <si>
    <t>JG Comercio de EPIs e Ferragens Ltda.</t>
  </si>
  <si>
    <t>NE.00794388 / 00794396 - compra de fitas de isolamento de área e mascaras de proteção - RC 44834 - DC 20889.</t>
  </si>
  <si>
    <t>Solicitação: 821/2022 Setor: Seção de Apoio Acadêmico Solicitante: 2428550-1 Maria Madalena Salgado Bermudez Zeitum Valor da Bolsa: 1.212,00 Previsão Orçamentária: 14.544,00 + 3.168,00 (auxílio transporte) Duração: 12 meses Jornada: 30 Horas Doc. Mov. Verba: 202202897834 Processo: 22.1.448.43.9 Aluno: 10877007 - Emanuelle Vieira Santos Data de Cadastro: 22/08/2022 às 16:30 - Remanejamento N° 2022 50422620</t>
  </si>
  <si>
    <t>Nova Cenografia e Comunicacao Visual - EIRELI</t>
  </si>
  <si>
    <t>NE.03258495 - serviço de impressão de placas de sinalização do Edifício HEPIC - RC 233360 - DC 136917 - (50% ADM e 50% RI - Prof. Marcelo Munhoz) - Ajuste da GO 15731 / GC 3728.</t>
  </si>
  <si>
    <t>Talita de Andrade Pagnozzi</t>
  </si>
  <si>
    <t>NEE 03553004 - Ata de Registro de Preços - Aquisição de licenças (softwares) para uso nas câmeras de vigilância. RC 384651 - DC 166360. Proc. 21.1.00525.43.2</t>
  </si>
  <si>
    <t>Super Mil Representacoes EIRELI - ME</t>
  </si>
  <si>
    <t>Cancelado - NE.03841298 - Ata Registro de Preço - confecção de materiais de sinalização de ambientes internos e externos - RC 393049 - DC 173308 - Cancelado o valor de R$ 943,53.</t>
  </si>
  <si>
    <t>Ativa Comércio e Prestação de Serviços</t>
  </si>
  <si>
    <t>Extintor de incêndio com carga de gás carbônico - Processo: 221.1.518.43.7 - NE 4336945/2022</t>
  </si>
  <si>
    <t>RINF - Informática da FMT</t>
  </si>
  <si>
    <t>Wall ST Comercial e Seattle Tecnol. e Com. de Prod</t>
  </si>
  <si>
    <t>NE.03591828 - Ata Registro de Preço - compra de adaptador de conector - RC 374044 - DC 162470.</t>
  </si>
  <si>
    <t>Referente a solicitação 78707 - Solicitante Rosana Batista Gimenes Biz - Equipamento 200.023167 - Software Office for Mac Standard - 2021 LTSC - Remanejamento N° 2022 50521687</t>
  </si>
  <si>
    <t>Queller Informatica &amp; Comercio Ltda - ME</t>
  </si>
  <si>
    <t>NE.05588298 - compra de minis HD externo - RC 569490 - DC 265016.</t>
  </si>
  <si>
    <t>RINF - Informática da FAP</t>
  </si>
  <si>
    <t>Aquisição de microcomputador</t>
  </si>
  <si>
    <t>Sistécnica Informática e Serviços Eireli</t>
  </si>
  <si>
    <t>Aquisição de fone de ouvido - NE 3765222/2022 - Processo: 22.1.349.43.0</t>
  </si>
  <si>
    <t>Bateria para NoBreak Patrimônio 043.018275 - Processo: 22.1.431.43.9 - NE 4026563/2022</t>
  </si>
  <si>
    <t>NE.04069173 - Ata Registro de Preço - aquisição de microcomputador p/ Profa. Luciana - RC 438700 - DC 190288.</t>
  </si>
  <si>
    <t>Pixtec Comércio e Tecnologia Ltda</t>
  </si>
  <si>
    <t>NEO 04923352 - Aquisção de suprimentos de informática - RC 488341 - Proc. 22.1.576.43.7</t>
  </si>
  <si>
    <t>NEO 04923425 e 04923433 - Aquisição de suprimentos de informática - RC 488341 - Proc. 22.1.576.43.7</t>
  </si>
  <si>
    <t>NE.05122337 - Ata Registro de Preços - Aquisição de computador desktop SFF (Small Form Factor) com monitor, para uso geral no DFAP - RC 534149 - DC 237187</t>
  </si>
  <si>
    <t>RINF - Informática da FEP</t>
  </si>
  <si>
    <t>NE.04435277 - Ata Registro de Preço - aquisição de microcomputador p/ Profa. Nathália Tomazio - RC 468510 - DC 208241.</t>
  </si>
  <si>
    <t>S.T.I. - USP</t>
  </si>
  <si>
    <t>Rem. 50499541 - Ref. a solicitação de Software n.o 78411 - "Office Standard - 2021 LTSC (64 bits)" - fale conosco 233386 - Prof. Cristiano.</t>
  </si>
  <si>
    <t>Reserva Pregão</t>
  </si>
  <si>
    <t>Reservas 5277128 / 5277136 - ANULADO devido ao Fechamento do Exercício - Pregão - compra de peças e acessórios de informática e monitor de vídeo de 23,8" - RC 518437 - DC 230395.</t>
  </si>
  <si>
    <t>Renato Palladino de Freitas</t>
  </si>
  <si>
    <t>NEE 05937985, 05937969 e 05937977 - Compra de suprimentos de informática. (Monitor e materiais de consumo diversos) RC 518437 e DC 230395. Proc. 22.1.586.43.2</t>
  </si>
  <si>
    <t>RINF - Informática da FNC</t>
  </si>
  <si>
    <t>Solicitação nº 74703 - Solicitante Fabio Padoa - Equipamento 200.040942 - Software Office Standard - 2021 LTSC - 64 bits - Remanejamento N° 2022 50242222</t>
  </si>
  <si>
    <t>Solicitação: 75658 - Solicitante: Fabio Padoa - Software: Office Pro Plus - 2021 LTSC (64 bits) Remanejamento 2022 50299780.</t>
  </si>
  <si>
    <t>Solicitação 75659 - Solicitante: Fabio Padoa - Equipamento: 200.040944 - Software: Office Pro Plus - 2021 LTSC (64 bits) Remanejamento 2022 50299909</t>
  </si>
  <si>
    <t>Aquisição de bateria para No break de equipamento utilizado por servidor lotado no FNC.</t>
  </si>
  <si>
    <t>Aquisição 2 computadores Processo: 22.1.466.43.7 - NE 4710081/2022</t>
  </si>
  <si>
    <t>Aquisição de 3 computadores para ser instalados na sala de computadores da FNC</t>
  </si>
  <si>
    <t>RINF - Informática da FMA</t>
  </si>
  <si>
    <t>Aquisição de adaptador conector - NE 3765249/2022 - Processo: 22.1.349.43.0</t>
  </si>
  <si>
    <t>NE.04609330 - Ata Registra de Preço - aquisições de microcomputadores p/ secretaria - RC 486675 - DC 214853.</t>
  </si>
  <si>
    <t>RORÇ - DFGE - Depto. Física Geral</t>
  </si>
  <si>
    <t>Bianca Genta Mazzetti</t>
  </si>
  <si>
    <t>Serviço de Chaveiro, nas salas de estudantes, em caráter emergencial.</t>
  </si>
  <si>
    <t>Serviço de abertura de armários e conserto de fechaduras da sala 3158, para ser retirados os livros do Prof. Carlos Yokoi e ocupação da sala</t>
  </si>
  <si>
    <t>Ponto Service Eletronico Ltda ME</t>
  </si>
  <si>
    <t>Conserto do Forno Micro-ondas Nota Fiscal 2911</t>
  </si>
  <si>
    <t>Requisição de Almoxado</t>
  </si>
  <si>
    <t>NEO 2312550/2312542 - Compra e instalação de persianas. RC 166263 - DC 83120 - Proc. 22.1.294.43.1</t>
  </si>
  <si>
    <t>Maria de Fatima Juliano da Silva</t>
  </si>
  <si>
    <t>Compra de café e biscoito para Reuniões e Seminários do Departamento de Física Geral.</t>
  </si>
  <si>
    <t>Supreme Comercial EIRELI</t>
  </si>
  <si>
    <t>NE.02349950 - aquisição de cafeteira elétrica - RC 162357 - DC 93878.</t>
  </si>
  <si>
    <t>Sedex com AR enviado pela Profª.Kaline Rabelo Coutinho - UNESP - CEP 14800-060 - (Nº.Objeto: QB655624069 br)</t>
  </si>
  <si>
    <t>NE.03056078 - compra de persianas para salas 3156 e 2049 da Ala I do DFGE - RC 260170 - DC 135929.</t>
  </si>
  <si>
    <t>NE.03256662 / 03256727 - compra de maletas com jogos de soquetes - RC 281348 - DC 118919.</t>
  </si>
  <si>
    <t>NE.03307828 - compra de cafeteira elétrica - RC 304046 - DC 135414.</t>
  </si>
  <si>
    <t>José Valdir Spadacini</t>
  </si>
  <si>
    <t>Compra de giz líquido branco para quadro negro.</t>
  </si>
  <si>
    <t>PEDRO HENRIQUE MATOS COSTA RIBEIRO</t>
  </si>
  <si>
    <t>REMANEJAMENTO DE APARELHO DE AR CONDICIONADO DO PROF. ELCIO ABDALLA</t>
  </si>
  <si>
    <t>Correspondência simples para UNESP CEP 14800-600 - (Nº.Objeto:QB868510216br)</t>
  </si>
  <si>
    <t>Kaline Rabelo Coutinho</t>
  </si>
  <si>
    <t>E banners para o Departamento de Física Geral .</t>
  </si>
  <si>
    <t>Requisição de Almoxarifado, Período de março à 08 de setembro de 2022</t>
  </si>
  <si>
    <t>Queller Informática e Com. Ltda-ME</t>
  </si>
  <si>
    <t>Compra de Adaptadores, fontes e kit de teclado e mouse para ser utilizado na Informática do Departamento de Física Geral</t>
  </si>
  <si>
    <t>Bau da Eletrônica Componentes Eletrônicos - EIreli</t>
  </si>
  <si>
    <t>Compra de componentes e ferramentas para o Espaço Multiusuários de Eletrônica do DFGE.</t>
  </si>
  <si>
    <t>Anulado - Fechamento do Exercício 2022 - Aquisição de equipamentos de proteção de energia RC 527215 e 551868 DC 266950</t>
  </si>
  <si>
    <t>Wilson R. Almeida Persianas ME</t>
  </si>
  <si>
    <t>NE 5807771 - Compra e instalação de persiana. RC 555120/2022 - DC 267582/2022</t>
  </si>
  <si>
    <t>Wilson R. Almeida Persianas - ME</t>
  </si>
  <si>
    <t>Serviço de Conserto de 02 persianas horizontais da Secretaria da Física Geral NF 986</t>
  </si>
  <si>
    <t>RINF - Informática da FGE</t>
  </si>
  <si>
    <t>NE.02117545/2022 - Ata Registro de Preços - Aquisição de 02 microcomputadores para o DFGE - RC 228870 - DC 91433 - Proc. 22.1.285.43.2</t>
  </si>
  <si>
    <t>Macini Informatica Ltda - ME</t>
  </si>
  <si>
    <t>NE.02663434 - compra de teclados p/ microcomputador - RC 231774 - DC 95820.</t>
  </si>
  <si>
    <t>Bateria portátil recarregável - Processo: 22.1.431.43.9 - NE 4026555/2022</t>
  </si>
  <si>
    <t>RORÇ - DFEP - Depto. Física Experimental</t>
  </si>
  <si>
    <t>Persianas Medflex - Eireli</t>
  </si>
  <si>
    <t>Serviço de conserto e higienização de persianas - DC 207553/2021 - NE 672436/2022 - Processo: 22.1.00043.43.9</t>
  </si>
  <si>
    <t>Refrishopping Com. e Servs. Ltda</t>
  </si>
  <si>
    <t>Aquisição, para uso imediato, de um controle remoto para ar condicionado, junto à secretaria do depto. de Física Experimental do IF.</t>
  </si>
  <si>
    <t>Juliana Laís Goes Mendonça</t>
  </si>
  <si>
    <t>Conserto, em caráter emergencial, do aparelho de ar-condicionado instalado na sala 1-A do LAL, número de patrimônio 43.005.171, utilizado pelo Alexandre Malafronte. A urgência é motivada pelo forte calor dos últimos dias e, sobretudo, por não haver janelas na sala que possibilitem um arejamento adequado.</t>
  </si>
  <si>
    <t>Sérgio Kunihiro Korogui</t>
  </si>
  <si>
    <t>Reembolso ao funcionário pelo pagamento do Cupom Fiscal da IOS Android Eletrônicos Rei da Assistência Ltda. Apesar do planejamento cuidadoso e revisão antecipada realizados em todos os equipamentos, para a retomada das atividades presenciais de ensino e pesquisa, algumas falhas só foram notadas na hora do uso. Assim, para o normal funcionamento da infraestrutura de ensino e pesquisa do departamento solicitamos a aquisição emergencial de um fone de ouvido para uso da Profa. Ivone F. da M. e Albuquerque em seu computador do IF.</t>
  </si>
  <si>
    <t>MOREIRAS ELETRÔNICOS E TECNOLOGIA</t>
  </si>
  <si>
    <t>Apesar do planejamento cuidadoso e revisão antecipada realizados em todos os equipamentos, para a retomada das atividades presenciais de ensino e pesquisa, algumas falhas só foram notadas na hora do uso. Assim, para o normal funcionamento da infraestrutura de ensino e pesquisa do departamento solicitamos a aquisição emergencial de 1 lâmpada, com limpeza de todo o equipamento, para o projetor da sala de seminários da FEP (Ala II, 2º andar, sala 3029), número de patrimônio 043.010537.</t>
  </si>
  <si>
    <t>Envio de documentação para a FAPESP, em nome do prof. Antônio Martins Figueiredo Neto - (Nº.Objeto:QB655357147br)</t>
  </si>
  <si>
    <t>Pagamento de diária p/ transporte do Professor Julio Antonio Larrea para o Laboratório Síncontron em Campinas - SP, dia 13/04/2022.</t>
  </si>
  <si>
    <t>Evento entre os docentes, funcionários e alunos do DFEP, para ser realizado no dia 28/04/2022 - NE 1675986/2022</t>
  </si>
  <si>
    <t>Pagamento da Nota Fiscal 00000234, referente conserto, em caráter de urgência, de 3 aparelhos de ar-condicionado, números de patrimônio 043.021323, 043.016280 e 043.009246, 2 localizados no Laboratório do Acelerador Linear e 1 na ala II (sala 3063).</t>
  </si>
  <si>
    <t>requisição Almoxarifado</t>
  </si>
  <si>
    <t>Ednéia Alves Rezende</t>
  </si>
  <si>
    <t>Reembolso pelo pagamento dos cupons ficais 218480 da Leroy Merlin Cia Brasileira de Bricolagem, 00137192 Carrefour Com. e Ind. Ltda e 248482 Mercado Violeta Ltda, referente compra de materiais de consumo para uso nas reuniões do Conselho e na secretaria da FEP.</t>
  </si>
  <si>
    <t>Oxilúmen Gases Especiais</t>
  </si>
  <si>
    <t>Compra, em caráter emergencial, de 1 cilindro de Nitrogênio para continuidade das pesquisas realizadas no Laboratório do Acelerador Linear (LAL).</t>
  </si>
  <si>
    <t>Conserto (o aparelho não estava funcionando), em caráter emergencial, de aparelho de ar-condicionado da Sala 200 do Basílio Jafet, número de patrimônio 043-00543.</t>
  </si>
  <si>
    <t>Valdemir Elias da Silva</t>
  </si>
  <si>
    <t>Reembolso pelo pagamento do Cupom Fiscal 777991 - pela compra, em caráter emergencial, de 01 bomba para oxigenação do tanque existente na portaria do Basílio Jafet. O calor será rateado igualmente entre os departamentos FEP e FAP.</t>
  </si>
  <si>
    <t>Envio de Sedex para: Denise Cordeiro de Lima Lüders Rua: Das Primaveras, n° 142 Bairro: Conj. Hab. Inocente Vila Nova Junior Maringá - Paraná, CEP: 87060-050 Referência: Lar de Cristo Luzamor - (Nº.Objeto:QB868575089br)</t>
  </si>
  <si>
    <t>Requisição de Almoxarifado ,Período de dezembro de 2021 à 08 de setembro de 2022</t>
  </si>
  <si>
    <t>Envio de carta EMS para Near IndraprasthaGyan Mandir School, Nova Delhi, (índia) a pedido do prof. Antônio Figueiredo. - (Nº.Objeto: EB127046879br)</t>
  </si>
  <si>
    <t>NE.04745535 / 04745543 - Ata de Registro de Preço - instalação e aquisição de condicionador de ar na sala 203 - Ed. Basilio Jafet - RC 516965 - DC 229915.</t>
  </si>
  <si>
    <t>Resposta ao ofício 2631/2022 - FAPESP, Rua Pio XI, 1500 - Alto da Lapa São Paulo - SP - Brasil CEP: 05468-901 - (Nº.Objeto: QB862044167br) a pedido do prof. Antônio Figueiredo</t>
  </si>
  <si>
    <t>Carlos de Souza Sapucai - Purificadores</t>
  </si>
  <si>
    <t>Conserto, em caráter de urgência, do filtro Europa número de patrimônio 043.004699, que apresenta vazamento por conta da corrosão em sua estrutura metálica. Esse filtro atende alunos, docentes e funcionários da FEP que utilizam sala no Ed. Basílio Jafet.</t>
  </si>
  <si>
    <t>Chaveiro Goias Com. e Serv. Ltda.</t>
  </si>
  <si>
    <t>Solicito a liberação de verba no valor de R$ 10,00 a favor da empresa Chaveiro Goias Com. e Serv. Ltda. para confecção de cópia de chave, o solicitação se faz em carater emergencial para deixar uma cópia na portaria para os usuários da sala.</t>
  </si>
  <si>
    <t>Conserto do filtro instalado junto ao Laboratório do Acelerador Linear, número de patrimônio 043.004700. Esse equipamento serve funcionários, docentes e alunos do LAL. DANFE 1771.</t>
  </si>
  <si>
    <t>A pedido do prof. Figueiredo, encaminho carta SEDEX para FAPESP - R. Pio XI, 1500 - Alto da Lapa, São Paulo - SP, 05468-901, referente ao processo 2014/50983-3 - (Nº.Objeto: QB862116147br)</t>
  </si>
  <si>
    <t>EDNÉIA ALVES REZENDE</t>
  </si>
  <si>
    <t>Reembolso pelo pagamento do Cupom Fiscal 415168 - Andorinha Supermercado Ltda., referente compra de inseticida para matar escorpião, que de forma recorrente tem aparecido no LAL.</t>
  </si>
  <si>
    <t>Diretoria - Treinamento Servidores</t>
  </si>
  <si>
    <t>CARH</t>
  </si>
  <si>
    <t>Serviço Nacional de Aprendizagem Industrial</t>
  </si>
  <si>
    <t>Pagamento curso "Projetos de Painéis de Comandos Elétricos" para o funcionário Anizete Silva Santos.</t>
  </si>
  <si>
    <t>CEL LEP</t>
  </si>
  <si>
    <t>Pagamento do curso de inglês para a secretária Gilda M. Lacerda Galvão, departamento FNC, módulo básico, que será realizado de out/2022 à jan/2023.</t>
  </si>
  <si>
    <t>RORÇ - DFMA - Depto. Física Matemática</t>
  </si>
  <si>
    <t>Simone Toyoko SHinomiya</t>
  </si>
  <si>
    <t>Solicito reembolso do valor de R$ 388,60 (trezentos e oitenta e oito reais e sesenta centavos), para Simone Toyoko Shinomiya, nº USP 2444698, referente a compra de um chuveiro elétrico, 220v, 75000W Advanced Lorenzetti, trena e pilhas conforme nota fiscal 000024364 série 12, para uso imediato no Departamento de Física Matemática. Dados Bancários: Banco do Brasil, Ag. 7009-2 e cc 8908-7.</t>
  </si>
  <si>
    <t>Serviço de Buffet para consumo em evento - NE 1315688/2022 - Processo: 22.1.64.43.6</t>
  </si>
  <si>
    <t>NE.01488868 - compra de quadro escolar p/ sala 3097 - RC 82086 - DC 55216.</t>
  </si>
  <si>
    <t>NE.01515822 - manutenção e conserto de aparelho de condicionador de ar da sala 3076 - RC 118641 - DC 50885.</t>
  </si>
  <si>
    <t>Solicito liberação de verba para envio de uma correspondência via SEDEX de Simone Toyoko Shinomiya, secretaria do DFMA para o Sr. Paulo Cardoso Oliveira, São Paulo - SP. - (Nº.Objeto:QB655363417br)</t>
  </si>
  <si>
    <t>NE.02347230 - aquisição e instalação de 03 persianas p/ sala 3058 - RC 216678 - DC 101676.</t>
  </si>
  <si>
    <t>Solicito liberação de verba para envio de uma correspondência via SEDEX de Prof. Oscar Eboli para FAPESP - (Nº.Objeto:QB655644103br)</t>
  </si>
  <si>
    <t>NE.02764583 - serviço de manutenção preventiva, corretiva e limpeza de ar condicionado da Sala 3064 / 3113 - RC 155300 - DC 99965.</t>
  </si>
  <si>
    <t>NE.02781950 - aquisição e instalação de um defletor em acrílico p/ aparelho de ar condicionado - RC 186469 - DC 103245.</t>
  </si>
  <si>
    <t>CANCELADO NE.03305752 / 03305760 / 03305779 - Serviço de instalação de lousa e aquisição de quadro escolar - RC 206036 / 269674 - DC 97268.</t>
  </si>
  <si>
    <t>Solicito liberação de verba de uma correspondência via SEDEX, da Prof. Renata Zukanovich Funchal para o Sr. Luiz Eugenio A.M. Mello Diretor Científico da FAPESP. - (Nº.Objeto:QB868509495 br)</t>
  </si>
  <si>
    <t>NE.04097380 - aquisição de estante - RC 289012 - DC 192582.</t>
  </si>
  <si>
    <t>Requisição de Almoxarifado .</t>
  </si>
  <si>
    <t>NE.s 04555540 / 045555558 - aquisições de lousas escolares verdes e quadro magnético - RC 411462 - DC 197673.</t>
  </si>
  <si>
    <t>NE.04684676 / 04684684 - Ata Registro de Preço - serviço de instalação de condicionador de ar - RC 490427 - DC 219880.</t>
  </si>
  <si>
    <t>Persianas Acciardi Industria e Comercio Ltda</t>
  </si>
  <si>
    <t>NE0 4697603 - Reserva 4697522 - Aquisição e instalação de persianas nas salas 3080 e 3114 DFMA - RC 483943 - DC 221183 - Proc. 22.1.568.43.4</t>
  </si>
  <si>
    <t>Transposição de saldo para RINF FMA que esta negativo</t>
  </si>
  <si>
    <t>Solicito liberação de verba para envio de uma correspondência via SEDEX do Prof. Luis Raul W. Abramo para a Gerencia de Auditorias da FAPESP, situado na Rua Pio XI, 1500 - Lapa - 05468-901 - São Paulo-SP. - (Nº.Objeto: QB862044635br)</t>
  </si>
  <si>
    <t>Solicito liberação de verba para envio de 1 correspondência via SEDEX, do Prof. Victor de Oliveira Rivelles para o Sr. Camilo Cardoso da Silva (Gerente de Auditoria) da FAPESP, Rua Pio XI, 1500 - Alto da Lapa - São Paulo - SP - Brasil - CEP: 05468-901. - (Nº.Objeto:QB862045587br)</t>
  </si>
  <si>
    <t>Referente as Solicitações 79681, 79682 e 79683 Office Pro Plus - 2021 LTSC (64 bits) Solicitante João Borges - Remanejamento N° 2022 50592720</t>
  </si>
  <si>
    <t>Refrishoping Comércio e Serviços em Refrigeração</t>
  </si>
  <si>
    <t>NE.57918883 - serviço de manutenção de ar condicionado - RC 593684 - DC 272640</t>
  </si>
  <si>
    <t>Reserva 5878938 ANULADO- FECHAMENTO DO EXERCÍCIO - Pregão - aquisição de projetor multimídia p/ sala de seminários do DFMA - RC 575163 - DC 271482.</t>
  </si>
  <si>
    <t>Solicito liberação de verba para envio de uma correspondência via SEDEX da Profa. Frederique Grassi para FAPESP - R. Pio XI, 1500 - Alto da Lapa - CEP 05468-901 - São Paulo/SP - (Nº.Objeto: OV189181349br)</t>
  </si>
  <si>
    <t>CONVÊNIO - Grupo 179 - Jose Fernando Diniz Chubaci</t>
  </si>
  <si>
    <t>NE.03055446 - Aditamento de Pregão - aquisição de TV 65" para sala de reuniões do LACIFID - RC 328433 - 134540.</t>
  </si>
  <si>
    <t>Pgto Diária N° 202200033 - Destino: Cancún/QR-México Convênio: 43514 - Saida Prevista: 14/08/2022 - 00:01 Término Prevista: 20/08/2022 - 23:59 Diárias Internacionais: 7 - Finalidade da Diária - Afastamento para participar do XXX International Materials Research Congress 2022, a ser realizado de 14 a 19 de agosto de 2022. Apresentarei o trabalho "Deposition of gallium oxide polymorph films by ion beam assisted method" como Invited Talk.</t>
  </si>
  <si>
    <t>Plasma Process Group</t>
  </si>
  <si>
    <t>Alteração - Aquisição de fonte de íons para câmara de deposição - Documento da Reserva 5830234/2022 - Alterado o valor de R$ 392.000,00.</t>
  </si>
  <si>
    <t>NE.05934838 - Pagamento de taxa referente a fechamento de câmbio - compra de fonte de íons para câmara de deposição - Importação - DC 157823 / 2021.</t>
  </si>
  <si>
    <t>RI - Marcia Carvalho de A. Fantini</t>
  </si>
  <si>
    <t>Sérgio Alexandre da Silva (nº USP 2435235)</t>
  </si>
  <si>
    <t>Compra de pilhas e cola instantânea para uso exclusivo no Laboratório de Cristalografia/DFAP. Nota Fiscal 477118 do Carrefour Com. e Ind. Ltda.</t>
  </si>
  <si>
    <t>Sérgio Alexandre da Silva</t>
  </si>
  <si>
    <t>Reembolso de compra de materiais de consumo para uso, emergencial, no Lab. de Cristalografia do DFAP-IFUSP.</t>
  </si>
  <si>
    <t>Compra de material de consumo para o Laboratório de Cristalografia, em caráter de urgência.</t>
  </si>
  <si>
    <t>Despesas com materiais de consumo, em caráter de urgência, para uso no Lab. de Cristalografia do DFAP.</t>
  </si>
  <si>
    <t>Bruker do Brasil Com e Represent prods Cientificos</t>
  </si>
  <si>
    <t>Serviço de manutenção em equipamento do Laboratório de Cristalografia - Reserva 5794890 - Processo: 22.1.712.43.8 RC 589229 DC 276298</t>
  </si>
  <si>
    <t>RD Básico - CPG</t>
  </si>
  <si>
    <t>Monitores Bolsistas Especiais</t>
  </si>
  <si>
    <t>Monitores de Pós Graduação - Processo: 22.1.77.43.0 - NE 1227037 / 2022</t>
  </si>
  <si>
    <t>TAXA - Prefeitura SP</t>
  </si>
  <si>
    <t>Prefeitura do Municipio de Sao Paulo</t>
  </si>
  <si>
    <t>NE.01115131 - Pagamento de Taxa de Resíduos Sólidos de Saúde - TRSS - Exercício 2.022.</t>
  </si>
  <si>
    <t>RI - Cecilia Salvadori</t>
  </si>
  <si>
    <t>Fernanda de Sá Teixeira</t>
  </si>
  <si>
    <t>1 Litro de Ácido Acético Glacial 1 Litro de Formaldeído Já foi inserido no sistema PQC - IFUSP Já fiz o pagamento. Se possível o reembolso pode ser nessa conta do BB (comprovante em anexo)</t>
  </si>
  <si>
    <t>Diretoria - Manutenção Predial</t>
  </si>
  <si>
    <t>Metaflora Sistemas Ambientais e Limpeza Industrial</t>
  </si>
  <si>
    <t>NE.00222783 - Contrato de Serviços de Manutenção e Conservação de Jardins - Exercício 2022.</t>
  </si>
  <si>
    <t>ATO-JARD</t>
  </si>
  <si>
    <t>Thyssenkrupp Elevadores S/A</t>
  </si>
  <si>
    <t>NE.00223445 - Contrato de Manutenção Preventiva e Corretiva de Elevadores - Exercício 2022.</t>
  </si>
  <si>
    <t>Elevadores Zenit EIRELI</t>
  </si>
  <si>
    <t>NE.00223860 - Contrato de Manutenção Preventiva e Corretiva de Elevadores - Exercício 2022.</t>
  </si>
  <si>
    <t>DE PAULA MENEZES CONSTRUÇÕES LIMITADA</t>
  </si>
  <si>
    <t>Reparos emergências em corredor de divisórias que estavam desmoronando no Edifício Oscar Sala, DFNC.</t>
  </si>
  <si>
    <t>1 Nova São José Resíduos Eireli - ME</t>
  </si>
  <si>
    <t>Contrato de serviço de locação de caçamba 2022. NE 270265/2022</t>
  </si>
  <si>
    <t>ALGV Com. Eletr. e Serv. ADm. Ltda - ME</t>
  </si>
  <si>
    <t>Serviço de transporte de carga não especializada Exercício 2022 - NE 271610/2022</t>
  </si>
  <si>
    <t>Atlas Schindler Ltda</t>
  </si>
  <si>
    <t>Serviço de manutenção de elevadores Atlas Schindler Ltda - Processo 21.1.420.43.6 - NE.03592158.</t>
  </si>
  <si>
    <t>Desintec Serviços Técnicos Ltda</t>
  </si>
  <si>
    <t>Contrato de serviços de Dedetização, Desinsetização e Desratização - NE 346504/2022 - Processo: 21.1.388.43.5</t>
  </si>
  <si>
    <t>Arn Nova Era Comercial e Serviços Ltda</t>
  </si>
  <si>
    <t>Contrato de manutenção para bebedouros e purificadores de água do IFUSP - RC 22733 - DC 8145 - NE 1036282 - Processo: 22.1.28.43.0</t>
  </si>
  <si>
    <t>Gmis Comercial de Ferramentas Eireli - Epp</t>
  </si>
  <si>
    <t>Aquisição de refil para filtros de água - Processo: 21.1.595.43.0 - NE 00417835/2022</t>
  </si>
  <si>
    <t>Espelhos cego 4x4 e 4x2, conector fio 4mm² para utilização no LabDemo</t>
  </si>
  <si>
    <t>Tomadas para serem trocadas na sala 2026 (sala de computação) a pedido do CCIFUSP</t>
  </si>
  <si>
    <t>Ana Lucia Mattos de Oliveira</t>
  </si>
  <si>
    <t>Conserto da porta do Oscar Sala, serviço emergencial pelo motivo de segurança.</t>
  </si>
  <si>
    <t>Adilson Batista Machado</t>
  </si>
  <si>
    <t>Aquisição de compra de um pacote com 500 folhas papel A3 - 90g para projetos e uma fita adesiva dupla face.</t>
  </si>
  <si>
    <t>Ana Lucia Mattos de Oliveira 90649281500</t>
  </si>
  <si>
    <t>Serviço emergencial de complementos das esquadrias de alumínio nós Laboratórios de Demonstrações e Didático, do Edifício Principal Ala Centra, 1ª pavimento, pois no momento da demolição da alvenaria para instalação das esquadrias, a parte superior da parede não resistiu e cedeu, gerando a necessidade do fechamento adicional.</t>
  </si>
  <si>
    <t>EB Engenharia Vigilância Sanitária e Arquitetura</t>
  </si>
  <si>
    <t>Ajuste de quadro de distribuição da iluminação dos corredores do 3ª pavimento do Edifício Principal Ala Central.</t>
  </si>
  <si>
    <t>Compra de tomada RC 16/2022, iluminação de emergência para a reforma do DFMA (07) R$ 232,60. Caixa de parafuso para uso geral R$ 67,50. Luminária para o LabDemo e anexo Ala I R$ 758,80.</t>
  </si>
  <si>
    <t>Contração, em caráter emergencial, do serviço de caçamba de 5m³ para utilização na reforma dos laboratórios da Ala Central R$ 661,50</t>
  </si>
  <si>
    <t>Troca emergencial da fechadura da porta do laboratório de Arqueometria da Professora Márcia Rizzutto do Departamento de Física Nuclear.</t>
  </si>
  <si>
    <t>Leandro dos Santos Carreteiro</t>
  </si>
  <si>
    <t>Manutenção emergencial da porta de vidro da secretaria das Assistências Técnicas Administrativa e Financeira (troca da mola de piso da folha de porta de vidro danificada). Edifício Principal Ala 1 do 3ª pavimento.</t>
  </si>
  <si>
    <t>Compra de cabo 1,5mm² branco e amarelo para ligação dos ventiladores do LabDemo</t>
  </si>
  <si>
    <t>Rem. 50099608 - Ref. ao serviços de coleta, transporte, tratamento e destino final de lâmpadas fluorescentes inservíveis (OF.DVGS 010/PUSP-C).</t>
  </si>
  <si>
    <t>Reserva - Anulada</t>
  </si>
  <si>
    <t>Reserva 740733 - Pregão - compras de soquetes, lâmpadas fluorescentes e reatores - RC 52845 - DC 25082. Pregão fracassado. Anulação da Reserva nº 1190184/2022.</t>
  </si>
  <si>
    <t>Teclado pulsador para a iluminação e controle de ventilador para das salas do Didático R$ 152,40; Canaleta para os ventiladores do Demostrações, duas cubas de banheiro para o AVC e Oscar Sala 3° andar, tampa de ralo para as salas do Didático R$ 262,07.</t>
  </si>
  <si>
    <t>Barbara Cerqueira dos Santos</t>
  </si>
  <si>
    <t>Fornecimento e instalação emergencial de doze (12) vidros incolor comum nós laboratórios Didáticos e Demonstrações do Edifício Principal Ala Central do 1ª pavimento.</t>
  </si>
  <si>
    <t>Marisabel Abumussa Santos</t>
  </si>
  <si>
    <t>NE.00793934 / 00793942 - Ata Registro de Preço - instalação e compra de divisória drywall p/ o Laboratório de Demonstrações - RC 78534 - DC 28685.</t>
  </si>
  <si>
    <t>Elevalift Manutenção e Peças para Elevadores</t>
  </si>
  <si>
    <t>Troca emergencial de peças do Elevador Social do Edifício Tokamak da Marca: OTIS. Numero de patrimônio: 043.024.278. Trocado "Sensor de fim de Curso 2 unidades e Contato de porta de cabina 1 unidade.</t>
  </si>
  <si>
    <t>Limax Construtora Ltda</t>
  </si>
  <si>
    <t>Serviço de telhadista - DC 38265/2022 - Processo: 22.1.67.43.5 - NE 1030888/2022</t>
  </si>
  <si>
    <t>Air Care do Brasil Ltda</t>
  </si>
  <si>
    <t>Manutenção de aparelhos de Ar Condicionado 58.000 BTus - Processo: 36440 - NE 1022095/2022</t>
  </si>
  <si>
    <t>Maria das Dores P. R. Desentupidora - ME</t>
  </si>
  <si>
    <t>Desobstrução de ramal de esgoto - DC 36513 / 2022</t>
  </si>
  <si>
    <t>Genival dos Santos Serralheria ME</t>
  </si>
  <si>
    <t>Serviço de serralheria - Fornecimento e instalação de dois corrimões - NE 1022133/2022</t>
  </si>
  <si>
    <t>Compra de tubulação e conexões de PVC marrom 3/4 e tinta para pintura para fazer um novo ramal de abastecimento do LabDid R$ 312,05; compra de mais material de PVC marrom 3/4 R$ 276,55; compra de conexões de PVC marrom 85mm para conserto de vazamento na Ala Central LabDid R$ 965,88</t>
  </si>
  <si>
    <t>Eduardo</t>
  </si>
  <si>
    <t>Compra de abraçadeira para prender tubo R$ 49,80</t>
  </si>
  <si>
    <t>Eleva Manutenção e Modernização de Elevadores</t>
  </si>
  <si>
    <t>Serviços de manutenção corretiva dos Elevadores Social do Edifício Tokamak e Edifício Principal Ala Central.</t>
  </si>
  <si>
    <t>Jessica Lemes Brito de Araujo - ME</t>
  </si>
  <si>
    <t>Aquisição de material para atendimento das demandas da Manutenção Predial (Cabos Elétricos) - RC 79956 - DC 48147/2022 - NEE 01180278/2022 - Proc. 22.1.87.43.6</t>
  </si>
  <si>
    <t>Air-Care do Brasil Ltda</t>
  </si>
  <si>
    <t>Serviço emergencial de manutenção de aparelhos de ar condicionado do IFUSP. RC 76183 - DC 46802/2022 - NEE 01180081/2022 - Proc. 22.1.85.43.3</t>
  </si>
  <si>
    <t>Serviços de pintura nas dependências do IFUSP. RC 125648 - DC 48422/22 - NEE 01178214/2022 - Proc. 21.1.421.43.2</t>
  </si>
  <si>
    <t>Compra de material para instalação de pia e conexões de PVC marrom para adaptar mictório</t>
  </si>
  <si>
    <t>Fioluz Comercio de Materiais Elétricos Ltda.</t>
  </si>
  <si>
    <t>NE.01693011 / 01693003 - Pregão - compra de lâmpadas, soquetes e reatores - RC 135945 - DC 50826 - Alterado de R$ 25.468,80.</t>
  </si>
  <si>
    <t>Jessica Lemos Brito de Araujo - ME</t>
  </si>
  <si>
    <t>NE.01195089 - Ata Registro de Preço - compra de cabos elétricos p/ o Laboratório Didático - RC 139886 - DC 50656.</t>
  </si>
  <si>
    <t>Bolonha Material para Construção Eireli</t>
  </si>
  <si>
    <t>Compra emergencial para modificação de duas salas de aula do laboratório Didático, conforme pedido do Diretor do Instituto. Eletrotudo barra de 3 metros (sete unidades); espelho para dois postos de tomada (vinte e quatro unidades), caixa tipo x (vinte e quatro unidades)e tomadas 2p+t (quarenta e oito unidades; Unidut Cônico e reto, 40 unidades cada.</t>
  </si>
  <si>
    <t>Viks Elevadores Ltda.</t>
  </si>
  <si>
    <t>NE.02781658 - Pregão - serviços de manutenção de elevadores do Edifício Tokamak, Ala Central e plataforma hidráulica vertical - RC 23071 / 60430 - RC 53604 - Alteração de R$ 42.240,00.</t>
  </si>
  <si>
    <t>Bolonha Material para Construções Eireli</t>
  </si>
  <si>
    <t>Utilização emergencial para mudança de layout de duas (2) salas de aula do laboratório Didático de circuitos elétricos. 01 rolo de 100 metros de cabo de 2,5mm2 na cor: Azul; Verde; Vermelho e preto.</t>
  </si>
  <si>
    <t>Thidemar Serviços de Construções Civil Ltda ME</t>
  </si>
  <si>
    <t>Serviços emergências de reparo em caixilho de alumínio das salas de aula do Laboratório Didático do Edifício (salas n° 1016 / PA2; 1026; 1028; 1030; 1032; 1034; 1036; 1038; 1017; 1019; 1023; 1025; 1029; 1031 E 1033) Principal Ala Central do 1ª pavimento.</t>
  </si>
  <si>
    <t>Compra de caixas DUTOPLAST para os auditórios e LabDemo, espelho es interruptor para os auditórios (R$ 319,45), compra de registro e conexões de hidráulica para o bebedouro do Show de Física) cantoneira para prateleira sanitário do Bloco de serviço (R$ 186,45)</t>
  </si>
  <si>
    <t>Primeiro TAC - Contrato de serviço de locação de assessório para transporte de carga Exercício 2022 - NE 1489279/2022 - Processo: 21.1.27.43.2</t>
  </si>
  <si>
    <t>Primeiro TAC Serviço de transporte de carga não especializada</t>
  </si>
  <si>
    <t>Minetto Eletro Refrigeracao Ltda.</t>
  </si>
  <si>
    <t>NE.02779726 - Pregão - serviços contínuos de manutenção preventiva e corretiva dos condicionadores de ar - RC 23551 - DC 41924 - Alterado de R$ 251.737,39.</t>
  </si>
  <si>
    <t>Remaq Mat e Peças para elevador</t>
  </si>
  <si>
    <t>Troca de peças danificadas do Elevador Social do Edifício Principal Ala Central (16 roldanas da marca OTIS de nylon de 85 mm). Numero de patrimônio: 043.018856</t>
  </si>
  <si>
    <t>RMG Rodrigues Shopping dos Elevadores ME</t>
  </si>
  <si>
    <t>Fornecimento de troca de dois (2) Modulo RS 14, peças para troca do Elevador Social do Edifício Tokamak. Numero de patrimônio: 043.024.278</t>
  </si>
  <si>
    <t>Itopro Instal e Manut de Ar Condicionado Ltda</t>
  </si>
  <si>
    <t>Pregão - Contrato de serviços de manutenção de aparelhos de ar condicionado do Edifício HEPIC e Centro de Computação - RC 203967 - Reserva 1865254 - DC 84330. Proc. 22.1.227.43.2 - Docto. Anulação da Reserva 2849287 - Alteração de R$ 69.684,00.</t>
  </si>
  <si>
    <t>Manutenção de aparelho de ar condicionado de 36.000 btu´s da marca: Carrier (troca de hélice; capacitor e motor do ventilador). Numero: 043.013.556 - Setor de Vigilância.</t>
  </si>
  <si>
    <t>Compra de material de esgoto para adequação do laboratório da Profa. Márcia Fantini e anel de vedação para o sanitário masculino Ala 2 (entupimento do ralo da sala da terceirizada) R$ 678,90</t>
  </si>
  <si>
    <t>Cadeado e fechadura tipo ferrolho para o abrigo da Ala 1 (FGE / AR CONDICIONADO)</t>
  </si>
  <si>
    <t>Compra de refletores para a área externa do VDG e Oscar Sala, a pedido do Prof. Medina, lâmpada PAR 30 e bolinha para os auditório e palfon LED 18W para teste no auditório SUL</t>
  </si>
  <si>
    <t>Compra de 04 fechaduras (02 para Oscar Sala 100 e 116 e 02 para BJF sanitário feminino)</t>
  </si>
  <si>
    <t>Manutenção das portas de ferro, da entrada do CEPA I e II e porta de entrada do Lacivid do Edifício Van der Graaff.</t>
  </si>
  <si>
    <t>Anizete Silva Santos</t>
  </si>
  <si>
    <t>Compra de cabo de comando 5x1 e tomada + plug trisáfico para mudança do local do compressor de ar da oficina do Basílio a pedido do Marcos R$253,76, disjuntor Steck para troca na FMA (quadro novo corredor da secretaria) R$ 36,80</t>
  </si>
  <si>
    <t>compra de acessórios e cuba para o Oscar Sala e AVC, compra de interruptores para o Abrahão de Moraes e DUTOTEC para uso nas salas de aula.</t>
  </si>
  <si>
    <t>Casa Pedroso Materiais Para Construção Ltda - EPP</t>
  </si>
  <si>
    <t>Utilização para atendimento emergencial de solicitações de serviços junto a manutenção predial. Tomada 2p+t 25 unidades (laboratório Didático); Chuveiro elétrico 02 unidades, Torneira para jardim porta cadeado 3 unidades, veda rosca 2 unidades; Braço de chuveiro polido 2 unidades (Manutenção Predial).</t>
  </si>
  <si>
    <t>Empenho Tesouraria</t>
  </si>
  <si>
    <t>Fita isolante para uso cotidiano, suporte tipo mão francesa para o laboratório do BJF (Prof. Fernando), grelha para as lajes da Ala Central e Ala 2</t>
  </si>
  <si>
    <t>ALPR - Elevadores Ltda</t>
  </si>
  <si>
    <t>Manutenção emergencial dos Elevadores do Edifício Tokamak / n° de patrimônio:043.024.278 e Edifício Principal Ala Central / n° patrimônio:043.018856.</t>
  </si>
  <si>
    <t>Desincrustante para mictórios (R$ 150,00), vedacalha, argamassa pronta, tijolo maciço e alicate para eletricista (Valdevan) R$ 154,16.</t>
  </si>
  <si>
    <t>Dante Machi Me</t>
  </si>
  <si>
    <t>Manutenção emergencial da porta de entrada da rua do Matão 1371, reforço de dobradiça, interno nas cantoneiras, tampa vista e batente. Devido aos problemas apresentados, uma das portas não estava abrindo, limitando o acesso e causando aglomeração na entrada ao Edifício Principal em horários de picos. O presente Edifício abriga todas as salas de aulas e laboratórios didáticos do IFUSP, além da Diretoria/ADM, 02 Departamentos e Laboratórios de Pesquisas.</t>
  </si>
  <si>
    <t>Sol Comercio de Equiptos. e Servs. de Instal.</t>
  </si>
  <si>
    <t>NE.02781950 - aquisição e instalação de um defletor em acrílico p/ aparelho de ar condicionado - RC 186469 - DC 103245 - Ajuste da GO 15663 / GC 3721.</t>
  </si>
  <si>
    <t>Elevadores Zenit Eireli</t>
  </si>
  <si>
    <t>Referente ao 4º Termo de Aditivo do Contrato - Processo: 22.1.291.43.2</t>
  </si>
  <si>
    <t>Am Nova Era Comercial e Servicos Ltda.</t>
  </si>
  <si>
    <t>NE.02920372 ANULADO - Ata Registro de Preço - compra de vidros p/ o Edifício Basilio Jafet e Principal - RC 317350 - DC 129988.</t>
  </si>
  <si>
    <t>Referente ao terceiro termo de aditivo do contrato</t>
  </si>
  <si>
    <t>Dante Marchi</t>
  </si>
  <si>
    <t>Conserto emergencial da porta de entrada do edifício Oscar Sala, foi trocado todas as dobradiças para porta principal.</t>
  </si>
  <si>
    <t>GFLA Comercio e montagens de calhas EIRELI-ME</t>
  </si>
  <si>
    <t>Manutenção na vedação dos rufos de 01 reservatório do edifício Basílio Jafet</t>
  </si>
  <si>
    <t>1.Tubulação esgoto para conserto de vazamento no sanitário feminino do MSC, acessórios de eletroduto para o Demonstrações e PU 40 para sanitário feminino Oscar Sala (R$ 506,14); 2.Reparo de válvula HYDRA e reparo de torneira para de cozinha da terceirizada do Bloco de Serviços (R$ 456,00); 3.Placas e módulos para PIAL PLUS para utilizar os interruptores que temos em estoque (R$ 278,78); 4.Acessórios para DUTOTEC para ser utilizados nas salas do FMA que tem canaleta sem elétrica e FGE na sala de reuniões (R$ 2.161,00); 5. Flexível e sifão para uso geral no sanitários do IF (R$ 234,86); 6. Plug macho para CEPA E arruela para eletroduto uso geral (R$ 48,69); 7. Êmbolo para sanitário masculino térreo Ala 2 (R$ 323,96); 8. Fita isolante uso geral, tubo de ligação de bacia Ala 2 e BJF, kit caixa acoplada e torneira para Biblioteca, parafuso placas BJF, torneira de fechamento automático para guarita do MSC (R$ 865,32) e 9. Fixa cuba para sanitário AVC, 2 gabinetes para sanitários Diretoria, 03 painel LED 20W entrada do Milênio.</t>
  </si>
  <si>
    <t>NE.03056078 - compra de persianas para salas 3156 e 2049 da Ala I do DFGE - RC 260170 - DC 135929 - Ajuste da GO 15704 / GC 3724.</t>
  </si>
  <si>
    <t>Reserva Anulada</t>
  </si>
  <si>
    <t>Reserva 3240863 - Convite - serviço de decoração e paisagismo de área externa - RC 266152 - DC 143654 - Valor R$ 114.785,19</t>
  </si>
  <si>
    <t>Bustamante Solucoes Engenharia - EIRELI</t>
  </si>
  <si>
    <t>NE.03259238 - serviços de manutenção de cobertura do telhado do Espaço Mario Capello - DFNC - RC 346296 - DC 145100.</t>
  </si>
  <si>
    <t>Compra emergencial para utilização na conclusão de serviços junto a Manutenção Predial (Interruptor bipolar simples de 25A - 5 unidades; Plug macho de 20A - 5 unidades)</t>
  </si>
  <si>
    <t>Robson da Silva Marques Eireli</t>
  </si>
  <si>
    <t>Serviços emergenciais de demolição decorrente da remoção das 09 seringueiras no calçadão do IFUSP.</t>
  </si>
  <si>
    <t>Materiais para Construção 2 de Julho</t>
  </si>
  <si>
    <t>Compra de material de construção para execução de alvenaria e contra piso das salas 115 e 116 do AVC, serviço complementar a obra contratada do Prof. Caetano.</t>
  </si>
  <si>
    <t>KFK Comercio de Tintas e Ferragens</t>
  </si>
  <si>
    <t>Compra de tintas e acessórios de pintura para execução no SAMPA e salas 115 e 116 do AVC. Serviço complementar a obra contratada do Prof. Caetano.</t>
  </si>
  <si>
    <t>Compra de tubo PVC 110mm para experimento do Laboratório Didático.</t>
  </si>
  <si>
    <t>Compra de suporte de tv para sala de monitoramento; acessórios de elétrica (FMA), de hidráulica (FMT) e protetor de ralo para lajes da central; material elétrico para os auditórios NORTE e SUL; A ADEVISO pu 40 para o rodapé da CENTRAL e conectores para os auditório NORTE e SUL.</t>
  </si>
  <si>
    <t>Material de escritório para suprir demanda de trabalho (Folha A3, pacote com 500 folhas; duas pranchetas; Fita adesiva antiderrapante para escadas)</t>
  </si>
  <si>
    <t>Serviços de acessibilidade e pavimentação de área externa - Edifício Hepic - DC 168797 - NE 4157269 - Processo: 22.1.417.43.6 (Valor total do contrato é de R$ 122.000,00, restante do valor esta no Programa USP Eficiente 2022 GO 15811).</t>
  </si>
  <si>
    <t>Compra de tinta para reforma do SAMPA</t>
  </si>
  <si>
    <t>Compra de materiais de pintura para reforma do SAMPA</t>
  </si>
  <si>
    <t>Ibec Engenharia Ltda</t>
  </si>
  <si>
    <t>Contratação de serviços de jardinagem DC 170848/2022 - Reserva 3878183/2022 - NE 4995590/2022 - Processo: 22.1.421.43.3 - Obs. Valor empenhado referente ao Exercício 2022 (novembro e dezembro).</t>
  </si>
  <si>
    <t>Solicitação: 834/2022 Setor: Física Geral Solicitante: 73962-1 Elcio Abdalla Valor da Bolsa: 1.212,00 Previsão Orçamentária: 14.544,00 + 3.168,00 (auxílio transporte) Duração: 12 meses Jornada: 30 Horas Doc. Mov. Verba: 202202962261 Processo: 22.1.391.43.7 Aluno: 12558982 - Joara Cardoso Silva Data de Cadastro: 20/08/2022 07:43 - Remanejamento N° 2022 50422646</t>
  </si>
  <si>
    <t>Cancelado - referente ao aquecedor solar do edifício de bloco de serviços - DC 181947/2022 - Processo:22.1.438.43.3 - Cancelado o valor de R$ 6.950,00.</t>
  </si>
  <si>
    <t>Jose Ediniz Ribeiro Pinturas ME</t>
  </si>
  <si>
    <t>Serviço de manutenção e conservação de pintura - Processo: 21.1.421.43.2 - NE 4030242/2022</t>
  </si>
  <si>
    <t>Aquisição emergencial para colocação de piso sala do Rack do Conjunto Alessandro Volta Bloco "C" andar térreo.</t>
  </si>
  <si>
    <t>Compra de vaso sanitário PNE e acessórios hidráulicos para o Tokamak, cadeado para a vigilância, canaleta para as lâmpadas UVC DFNC</t>
  </si>
  <si>
    <t>Pregão Eletrônico 45/2022 - Fracassado. Reserva 4095670 ANULADA - Pregão - Serviços de limpezas de caixas d'águas do IFUSP - RC 69853 - DC 188828. Proc. 2022.1.449.43.5 -</t>
  </si>
  <si>
    <t>Compra de assento sanitário PNE para instalação no Tokamak</t>
  </si>
  <si>
    <t>Compra de tomadas 20A para ADM e AVF</t>
  </si>
  <si>
    <t>NE.04189080 / 04189098 - Ata Registro de Preço - instalação e aquisição de condicionador de ar p/ 114 - Ed. Basilio Jafet - RC 455338 - DC 200372.</t>
  </si>
  <si>
    <t>Aquisição de materiais de manutenção diversos para Estoque - Processo: 22.1.528.43.2 - NE 4336783 e NE 4336791</t>
  </si>
  <si>
    <t>Tubulação de esgoto para Oscar Sala, trena para manutenção, cola de piso uso geral e estrado de plástico para o abrigo o armário químico (R$ 740,11). Sede para HYDRAMAX e chave para flexível (R$179,00). Material elétrico para uso no LQMEC.</t>
  </si>
  <si>
    <t>GFLA COMERCIO E MONTAGENS DE CALHAS EIRELI - ME</t>
  </si>
  <si>
    <t>Vedação no entorno do reservatório e das calhas no trecho da secretaria da FEP.</t>
  </si>
  <si>
    <t>CONCERTA MANUTENÇÃO PREDIAL LTDA.</t>
  </si>
  <si>
    <t>Devido a problemas na reforma do LQMEC, tornou-se necessária a URGENTE contratação de container para guardar os móveis e equipamentos do laboratório, até a conclusão dos serviços.</t>
  </si>
  <si>
    <t>Ajustes de lançamentos referente as despesas realizadas no Grupo da Manutenção Predial no processo de adiantamento nº : 22.1.420.43.7, mas lançados no RORÇ DFGE - GO 15860 - Contrapartida Diretoria RORÇ Básica GC 3830</t>
  </si>
  <si>
    <t>TK Elevadores Brasil Ltda</t>
  </si>
  <si>
    <t>Troca emergencial do óleo do motor do carte do elevador social do Edifício Principal Ala 2, óleo para engrenagem e etiqueta. Numero de patrimônio: 043.018.855</t>
  </si>
  <si>
    <t>Compra de material elétrico para UVC Porf, Nemitala (R$ 688,55), canaleta plástica (UVC), argamassa e tubo de ligação uso geral (R$ 427,35), conexões PEAD (R$ 14,24), assento PNE para TOKAMAK (R$ 420,00)</t>
  </si>
  <si>
    <t>Compra de material para conserto de vazamento para usar nos telhados (fita, veda calha, primer)</t>
  </si>
  <si>
    <t>NEO 04909538 - Serviço de desinstalação e remoção de ar condicionado no Edif. Basilio Jafet - RC 499408 - DC 228897 - Proc. 22.1.584.43.0</t>
  </si>
  <si>
    <t>Rocha Express LTDA - ME</t>
  </si>
  <si>
    <t>Conserto emergencial do telhado da biblioteca para corrigir novos vazamentos que surgiram nas ultimas chuvas.</t>
  </si>
  <si>
    <t>NET-ENTERPRISE ELETRICA E INFORMÁTICA EIRELI</t>
  </si>
  <si>
    <t>Prestação de serviço emergencial em quadro elétrico do LQMEC.</t>
  </si>
  <si>
    <t>Conserto de dois purificadores de água localizados no Bloco de Serviço e Show de Física, patrimônios nºs 043.019627 e 043.020520</t>
  </si>
  <si>
    <t>NE.05277543 / 05277551 - Ata Registro de Preço - serviços de instalações e aquisições de condicionadores de ar - RC 569201 - DC 256904.</t>
  </si>
  <si>
    <t>06 Chave allen para as papeleiras a pedido do Samuel, puxa expansiva para uso geral, rebitador uso geral (R$ 159,40); tubulação de PVC para conserto vazamento no Abrahão, desengripante e graxa uso geral (R$ 326,39); acessórios para eletroduto para o auditório Novo I instalação de ponto de rede (R$ 85,74).</t>
  </si>
  <si>
    <t>ANULADA - FECHAMENTO DO EXERCÍCIO - Aquisição de aparelhos de Ar Condicionado e serviço de instalação dos aparelhos - DC 258095/2022 - Processo: 22.1.607.43.0 - Obs. O restante da reserva esta registrado na GO 16294</t>
  </si>
  <si>
    <t>Prefeitura do Campus USP da Capital</t>
  </si>
  <si>
    <t>Referente ao OF.DVGS/SVRN/111/PUSP-C Tratamento e Destinação das Lâmpadas Fluorescentes e de LED - Remanejamento N° 2022 50604507</t>
  </si>
  <si>
    <t>Ra'S Instalacoes Eletricas Ltda - EPP</t>
  </si>
  <si>
    <t>NE.05774199 - serviço de instalação de piso e retirada e instalação de bancada de granito no Ed. Alessandro Volta - RC 579304 - DC 273094.</t>
  </si>
  <si>
    <t>Compra de tela tapume p escadão da lanchonete (R$ 200,60), cabo PP 3x2,5 e 2x1,5 instalação de ar condicionado e lãmpada UVC (R$ 1552,40), material elétrico p UVC Nemitala (R$212,00), fechadura eletro imã AVC, material hidráulico para vazamento EP Principal e uso geral (R$ 874,54)</t>
  </si>
  <si>
    <t>Centúria Ferragens e Parafusos Eireli</t>
  </si>
  <si>
    <t>Aquisição de materiais para manutenção - NE 5909779, 5909795 e 5909787 - Processo: 22.1.494.43.0</t>
  </si>
  <si>
    <t>Viks Elevadores LTDA</t>
  </si>
  <si>
    <t>Conserto emergencial do elevador do TOKAMAK. Temos um Portador de Necessidades Especiais - PNE, no edifício e que não consegue trabalhar sem o elevador estar funcionando plenamente.</t>
  </si>
  <si>
    <t>Compra de 01 torneira de limpeza saída para tanque FNC, 02 fitas isolantes, 03 luvas, 01 desentupidor e dois alicates para uso cotidiano (R$ 372,27), compra de 05 organizador de escritório para melhor distribuição das tarefas da manutenção (R$ 174,50)</t>
  </si>
  <si>
    <t>Compra de material hidráulico de uso geral, disjuntor 10A para UVC Nemitala.</t>
  </si>
  <si>
    <t>VIKS Elevadores Ltda</t>
  </si>
  <si>
    <t>Reparo emergencial de placa de controle do Elevador Social do Edifício Tokamak - n° de patrimônio: 043.024.278</t>
  </si>
  <si>
    <t>Refrishopping Comercio e Serviços em Refrigeração</t>
  </si>
  <si>
    <t>Aquisição de dois controles remotos em substituição de controles quebrados dos ares condicionados da sala do Acervo do I.F , alocado no Edifício Van Der Graaff. Ar condicionado marca Hitachi - Patrimônio: 043.016.452 Ar Condicionado marca Rheem - Patrimônio: 043.016.042</t>
  </si>
  <si>
    <t>Aquisição de botinas de segurança para os funcionários do setor de Manutenção Predial. Anizete Silva; Cosme Ataíde; Valdevan Aquino; Luis Carlos; Paulo Roberto; Diogo Azarias.</t>
  </si>
  <si>
    <t>Casa Pedroso Materiais para Construção Ltda. - EPP</t>
  </si>
  <si>
    <t>Utilização emergencial para troca das fechaduras das salas n° 102 e 228 / B do Edifício Basílio Jafet. Duas fechaduras Pado 40mm externa.</t>
  </si>
  <si>
    <t>GFLA Comércio e Montagens de Calhas Eireli-ME</t>
  </si>
  <si>
    <t>Serviços emergenciais do telhado do Edifício Hepic do Instituto de Física da USP.</t>
  </si>
  <si>
    <t>RD - Cristiano Luis Pinto Oliveira</t>
  </si>
  <si>
    <t>Agilent Technologies Ltda</t>
  </si>
  <si>
    <t>Aquisição de bombas weg - Processo:22.1.45.43.1 - NE 707922 - Edital de Apoio à Manutenção preventiva e corretiva de equipamentos Multiusuários cadastrados no USPMULTI - 2021. Portaria PRP 820/21</t>
  </si>
  <si>
    <t>NE.01000733 - Pagamento de taxas referente a fechamento de cambio de importação - Equipamento para espalhamento de Raio-X - DC 178766/2021.</t>
  </si>
  <si>
    <t>Diretoria - Biblioteca</t>
  </si>
  <si>
    <t>Led Encadernadora Comercio e Servicos Ltda - ME</t>
  </si>
  <si>
    <t>NE.03356969 - serviço de encadernação de material bibliográfico - RC 321684 - DC 133608.</t>
  </si>
  <si>
    <t>Lojas Martex Junior Móveis Eirelli</t>
  </si>
  <si>
    <t>Aquisição de armário roupeiro - NE 3626079/2022 - Processo: 22.1.425.43.9</t>
  </si>
  <si>
    <t>Aquisição de leitor de código de barra - NE 3765230/2022 - Processo: 22.1.349.43.0</t>
  </si>
  <si>
    <t>Rocar Comércio, licitações e locações Limitada</t>
  </si>
  <si>
    <t>Aquisição de fone com microfone - NE 3765214/2022 - Processo: 22.1.349.43.0</t>
  </si>
  <si>
    <t>CONVÊNIO - PROAP OBTV - CPG Interunidades</t>
  </si>
  <si>
    <t>Aluno(a) da CPGI</t>
  </si>
  <si>
    <t>Auxílio Diário (Aluna).Patrícia Mie Matsuo - Participar do 11th World Environmental Education Congress (WEEC)a ser realizado em Praga - República Checa, no período de 14 a 18/03/2022. CAPES/PROAP/2015 - SICONV 817757. Proc. 22.1.49.43.7</t>
  </si>
  <si>
    <t>CONTRATO DE AGENCIAMENTO DE PASSAGENS AÉREAS - EXERCÍCIO 2022 - Convênio PROAP 817757/2015 - NEE 1571420/2022 - Proc. 22.1.164.43.0</t>
  </si>
  <si>
    <t>Auxílio Diário (Aluno).Felipe Prado Correa Pereira - Participar do(a) 16th Biennial IHPST Conference 2022 - University of Calgary - a ser realizado em Alberta, Canadá, no período de 03 a 07/07/2022. CAPES/PROAP/2015 - SICONV 817757. Proc. 22.1.365.43.6</t>
  </si>
  <si>
    <t>Auxílio Diário (Aluno(a) - João Pedro Ghidini da Silva. Participar do XX IOSTE – International Organization for Science and Technology Education 2022, de 25 a 29/07/2022 em Recife - PE. Proc. 22.1.363.43.3</t>
  </si>
  <si>
    <t>Auxílio Diário (Aluno(a) - Anne Caroline de Freitas. Participar do XX IOSTE – International Organization for Science and Technology Education 2022, de 25 a 29/07/2022 em Recife - PE. Proc. 22.1.364.43.0</t>
  </si>
  <si>
    <t>Auxílio Diário (Aluno(a) - Gabriela dos Santos Brito. Participar do XX IOSTE – International Organization for Science and Technology Education 2022, de 25 a 29/07/2022 em Recife - PE. Proc. 22.1.376.43.8</t>
  </si>
  <si>
    <t>Auxílio Diário (Aluno(a) - Barbara Benati Naves. Participar do XX IOSTE – International Organization for Science and Technology Education 2022, de 25 a 29/07/2022 em Recife - PE. Proc. 22.1.375.43.1</t>
  </si>
  <si>
    <t>Auxílio Diário (Aluno(a) - Bruno Fancio Lima.). Participar do Encontro de História e Filosofia da Biologia 2022, de 27 a 29/07/2022 em Bauru - SP.</t>
  </si>
  <si>
    <t>Auxílio Diário (Aluno(a) - Anderson Ricardo Carlos. Participar do Encontro de História e Filosofia da Biologia 2022, de 27 a 29/07/2022 em Bauru - SP.</t>
  </si>
  <si>
    <t>Auxílio Diário (Aluno). Matheus de Oliveira Louzada - Participação em evento científico internacional - Escola de Física CERN 2022 em Lisboa (Portugal) e Genebra (Suiça), de 01 a 10/09/2022. NEE 4140560 - CAPES/PROAP/2015 - SICONV 817757. Proc. 22.1.511.43.2.. Foi solicitado o cancelamento do auxílio pelo interessado conf. docto. anexo</t>
  </si>
  <si>
    <t>Auxílio Diário Aluno(a) - Yuri Kavalciuki dos Santos Sanches. Participar do 45º Congresso da Associação de Zoológicos e Aquários do Brasil 2022, de 22 a 26/11/2022 em São Paulo - SP. Proc. 22.1.636.43.0</t>
  </si>
  <si>
    <t>Professor(a) Visitante Estrangeiro CPGI</t>
  </si>
  <si>
    <t>Auxílio Diário (Prof. Visitante Estrangeiro). Agústin Adúriz-Bravo - (Universidade de Buenos Aires) Para ministrar a disciplina “ECF5801 – Fundamentos Epistemológicos do Ensino de Ciências” no período de 24/10 a 04/11/2022. NE 5189733 - CAPES/PROAP/2015 - SICONV 817757. Proc. 22.1.640.43.7</t>
  </si>
  <si>
    <t>Professor(a) Visitante Nacional</t>
  </si>
  <si>
    <t>Auxílio Diário (Prof. Visitante) Luciana Sedano de Souza - (Universidade Estadual de Santa Cruz - UESC - BA) - Participação na comissão julgadora de dissertação de mestrado da aluna Débora Claudino Carlos, no dia 20/12/2022. - NE 05842208 - CAPES/PROAP/2015 - SICONV 817757. Proc. 22.1.344.43.9</t>
  </si>
  <si>
    <t>RD - Erix Alexander Milán Milán Garcés</t>
  </si>
  <si>
    <t>QUELLER INFORMáTICA &amp; COMÉRCIO LTDA - ME</t>
  </si>
  <si>
    <t>Aquisição de Nobreak - DC 170226/2021 - NE 669060 / 2022 - Processo: 21.1.00407.43.0</t>
  </si>
  <si>
    <t>Pró-Reitoria de Pesquisa - Unid.95</t>
  </si>
  <si>
    <t>Devolução de saldo remanescente ref. Edital de Apoio a Novos Docentes 2019. Prof. Erix Alexander Garcés DFGE - Remanejamento 50165503/2022.</t>
  </si>
  <si>
    <t>RI - Criogenia FMT</t>
  </si>
  <si>
    <t>Labsynth Produtos para laboratório Ltda</t>
  </si>
  <si>
    <t>Éter de Petróleo e Acetona para limpeza do Chiller equipamento de resfriamento de água do setor Criogenia</t>
  </si>
  <si>
    <t>Compra de produtos químicos controlados: Tolueno; Éter de Petróleo; Acetona. N.F. 739.051</t>
  </si>
  <si>
    <t>Rosinei Aparecida Toni Manutencao Ltda.</t>
  </si>
  <si>
    <t>NE.01685442 - serviço de manutenção do Chiller do Laboratório de Criogenia - RC 58983 - DC 72960.</t>
  </si>
  <si>
    <t>Salvi Casagrande Medição e Autom Ltda.</t>
  </si>
  <si>
    <t>Conjunto de reparo válvula de segurança e kit de reparo regulador para manuseio do gás hélio da Criogenia</t>
  </si>
  <si>
    <t>Aquisição de produtos controlados: Acetona, Éter de Petróleo e Tolueno. Para limpeza do Chiller (equipamento de resfriamento de água)</t>
  </si>
  <si>
    <t>Casa Americana de Artigos para Laboratórios ltda</t>
  </si>
  <si>
    <t>Aquisição de Reagente químicos para uso da criogenia - NE 3777786/2022 - GO 15814 e GC 3741</t>
  </si>
  <si>
    <t>Bolonha Material p/ Construcao EIRELI - EPP</t>
  </si>
  <si>
    <t>NE.03984412 - compra de galão de tinta p/ uso no Laboratório de Criogenia - RC 390163 - DC 181742.</t>
  </si>
  <si>
    <t>Diarias (Internacionais)</t>
  </si>
  <si>
    <t>Diária N° 202200037 - Felix Guillermo Gonzalez Hernandez - Destino: Houston/-Estados Unidos da América Saida Prevista: 03/10/2022 - 00:01 Término Prevista: 06/10/2022 - 23:59 - Diárias Internacionais: 4 - Finalidade da Diária: Visita científica na Universidade Rice. A viagem está sendo parcialmente custeada (passagem aérea) com recursos do grupo anfitrião (Chamada Brasil@Rice).Do ponto de visita científico, interessa ao DFMT a colaboração com o grupo em Rice para consolidar a formação de um centro nacional de pesquisa em terahertz no departamento. Do ponto de vista das atividades relacionadas com criogenia no IF, é de grande interesse conhecer a situação da atual crise do hélio líquido nos Estados Unidos e observar as medidas tomadas pelas universidades para contornar esta situação.</t>
  </si>
  <si>
    <t>Reserva 5540600 ANULADA - FECHAMENTO DO EXERCÍCIO 2022 - Pregão - Fornecimento e instalação de um portão de ferro automatizado p/ o Lab. de Criogenia - RC 474340 - DC 263250.</t>
  </si>
  <si>
    <t>RD - Caetano Rodrigues Miranda</t>
  </si>
  <si>
    <t>GTMAX3D Equipamentos Eletrôn e Mat. Plásticos Ltda</t>
  </si>
  <si>
    <t>NE.00297937/22 - Compra de 01 scanner e 01 impressora 3D p/ uso no Laboratório Didático - Reserva 297562/22 RC 341373/21 - DC 210236/21.</t>
  </si>
  <si>
    <t>Fluke do Brasil Ltda</t>
  </si>
  <si>
    <t>Aquisição de Osciloscopio - NE 335537 - Processo 21.1.528.43.1 - Grupo 404 - Projetos Especiais - Grad - Programa de Laboratórios Didáticos - 2021 - OBS. Valor original da NE R$ 83.000,00 - Foi concedido um desconto de R$ 1.383,33 na Danfe, passando a ser R$ 81.616,67</t>
  </si>
  <si>
    <t>AudioFrahm Industria e Comercio de Eletroeletron.</t>
  </si>
  <si>
    <t>NE.00739611 - Aquisição de equipamentos (monitor de áudio) - Programa de Lab. Didáticos - 2021 - RC 434649/2021 - DC 6444.</t>
  </si>
  <si>
    <t>Monaco Comércio Eletronicos Eireli</t>
  </si>
  <si>
    <t>Equipamentos e componentes para Rádio e TV - NE 557645/2022 - Processo 21.1.432.43.4 - Programa de Laboratórios</t>
  </si>
  <si>
    <t>Monaco Comercio Eletronicos - EIRELI</t>
  </si>
  <si>
    <t>NE.01206196 - Pregão - aquisição de microfone profissional p/ o Programa de Lab. Didáticos - RC 60996 - DC 30990.</t>
  </si>
  <si>
    <t>HKA Tecnologias do Brasil Eireli ME</t>
  </si>
  <si>
    <t>Aquisição de mesa digitalizadora - RC 8277 - DC 78208 - NE 2280560 - Processo: 22.1.195.43.3</t>
  </si>
  <si>
    <t>Cancelado - Reserva 1795418 - Pregão - aquisição de tela touch screen 65" - RC 147943 - DC 78917 - Pregão Fracassado - valor anterior R$ 21.699,54.</t>
  </si>
  <si>
    <t>NE.02873277 / 02873331 - aquisições de câmaras digitais e televisores de 75 " - RC 8447 - DC 105353 - Alteração de R$ 31.112,33.</t>
  </si>
  <si>
    <t>F.L Santos Comércio e Serviços Tecnológicos</t>
  </si>
  <si>
    <t>NE - 5468080 - Aquisição de impressora 3D - Processo: 22.1.598.43.0 - Reserva: 5021530 - Alerado o valor de R$ 2098,00</t>
  </si>
  <si>
    <t>Ronaldo Eletro - EIRELI</t>
  </si>
  <si>
    <t>NE.05888763 - Pregão - aquisição de projetor multimídia - RC 545973 - DC 265660 - Alterado o valor de R$ 20.350,00.</t>
  </si>
  <si>
    <t>Anulado devido ao fechamento do Exercício 2022 - Aquisição de Notebook - NE 5847099 / 2022</t>
  </si>
  <si>
    <t>BF1 Comércio Ltda</t>
  </si>
  <si>
    <t>NE - 05855270 - Compra de suprimentos de informática (p/impressora 3D) - RC 549430 - DC 256246 - Proc. 22.1.673.43.2</t>
  </si>
  <si>
    <t>Seattle Tecnologia e Com. de Prod. Eletr. Ltda.</t>
  </si>
  <si>
    <t>NE.05888844 - aquisição de televisor de 65" p/ uso no Laboratório Didático - RC 610155 - DC 283510.</t>
  </si>
  <si>
    <t>Diretoria - Transporte</t>
  </si>
  <si>
    <t>Link Card Administradora de Beneficios EIRELI -EPP</t>
  </si>
  <si>
    <t>Alteração - NE.00272195 - CONTRATO DE GERENCIAMENTO DE ABASTECIMENTO DE COMBUSTÍVEIS - EXERCÍCIO 2022 - Alterado o valor de R$ 1.553,31.</t>
  </si>
  <si>
    <t>ASSOCIACAO DOS TAXISTAS PRIME</t>
  </si>
  <si>
    <t>Transporte por táxi - Exercício 2022 - NE 290622/2022</t>
  </si>
  <si>
    <t>Trivale Instituicao de Pagamento Ltda.</t>
  </si>
  <si>
    <t>Alterado - NE.01177269 - Pregão - Contrato de Abastecimento de Combustíveis - Exercício 2022 - DC 217 - RUSP - Alterado o valor de R$ 10.406,06.</t>
  </si>
  <si>
    <t>Associacao dos Taxis PRIME</t>
  </si>
  <si>
    <t>Alteração - NE.03084535 - Reforço da NE.00290622 - contrato de serviços de transporte de táxi - Exercícios 2022 - Alterado o valor de R$ 2.054,25.</t>
  </si>
  <si>
    <t>REM - 50344866 - Período: 23/06/2022 12:45 a 23/06/2022 18:00 (0 diária(s)), Passageiros: 4, Tipo: AUTOMÓVEL, Atividade Didática: Não, Finalidade: Motivo da Solicitação: A docente é responsável pelo Projeto Território, Ciência e Arte e levará o programa aprender na Comunidade às escolas públicas.</t>
  </si>
  <si>
    <t>RD Básico - Jose Luis Souza Lopes</t>
  </si>
  <si>
    <t>Pgto Diária N° 202200010 - José Luiz de Souza Lopes - Destino: Aarhus/-Dinamarca - Saida Prevista: 01/03/2022 - 00:01 Término Prevista: 04/03/2022 - 23:59 Diárias Internacionais: 4 - Finalidade da Diária: Utilização da linha de luz AU-CD no sincrotron ASTRID2 da Aarhus Universitet para realização de experimentos de SRCD.</t>
  </si>
  <si>
    <t>RI - Fluídos complexos FEP</t>
  </si>
  <si>
    <t>Ref. a solicitação de Software 78411 - "Office Standard - 2021 LTSC (64 bits)" - REMANEJAMENTO 50499541 / 2022 - Solicitante: Cristiano Luis Pinto de Oliveira - Contrapartida GO 16133 e GC 3838</t>
  </si>
  <si>
    <t>Juliana Maria Peçanha Sgubin</t>
  </si>
  <si>
    <t>Aquisição de produtos para a Reunião Anual do INCT-FCx</t>
  </si>
  <si>
    <t>Diretoria - Terceirizados Segurança e Limpeza</t>
  </si>
  <si>
    <t>Pluri Serviços Ltda.</t>
  </si>
  <si>
    <t>NE.00272179 - Contrato n.013/2017 - RUSP - "Contrato de Serviços de Limpeza, Asseio e Conservação Predial - Exercício 2.022"</t>
  </si>
  <si>
    <t>Albatroz Segurança e Vigilância Ltda.</t>
  </si>
  <si>
    <t>NE.00272187 - Contrato n.o 07/2020 - RUSP - "Contrato de Serviços de Vigilância e Segurança Patrimonial - Exercício 2.022".</t>
  </si>
  <si>
    <t>Viva Servicos Ltda.</t>
  </si>
  <si>
    <t>NE.01101084 - Prestação de serviços de limpeza, asseio e conservação predial - DC 121209 / 2021 - Reitoria USP - Exercício 2022 - Ajustado o valor de R$ 877.471,65, valor inicial.</t>
  </si>
  <si>
    <t>NE.01208474 - Reforço da NE.00272179 - Contrato n.013/2017 - RUSP - "Contrato de serviços de limpeza, asseio e conservação predial".</t>
  </si>
  <si>
    <t>NE.01232383 - Reforço da NE.00272187 - Contrato n.o 07/2020 - RUSP - "Contrato de Serviços de Vigilância e Segurança Patrimonial - Exercício 2.022".</t>
  </si>
  <si>
    <t>NE.01233339- Reforço da NE.01101084 - Prestação de serviços de limpeza, asseio e conservação predial - DC 121209 / 2021 - Reitoria USP - Exercício 2022.</t>
  </si>
  <si>
    <t>NE.01489104 - Reforço da NE.00272187 - Contrato n.º 07/2020 - RUSP - Contrato de serviços de vigilância e segurança patrimonial - Exercício 2.022.</t>
  </si>
  <si>
    <t>RI - Vera B. Henriques</t>
  </si>
  <si>
    <t>Monitores bolsistas NE 5938392/2022 - Processo 21.1.361.43.0</t>
  </si>
  <si>
    <t>Maria Inês Batista Campos</t>
  </si>
  <si>
    <t>Aquisição de materiais didáticos, para uso imediato no curso:"A Convergência de mídias no Ensino de Língua Portuguesa: dos Livros Didáticos aos Protótipos de Ensino", junto programa Encontro USP/Escola. Acrescentamos, outrossim, que os livros constantes na nota fiscal, anexa, não farão parte do acervo da Biblioteca do IF., onde os mesmos, serão manuseados no curso acima mencionado.</t>
  </si>
  <si>
    <t>Ponte Acessibilidade Ltda</t>
  </si>
  <si>
    <t>Produção de acessibilidade em Libras, junto ao evento "USP/ESCOLA", com temática da Educação, nos dias 09 e 12/01/2023</t>
  </si>
  <si>
    <t>Armando M. Tagiku</t>
  </si>
  <si>
    <t>Aquisição de materiais para o curso "Ótica para o Ensino Fundamental II - Teorias e Experimentos" junto ao programa USP/ESCOLA/2023</t>
  </si>
  <si>
    <t>Dóris Kohatsu</t>
  </si>
  <si>
    <t>Aquisição de materiais para o curso "Projeto ABC+ARTE, Brincadeira e Ciências" junto ao programa USP/ESCOLA/2023.</t>
  </si>
  <si>
    <t>Zaqueu Vieira Oliveira</t>
  </si>
  <si>
    <t>Aquisição de materiais para o curso "Ensino de Matemática para o Ensino Fundamental" junto ao programa USP/ESCOLA/2023.</t>
  </si>
  <si>
    <t>Kátia Regina Varela Roa</t>
  </si>
  <si>
    <t>Aquisição de materiais para o curso "Bem Viver, Diversidades, Meio Ambiente e Territórios Culturais Educativos" junto ao programa USP/ESCOLA/2023.</t>
  </si>
  <si>
    <t>Luciene Hiromi Akahoshi</t>
  </si>
  <si>
    <t>Aquisição de materiais para o curso "Química, Tecnologia e Sustentabilidade" junto ao programa USP/ESCOLA/2023</t>
  </si>
  <si>
    <t>Aquisição de produtos alimentícios, destinados ao encontro do programa USP/ESCOLA/2023.</t>
  </si>
  <si>
    <t>Matheus Dante Gonçalves</t>
  </si>
  <si>
    <t>Aquisição de 15 ( quinze) jalecos que serão utilizados pelos monitores, junto ao programa "USP/ESCOLA/2023".</t>
  </si>
  <si>
    <t>Luciane Hiromi Akahoshi</t>
  </si>
  <si>
    <t>Prestação de serviços na organização estrutural, junto ao Programa USP/ESCOLA-2023.</t>
  </si>
  <si>
    <t>RD - CCEx</t>
  </si>
  <si>
    <t>Grupo 057 - Pagamento a colaboradores eventuais (Alunos) que participarão de atividades de apoio na 16ª edição da Feira USP e as Profissões no período de 01 a 03 de Setembro de 2022 - NE 4353432 Gabriel Makhoul - NE 4353580 Victor Keichi - NE 4353548 Ricardo Laranjeira</t>
  </si>
  <si>
    <t>RI - Cristiano L. P. Oliveira</t>
  </si>
  <si>
    <t>Transferência para o recurso RI Fluídos Complexo FEP conforme email do professor enviado dia 26/08/2022 - GC</t>
  </si>
  <si>
    <t>CONVÊNIO - PROAP PRÓ MANUT - Antonio D. Santos</t>
  </si>
  <si>
    <t>M.M. Vácuo Import Export e Represent Coml Ltda</t>
  </si>
  <si>
    <t>NEE 03023226 - Reserva 2916715 - Exclusividade - Inexigibilidade de Licitação - Aquisição de peças de reposição para equipamento (Sistema Sputtering) - RC 184059 - DC 73168. PROAP Pró-Manutenção - Proc. 2022.1.0166.43.3</t>
  </si>
  <si>
    <t>Diretoria - RI Manutenção Predial</t>
  </si>
  <si>
    <t>Cancelado - Reserva 1710838 - Pregão - serviços contínuos de manutenção preventiva e corretiva dos condicionadores de ar - RC 23551 - DC 41924 - Cancelado o valor de R$ 79.645,27.</t>
  </si>
  <si>
    <t>SEG - OUTRAS UNIDADES</t>
  </si>
  <si>
    <t>ICMC</t>
  </si>
  <si>
    <t>Ziva Tecnologia e Soluções Ltda - Aquisição de câmaras de circuito fechado - Processo: 21.1.526.43.9 - NE 2347290 / 2022</t>
  </si>
  <si>
    <t>NE.02471306 - Ata Registro de Preço - Aquisição de 03 câmeras de segurança Axis. RC 275097 - DC 111930 - (Rem. 50262509 - ICMC) - Ziva Tecnologia de Soluções Ltda.</t>
  </si>
  <si>
    <t>NE.03497791 - Ata Registro de Preço - Aquisição de materiais e equipamentos de segurança (Câmeras de Vigilância - RC 373269 - DC 159550 -Remanej. 50346109 - ICMC) - Ziva Tecnologia de Soluções Ltda.</t>
  </si>
  <si>
    <t>RINF - OUTRAS UNIDADES</t>
  </si>
  <si>
    <t>PRCEU</t>
  </si>
  <si>
    <t>Compacta Comercio e Servicos Ltda - NE.00538250 - Ata Registro de Preço - aquisições de notebooks - RC 31236 - DC 10352 - (Rem. 50061589 - PRCEU).</t>
  </si>
  <si>
    <t>Compacta Comércio e Serviços Ltda - Aquisição de microcomputador - NE 591070/2022</t>
  </si>
  <si>
    <t>Compacta Comércio e Serviços Ltda - Aquisição de Notebook - NE 590979/2022 - Processo: 21.1.435.43.3</t>
  </si>
  <si>
    <t>Aquisição de Computadores - NE 669028 / 2022 - DC 19074/2022</t>
  </si>
  <si>
    <t>FAU</t>
  </si>
  <si>
    <t>Aquisição de computadores - NE 668820 / 2022 - DC 19082</t>
  </si>
  <si>
    <t>MZ</t>
  </si>
  <si>
    <t>Aquisição de Notebooks - NE 668722 / 2022 - DC 21273</t>
  </si>
  <si>
    <t>IAG</t>
  </si>
  <si>
    <t>NE.00708244 / 00708252 - Ata Registro de Preço - aquisição de cabos, caixa de sobrepor, conector jack RJ-45, modular Keystone, painel de guia e patch panel - RC 68709 - DC 24582 (Rem. 50089726 - IAG) - Telcabos Telecomunicações e Informática Ltda.</t>
  </si>
  <si>
    <t>NE.00794230 - Ata Registro de Preço - aquisições de notebooks - RC 68628 - 26712 - (Rem. 50089840 - STI) - Compacta Comércio e Serviços Ltda.</t>
  </si>
  <si>
    <t>IO</t>
  </si>
  <si>
    <t>NE.00986805/2022 - Ata Registro de Preços - Aquisição de computadores - RC 98930 - DC 36354 - (Rem. 50111926 - IO) - Compacta Comércio e Serviços Ltda.</t>
  </si>
  <si>
    <t>H.E. Jussani - Aquisição de insumos de informática - DC 33158/20222 - NE 986783/2022 e NE 986775/2022- Processo: 21.1.415.43.2</t>
  </si>
  <si>
    <t>NE.01000989 - Ata Registro de Preço - aquisição de duas webcam - RC 57022 - DC 19112 - Rem. 50082802 - RUSP - CODAGE - H.E. JUSSANI</t>
  </si>
  <si>
    <t>Compacta Comércio e Serviços Ltda - Aquisição de notebooks - NE 1267411</t>
  </si>
  <si>
    <t>PUSP - SC</t>
  </si>
  <si>
    <t>Rem. 50212463 - Ref. ao cancelamento para a aquisição de webcams, usando Ata de Registro de Preço do IFUSP. Devolução do Rem. 50099942.</t>
  </si>
  <si>
    <t>FO</t>
  </si>
  <si>
    <t>NE.02033082 - Ata Registro de Preço - aquisição de 35 pontos de acesso sem fio - RC 219514 - DC 86480 - (Rem. 50216426 - F.O.) - Ziva Tecnologia e Soluções Ltda.</t>
  </si>
  <si>
    <t>NE.02117898 - Ata Registro de Preço - aquisição de 01 microcomputador - RC 225960 - DC 90070 - (Rem. 50219883 - RUSP) - Compacta Comércio e Serviços Ltda.</t>
  </si>
  <si>
    <t>NE.02118436 - Ata Registro de Preço - aquisição de 02 notebooks - RC 225928 - DC 90054 - (Rem. 50219883 - RUSP) - Compacta comércio e Serviços Ltda.</t>
  </si>
  <si>
    <t>FD</t>
  </si>
  <si>
    <t>NE.02118495 - Ata Registro de Preço - aquisição de 02 microcomputadores - RC 225928 - DC 90054 - (Rem. 50221365 - FD) - Compacta Comércio e Serviços Ltda.</t>
  </si>
  <si>
    <t>SAU</t>
  </si>
  <si>
    <t>Aquisição de 6 computadores para a SAU - NE 2256634 / 2022</t>
  </si>
  <si>
    <t>FFLCH</t>
  </si>
  <si>
    <t>TELCABOS TELECOMUNICACOES E INFORMATICA LTDA - Aquisição de material de infraestrutura de rede - NE 2264742</t>
  </si>
  <si>
    <t>Wall ST Comercial Ltda - Placa de redes - Processo: 22.1.295.43.8 - NE 2348482 / 2022</t>
  </si>
  <si>
    <t>Compacta Comércio e Serviços Ltda - Aquisição de microcomputador - Processo: 22.1.284.43.6 - NE 2348830 / 2022</t>
  </si>
  <si>
    <t>NE.02350150 - Ata Registro de Preço - aquisições de 03 microcomputadores workstation Lenovo - RC 248294 - DC 98101 - (Rem. 50239183 - ICMC) - Compacta Comercio e Serviços Ltda..</t>
  </si>
  <si>
    <t>PUSP-LORENA</t>
  </si>
  <si>
    <t>NE.02417468 - Ata Registra de Preço - aquisição de organizador de cabos 1U - RC 267809 - DC 107518 - (Rem. 50256380 - PUSP - L) - Telcabos Telecomunicações e Informática Ltda.</t>
  </si>
  <si>
    <t>PUSP - FC</t>
  </si>
  <si>
    <t>NE.02919110 - Ata Registro de Preço - aquisição de placa de rede sem fio - RC 302221 - DC 128230 - (Rem. 50269422 - PUSP - FC) - Wall ST Comercial Ltda.</t>
  </si>
  <si>
    <t>IGc</t>
  </si>
  <si>
    <t>Compacta Comércio e Serviços Ltda - Aquisição de computadores - NE 4054842/2022 - Processo: 22.1.466.43.7</t>
  </si>
  <si>
    <t>Transferência de saldo para Diretoria GC 3860</t>
  </si>
  <si>
    <t>RD - Tiago Fiorini Silva</t>
  </si>
  <si>
    <t>Devolução do saldo remanescente do REMANEJAMENTO 50265100/2019 - professor Tiago Fiorini Silva - Remanejamento N° 2022 50167247</t>
  </si>
  <si>
    <t>RI - Marcelo Gameiro Munhoz</t>
  </si>
  <si>
    <t>Marco Aurélio Lisboa Leite</t>
  </si>
  <si>
    <t>Aquisição de produtos para uso imediato no laboratório SAMPA do depto. de Física Nuclear do IFUSP.</t>
  </si>
  <si>
    <t>Ricardo Menegasso</t>
  </si>
  <si>
    <t>Caixa térmica para projeto do laboratório</t>
  </si>
  <si>
    <t>Ronaldo Milani Comercial Eireli</t>
  </si>
  <si>
    <t>Aquisição de bateria (Laboratório HEPIC) - DC 213138/2021 - NE 672924/2022 - Processo: 21.1.000596.43.7 - Contrapartida GO 15139 e GC 3644</t>
  </si>
  <si>
    <t>Spare Parts Comércio e Serviços de Tecnologia Ltda</t>
  </si>
  <si>
    <t>Aquisição de HD NETAPP 1TB 7.2K SATA 3.5", para uso no Laboratório HEPIC. Pagamento através de transferência bancária: Banco do Brasil - Ag.: 3560-2 - c/c: 28504-8</t>
  </si>
  <si>
    <t>Marco Aurelio Lisboa Leite</t>
  </si>
  <si>
    <t>Componentes eletrônicos para pesquisa no laboratório HEPIC</t>
  </si>
  <si>
    <t>Compra de componentes eletrônicos para pesquisa no laboratório do HEPIC</t>
  </si>
  <si>
    <t>Componentes de refrigeração para pesquisa no laboratório HEPIC</t>
  </si>
  <si>
    <t>Componentes para o laboratório</t>
  </si>
  <si>
    <t>JMPRA MANUTENÇÃO EM GERADORES LTDA ME</t>
  </si>
  <si>
    <t>Serviço de manutenção do gerador do Laboratório HEPIC (Espaço Mario Cappello).</t>
  </si>
  <si>
    <t>Symposium Cracoviense</t>
  </si>
  <si>
    <t>Taxa de inscrição para evento internacional para a participação do aluno de doutorado Leonardo Barreto de Oliveira Campos - Processo:22.1.57.43.0 - NE 1034905/2022</t>
  </si>
  <si>
    <t>João Pedro Ghidini da Silva</t>
  </si>
  <si>
    <t>Ajuda de custo a colaborador eventual pela participação do Evento Masterclasses Hands On Physics - NE 1036983/2022 - Processo: 22.1.70.43.6</t>
  </si>
  <si>
    <t>NE.01139790 - Pagamento de taxa de inscrição p/ evento internacional - DC 34928.</t>
  </si>
  <si>
    <t>Serviço de impressão de cartaz para o curso Masterclass</t>
  </si>
  <si>
    <t>Componentes eletrônicos para projetos do laboratório.</t>
  </si>
  <si>
    <t>Robson Correia Neiva</t>
  </si>
  <si>
    <t>Em caráter emergencial manutenção de ar condicionado número de patrimônio 430024450.</t>
  </si>
  <si>
    <t>Referente a Aquisição de desumidificador de Ar, para remover a umidade da sala do Laboratório Hepic - troca de verba - GO 15279 - Diretoria e USP Eficiente e GC 3672 Diretoria RI -Adm</t>
  </si>
  <si>
    <t>Marcel Keiji Kuriyama</t>
  </si>
  <si>
    <t>Chapa e barras de alumínio para confecção de itens de pesquisa (Ex: caixas do projeto Raios Cósmicos)</t>
  </si>
  <si>
    <t>Machado Gases Industriais</t>
  </si>
  <si>
    <t>Compra de cilindro com 10 litros de gás nitrogênio para pesquisa no laboratório HEPIC.</t>
  </si>
  <si>
    <t>Compra de parafusos em inóx para confecção de equipamentos de pesquisa (e.g.: caixas do Backend e Frontend)</t>
  </si>
  <si>
    <t>SK Tecnologia Ltda</t>
  </si>
  <si>
    <t>Aquisição de HP 300GB 6G SAS 10K rpm SFF - SC Hard Drive, para uso do Lab. HEPIC. Pagamento através de transferência bancária Banco do Brasil - 001 - Ag.: 0300-X - C/C: 102395-0</t>
  </si>
  <si>
    <t>Aquisição HP 300GB SAS 10K rpm SFF - SC Hard Drive, para uso do Lab. HEPIC. Pagamento através de transferência bancária Banco do Brasil - 001 - Ag.: 0300-X - C/C: 102395-0.</t>
  </si>
  <si>
    <t>Cabos HDMI para ligação dos Frontends e Backends do projeto Raios Cósmicos/HEPIC</t>
  </si>
  <si>
    <t>Componentes eletrônicos para o HEPIC</t>
  </si>
  <si>
    <t>Aquisição de adesivos indicando a presença de material radioativo, seguindo normas de segurança</t>
  </si>
  <si>
    <t>Aquisição de HP 300GB SAS 10K rpm SFF- SC Drive, para uso no Lab. HEPIC. Pagamento através de transferência bancária: Banco do Brasil - 001 - Ag.: 0300-X - C/C: 102395-0</t>
  </si>
  <si>
    <t>Compra de teclado e mouse sem fio para o laboratório HEPIC</t>
  </si>
  <si>
    <t>Compra de placa Firewire Pci Expresss. A compra está sendo feita em outra cidade porque o produto não se encontra facilmente na capital. E mesmo somando o frete a compra na loja de Franca/SP fica mais barata que os produtos similares na capital.</t>
  </si>
  <si>
    <t>Affonsos Borrachas Ltda</t>
  </si>
  <si>
    <t>Aquisição de luvas nitrilicas descartável a serem utilizadas por servidores no Lab. Eletrônica do HEPIC.</t>
  </si>
  <si>
    <t>NE.03258495 - serviço de impressão de placas de sinalização do Edifício HEPIC - RC 233360 - DC 136917 - (50% ADM e 50% RI - Prof. Marcelo Munhoz).</t>
  </si>
  <si>
    <t>Componentes eletrônicos para o laboratório</t>
  </si>
  <si>
    <t>Reembolso referente a aquisição de pilhas alcalinas diversas e baterias de 9v a serem utilizadas em instrumentos de medição e equipamentos instalados no Lab. Eletrônica do HEPIC, conforme DANFE 145875 da firma Kalunga S/A, em anexo.</t>
  </si>
  <si>
    <t>Caixa de ferramentas plástica com cadeado para transporte e segurança de ferramentas</t>
  </si>
  <si>
    <t>Disparcon - distri. Peças p/ Ar Condicionado Ltda</t>
  </si>
  <si>
    <t>Aquisição de materiais isolantes térmicos diversos, a serem utilizados no Lab. Eletrônica do Hepic do FNC. Forma de pagamento: Através de boleto bancário (Banco Itaú)</t>
  </si>
  <si>
    <t>M.Way Industria de Infraestrutura Ltda</t>
  </si>
  <si>
    <t>Aquisição de gavetas a serem instaladas e utilizadas em rack no Lab. Hepic do FNC. O pagamento deverá ser efetuado através de depósito/transferência bancária e ou boleto bancário.</t>
  </si>
  <si>
    <t>Taxa Adm</t>
  </si>
  <si>
    <t>Cobrança de 10% de taxa administrativa referente a Venda de 500 unidades de 32ch ASIC - Model SAMPA V4 - Número do Recibo 125/2022</t>
  </si>
  <si>
    <t>Reembolso referente a aquisição de 01 caixa de alumínio a ser utilizada no Lab. de Eletrônico do HEPIC, conforme DANFE 224.976 da firma Mult Comercial Ltda, em anexo.</t>
  </si>
  <si>
    <t>Queller Informática e Comércio Ltda</t>
  </si>
  <si>
    <t>Aquisição de um cartão 1TB, memória, modelo 980 PRO, a ser utilizado em equipamento do Lab. de Eletrônica do HEPIC.</t>
  </si>
  <si>
    <t>Auxilio para o aluno de pós graduação Geovane Grossi Araújo de Souza orientado pelo professor Marco Bregant para participar da 7th Internacional Conference on Micro Pattern Gaseous Detectors 2022 em Israel dia 12 a 16 de dezembro 2022. NE 5741576/2022</t>
  </si>
  <si>
    <t>RI - Santander - Carlos Eduardo Fiore dos Santos</t>
  </si>
  <si>
    <t>Saldo do exercício anterior</t>
  </si>
  <si>
    <t>Saldo remanescente 2021 - Grupo: 270 - Convênio Santander - Remanejamento N° 2019 50602786 - Convênio 43857- Prog.Santander-USP Mob.Internl.-Mobilidade Docente</t>
  </si>
  <si>
    <t>Diretoria - PPO - Plano Plurianual de Obras</t>
  </si>
  <si>
    <t>LB Serviços Ambientais Ltda</t>
  </si>
  <si>
    <t>Serviço de recuperação e plantio para compensação ambiental pelo corte de 9 seringueiras - NE 2445879/2022 Processo: 22.1.312.43.0</t>
  </si>
  <si>
    <t>RI - Henrique Melo Jorge Barbosa</t>
  </si>
  <si>
    <t>Envio de fotometro à Alta Floresta para a manutenção da rede de AERONET USP Destinatário: Edilson Andrade (PROCOM) Av. Ariosto da Riva, 3113 - Centro. Alta Floresta - MT, 78580-000 - (N.Objeto:QB776302172br) REMETENTE: Prof. Paulo Artaxo Instituto de Física Universidade de São Paulo Rua do Matão, Travessa R, 187 05508-900, São Paulo, SP, Brasil</t>
  </si>
  <si>
    <t>Envio de uma correia para a manutenção da rede AERONET Parceria entre a NASA e IFUSP, via Sedex ( Paulo Artaxo ) DESTINATÁRIO: Marcelo de Paula Corrêa Universidade Federal de Itajubá Av. BPS, 1303 - CEP 37500-903 - Itajubá/MG - (Nº.Objeto:QB655587729br)</t>
  </si>
  <si>
    <t>Envio de amostras de aerosol para: Gilberto Fillmann, PhD Universidade Federal do Rio Grande Instituto de Oceanografia Lab. de Microcontaminantes Orgânicos e Ecotoxicologia Aquática (CONECO) Av. Itália km 8 - Carreiros Rio Grande - RS - Brasil 96203-900 - (Nº.Objeto:QB655617862br)</t>
  </si>
  <si>
    <t>Envio de equipamento para manutenção da pesquisa e parceria do LFA com a FIOCRUZ (SEDEX) para: Dra Sandra Hacon Av. Pref. Dulcidio Cardoso 800 Bl 2 Apt 605 Condominio Mandala CEP 22620-311 Barra da Tijuca- RJ - - (Nº.Objeto:QB655619007BR)</t>
  </si>
  <si>
    <t>RI - Tiago Fiorini</t>
  </si>
  <si>
    <t>Cleber Lima Rodrigues</t>
  </si>
  <si>
    <t>Peças para reparo na Unidade de água gelada</t>
  </si>
  <si>
    <t>Tiago Fiorini da Silva</t>
  </si>
  <si>
    <t>Compra emergencial de parafusos para manutenção de equipamento.</t>
  </si>
  <si>
    <t>Compra de anéis de vedação tipo o-ring</t>
  </si>
  <si>
    <t>Compra de porcas para conserto de chiller de água gelada</t>
  </si>
  <si>
    <t>Renan Ferreira de Assis</t>
  </si>
  <si>
    <t>Compra de retentores referente às bombas de vácuo do acelerador. Compra emergencial para garantir o funcionamento do laboratório.</t>
  </si>
  <si>
    <t>Pgto Diária N° 202200028 - Cleber Lima Rodrigues - Destino: Campinas/SP-Brasil - Saída Prevista: 11/05/2022 - 08:00 Término Prevista: 11/05/2022 - 17:00 Diárias Nacionais: Completas: 0 - Simples: 1 - Finalidade da Diária: participar de reuniões, encontros, palestras, feiras ou realização de atividades em outras Unidades/Órgãos ou campi da própria USP ou em local por ela determinado</t>
  </si>
  <si>
    <t>Pgto Diária N° 202200038 - Destino: Zagreb/-Croácia Convênio: 0 Saida Prevista: 17/10/2022 - 00:01 Término Prevista: 21/10/2022 - 23:59 Diárias Internacionais: 5 - Finalidade da Diária Cobrir custos de hospedagem e alimentação. Financiamento recebido da Agência Internacional de Energia Atômica foram suficientes apenas para a passagem aérea.</t>
  </si>
  <si>
    <t>Pgto Diária N° 202200026 - Destino: Campinas/SP-Brasil Convênio: 0 Saida Prevista: 11/05/2022 - 8:00 Término Prevista: 11/05/2022 - 17:00 Diárias Nacionais: Completas: 0 - Simples: 1 - Finalidade da Diária: participar de atividades de campo, com fins didáticos e/ou de pesquisa, exercidas pelo docente por interesse exclusivo da Universidade de São Paulo</t>
  </si>
  <si>
    <t>Compra de conexões para instalação de chiller conectado a linha de água gelada do laboratório LAMFI.</t>
  </si>
  <si>
    <t>RD Básico - CCEx</t>
  </si>
  <si>
    <t>Pagamento a colaboradores eventuais (Alunos) que participarão de atividades de apoio na 16ª edição da Feira USP e as Profissões no período de 01 a 03 de Setembro de 2022 - NEE 13696404 Elisa de Almeida Oliveira - NEE 13728170 Ana Clara Dantas Martins - NEE 7581801 Caio Mendonça Pimentel - NEE 9074375 Breno Agatão Garcia - NEE 9301259 Murilo Soares de Godoy - NEE 9848475 Pedro Henrique Gnann Betitto - NEE 10694139 Sthephany de Fatima de Oliveira - NEE 12611081 Nathan Fernandes de Oliveira - NEE 9762188 Agnessa Kling Nóbrega - Proc. 22.1.408.43.7 Obs. Valor total R$ 1.100,00 - GO 15994</t>
  </si>
  <si>
    <t>RD Básico - Gil da Costa Marques</t>
  </si>
  <si>
    <t>Aquisição de disco rígido - Processo: 22.1.34.43.0 - NE 582313/2022 - Diretoria RINF GO 15085 - Contrapartida GC (GC 3638)</t>
  </si>
  <si>
    <t>RD Básico - Marcia Almeida Rizzutto</t>
  </si>
  <si>
    <t>Pgto Diária N° 202200008 - Marcia de Almeida Rizzutto - Destino: Petrópolis/RJ-Brasil - Saida Prevista: 02/02/2022 - 09:00 Término Prevista: 05/02/2022 - 20:00 Diárias Nacionais: Completas: 3 - Simples: 1 - Finalidade da Diária: Atividades de pesquisa no Museu Imperial de Petrópolis. Realizar medidas técnico-científicas no material do acervo museológico.</t>
  </si>
  <si>
    <t>Pgto Diária N° 202200009 - Wanda Gabriel Pereira Engel - Destino: Petrópolis/RJ-Brasil Convênio: 0 - Saida Prevista: 02/02/2022 - 09:00 Término Prevista: 05/02/2022 - 20:00 Diárias Nacionais: Completas: 3 - Simples: 1 - Finalidade da Diária: Participar de medidas técnico cientifica no museu Imperial de Petrópolis.</t>
  </si>
  <si>
    <t>RD Básico - Mikiya Muramatsu</t>
  </si>
  <si>
    <t>Mikiya Muramatsu</t>
  </si>
  <si>
    <t>Reembolso - compra de cartucho de tinta para impressão de material para eventos nas Escolas Publicas.</t>
  </si>
  <si>
    <t>Reembolso material de consumo para o Projeto Arte Ciências</t>
  </si>
  <si>
    <t>Serviços com lanche oferecido aos alunos: Estevão Simonka, Phelipe Braga, William Fernandes dos Santos,Guilherme Ramos Pavani, Victoria Mascarenhas, no dia 21 de agosto de 2022, na Japan House apresentando atividades de divulgação científica: Sombras Coloridas e Projetor de Gotas.</t>
  </si>
  <si>
    <t>Material de consumo para ser utilizado em uma Oficina Didática</t>
  </si>
  <si>
    <t>Reembolso - Compra de material de consumo para montagem de experimentos nas oficinas do Vivendo a USP</t>
  </si>
  <si>
    <t>Despesas com refeição oferecida aos alunos , Ana Luisa Rocha de Abreu, Danilo de Almeida Cagnoni, Guilherme Ramos Pavani, quando na realização de atividades e divulgação científica, durante a 1ª Feira de Ciências, em Registro/SP, durante o dia 20/10/2022.</t>
  </si>
  <si>
    <t>SO ESFERAS COMÉRCIO DE ESFERAS LTDA</t>
  </si>
  <si>
    <t>Material de consumo utilizado nas oficinas do Projeto Arte e Ciência</t>
  </si>
  <si>
    <t>RD Básico - Ivã Gurgel</t>
  </si>
  <si>
    <t>Ivã Gurgel</t>
  </si>
  <si>
    <t>Aquisição de produtos para uso imediato, junto ao Grupo de Teoria e História dos Conhecimentos - Universidade de São Paulo (TeHCo-USP)</t>
  </si>
  <si>
    <t>Diretoria - Investimentos Estratégicos</t>
  </si>
  <si>
    <t>CANCELADO - Aquisição de licenças e conversores de sistema de áudio dos auditórios do IF - Processo 21.1.716.43.2 - Reservas 336576 e 336649</t>
  </si>
  <si>
    <t>Seal Telecom Comércio e Serviços de Telecomunicaçõ</t>
  </si>
  <si>
    <t>Aquisição de licenças de software e conversores para o sistema de áudio dos auditórios do IF. Processo 22.1.42.43.2 - NE 1022052 e NE 1022060</t>
  </si>
  <si>
    <t>Reserva TP - Anulada</t>
  </si>
  <si>
    <t>Reforma e adequação dos quadros de distribuição geral das Alas 2 e Central - Processo: 22.1.21.43.5 - Reserva: 1101793/2022 Anulação da Reserva no valor total de R$ 389.613,35 em 23/06/2022- Pregão Fracassado</t>
  </si>
  <si>
    <t>Cancelada - Reserva 1285193 / 1285240 - Pregão - aquisição de televisores de 65" e suporte p/ o Laboratórios Didáticos - RC 20277 / 139860 - DC 45008 - R$ 130.086,80.</t>
  </si>
  <si>
    <t>Cancelado - Projetores de vídeo para os Auditórios Abrão de Moraes e Adma Jafet - Processo: 22.1.160.43.5 Reserva: 1579294/2022 - Cancelado o valor de R$ 95.532,86.</t>
  </si>
  <si>
    <t>Meta X Industria e Comercio Ltda.</t>
  </si>
  <si>
    <t>NE.02686590 - Pregão - aquisição de banquetas p/ uso nos Laboratórios Didáticos - RC 156144 - DC 75187 - Alteração de R$ 170.609,25.</t>
  </si>
  <si>
    <t>Seatle Tecnologia e Com de Produtos Eletroeletrôni</t>
  </si>
  <si>
    <t>Pregão - aquisições de televisores QLED de 65" p/ o Laboratórios Didáticos - RC 214497 - Reserva 1826712 DC 83422 - NE 2427900/2022 - Processo: 22.1.225.43.0</t>
  </si>
  <si>
    <t>NE.02662861 - Pregão - aquisição de licenças de RF (rádio frequência) p/ controladora sem fio - RC 84453 - DC 90909 - Alterado o valor de R$ 168.826,89.</t>
  </si>
  <si>
    <t>Art Multimídia Comércio e Serviços Ltda</t>
  </si>
  <si>
    <t>NEO.02889475 - Pregão - Aquisição de projetores de vídeo p/ os auditórios Abrahão de Moraes e Adma Jafet - RC 248740 - DC 106341. Reserva 2403793 - Proc. 2022.1.307.43.6</t>
  </si>
  <si>
    <t>NE.02416860 - Ata Registro de Preço - aquisição de câmeras p/ ensino hibrido nos Auditórios Abrahão de Moraes e Adma Jafet - RC 258770 - DC 105400.</t>
  </si>
  <si>
    <t>NE.02417220 - Ata Registro de Preço - aquisição de microcomputador (estação de trabalho) p/ o Auditório Abrahão de Moraes - RC 258788 - DC 105418.</t>
  </si>
  <si>
    <t>Juliana Aparecida Correa de Lima Reis</t>
  </si>
  <si>
    <t>Pregão - aquisições de suporte p/ TV de até 71" p/ o Laboratórios Didáticos - RC 214691 - Reservas 1826690 - DC 83422 NE 2428052. Processo: 22.1.225.43.0</t>
  </si>
  <si>
    <t>Rem. 50340569 - Repasse entre grupos, acatando sugestão sr. Diretor do IF, para atender previsão de novas e significaticas despesas em 2022. Aut. excepcionalmente pelo Coordenador da CODAGE.</t>
  </si>
  <si>
    <t>Aquisição de adaptadores e placas de rede sem fio para computadores do laboratório didático NE 4054729/2022 - Processo: 22.1.00295.43.8</t>
  </si>
  <si>
    <t>Dantas Engenharia e Construção Eireli - EPP</t>
  </si>
  <si>
    <t>Reforma e adequação dos quadros de distribuição geral das Alas 2 e Central - Processo: 22.1.474.43.0 - DC 194640 - NE 5776329/2022</t>
  </si>
  <si>
    <t>Seal Telecom Comercio e Servicos de Telecom. Ltda.</t>
  </si>
  <si>
    <t>NE.04436249 / 04436257 / 04436265 - Ata Registro de Preço - aquisição de conjunto de caixas de som amplificadas p/ Auditórios Adma Jafet, Norte, Sul, Novo 1 e Novo 2, compra de carregador de baterias p/ microfone e curso de formação profissional - RC 469932 - DC 208276.</t>
  </si>
  <si>
    <t>Art Integra Ltda - EPP</t>
  </si>
  <si>
    <t>NE.04609070 - serviço de instalação de sistema de projeção no Auditório Adma Jafet - RC 475673 - DC 214004.</t>
  </si>
  <si>
    <t>Aquisição de equipamentos para auditórios - Processo:22.41.532.43.0 - NE 4924286 / 2022</t>
  </si>
  <si>
    <t>Cancelado - Reserva 5276067 - Pregão - aquisição de armários de aço - RC 454056 - DC 233122 - Cancelado o valor de R$ 147.544,16.</t>
  </si>
  <si>
    <t>CANCELADO R$ 110.703,20 - Remanejamento a ser realizado referente a Antena de segurança de rádio frequência da Biblioteca</t>
  </si>
  <si>
    <t>Anulada - FECHAMENTO DO EXERCÍCIO - Aquisição de aparelhos de Ar Condicionado - DC 258095/2022 - Processo: 22.1.607.43.0 - Obs. O restante da reserva esta registrado na GO 16295</t>
  </si>
  <si>
    <t>RD - Chubaci Laboratório Didático</t>
  </si>
  <si>
    <t>Minipa do Brasil Ltda</t>
  </si>
  <si>
    <t>Aquisição de termômetro digital - NE 986562/2022 - Processo: 22.1.39.43.1</t>
  </si>
  <si>
    <t>NE.01791285 - Fonte de alimentação DC 38095/2022 - Reserva 986694/2022 - Processo: 22.1.65.43.2 - Alterado o valor de R$ 35.951,89.</t>
  </si>
  <si>
    <t>Cancelado - Reserva 1853612 - Pregão - aquisição de diodos lasers vermelhos p/ uso nos experimentos dos Laboratórios do IFUSP - RC 203126 - DC 83678 - R$ 34.080,00.</t>
  </si>
  <si>
    <t>Cancelado - Reserva 2663736 / 2663779 - Pregão - Experimentos e acessórios p/ aulas de Física Experimental (aquisição de plataforma elevatória, cronômetro digital e viscosímetro) - RC 186213 - DC 94050 - Alteração em R$ 16.172,84 - Pregão Fracassado.</t>
  </si>
  <si>
    <t>Cancelada - Reservas 3591399 / 3591470 - Pregão - aquisições de cronometro digital, viscosímetro e plataformas de elevação - RC 342100 / 343025 - 166107 - canelado o valor de R$ 21.179,74.</t>
  </si>
  <si>
    <t>Marta Vitorino Silva</t>
  </si>
  <si>
    <t>Aquisição de Diodo Laser, vermelho, 650nm, 115V - RC 492535 - Processo 22.1.605.43.7</t>
  </si>
  <si>
    <t>Thorlabs Inc.</t>
  </si>
  <si>
    <t>Alteração - Aquisição de mesa óptica (Importação) - NE 5491880 / 2022 - Processo: 22.1.594.43.5 - Alterado o valor de R$ 7.200,00.</t>
  </si>
  <si>
    <t>Minipa do Brasil Ltda.</t>
  </si>
  <si>
    <t>NE.05489907 - compra de multímetros digitais para o Laboratórios Didáticos - RC 564099 - DC 260618.</t>
  </si>
  <si>
    <t>LynxUS Inc</t>
  </si>
  <si>
    <t>Alteração - Importação de material LDID Lynx - NE 5917062 e NE 5917070 - Processo: 22.1.595.43.1 - Banco do Brasil NE 5939708 - Valor R$ 165,66.</t>
  </si>
  <si>
    <t>NE.05912338 - Pagamento de taxa referente a fechamento de câmbio - aquisição de mesa optica - Importação - DC 231936.</t>
  </si>
  <si>
    <t>Sec Figueiredo Ltda - EPP</t>
  </si>
  <si>
    <t>NE.05913520 - Pagamento de despachante aduaneiro - aquisição de mesa optica - Importação - DC 231936.</t>
  </si>
  <si>
    <t>05939708 - Pagamento de taxa referente a fechamento de câmbio - compra de filmes retardador - Importação - DC 234137.</t>
  </si>
  <si>
    <t>NE.05941303 - Pagamento de despachante aduaneiro - compra de filmes retardador - Importação - DC 234137.</t>
  </si>
  <si>
    <t>RD Básico - Kaline Rabelo Coutinho</t>
  </si>
  <si>
    <t>Thereza Amélia Soares da Silva</t>
  </si>
  <si>
    <t>Bolsa professora pesquisadora Thereza Amélia Soares da Silva NE 253891/2022</t>
  </si>
  <si>
    <t>Filipe Batoni Abdalla</t>
  </si>
  <si>
    <t>Bolsa Professor pesquisador visitante NE 255827/2022</t>
  </si>
  <si>
    <t>Diretoria - Adequação AVCB</t>
  </si>
  <si>
    <t>Reforma Interna/Externa do Edificio SPDC20 para instalação de 02 laboratórios - (LQMEC) e (LBAp) - Processo: 22.1.106.43.0 - NE 2365077, NE 2365069 e NE 2365085 - Obs. Complemento do lançamento esta na GO 15272.</t>
  </si>
  <si>
    <t>Cancelado - Reserva 3962869 - Tomada de Preço - abertura de circulação p/ possibilitar o acesso à saída de emergência entre as Alas I, Anexo e Ala Central no 3.o andar - RC 266381 - DC 147919 - Cancelado o valor de R$ 185.835,71.</t>
  </si>
  <si>
    <t>Gealfe Comercial e Construtora Ltda.</t>
  </si>
  <si>
    <t>NE.05259502 - Tomada de Preço - abertura de circulação p/ possibilitar o acesso à saída de emergência entre as Alas I, Anexo e Central do 3.o andar - RC 479407 - DC 219014 - Alt em 25/10/2022 - R$ 189.653,24.</t>
  </si>
  <si>
    <t>RD Básico - Sylvio R. A. Canuto</t>
  </si>
  <si>
    <t>Sylvio Roberto Accioly Canuto</t>
  </si>
  <si>
    <t>Pagamento de diárias p/ Reunião do Conselho Consultivo Planejamento Acadêmico Institucional do IFSC/USP, nos dias 10 e 11/04/2022.</t>
  </si>
  <si>
    <t>Diretoria - Bolsa Intercâmbio Internacional</t>
  </si>
  <si>
    <t>Bolsistas Intercâmbio Internacional de Graduação</t>
  </si>
  <si>
    <t>NE 3580370/2022 - Processo: 22.1.163.43.4 -Bolsistas Intercâmbio Internacional de Graduação</t>
  </si>
  <si>
    <t>RI - Santander - CPG Interunidades</t>
  </si>
  <si>
    <t>Pró Reitoria Pós Graduação</t>
  </si>
  <si>
    <t>Remanejamento 50416000 / 2022 referente devolução do REMANEJAMENTO 50326280 / 2022 conforme solicitado pelo email da Elena Crivillari dia 18/08/2022 (Remanejamento realizado equivocadamente para o IFUSP(</t>
  </si>
  <si>
    <t>RD - Criogênia</t>
  </si>
  <si>
    <t>Aquisição de Reagente químicos para uso da criogenia - NE 3777786/2022 - GO 15815 e GC 3741</t>
  </si>
  <si>
    <t>Diretoria - Obras de Recuperação e Riscos</t>
  </si>
  <si>
    <t>Harus Construções Ltda</t>
  </si>
  <si>
    <t>Reforma, impermeabilização e instalação de para-raios da cobertura do Bloco B - Biblioteca e Abrahão de Moraes - NE 5913300/2022 - Processo: 22.1.529.43.9 Reserva 4745187 - Tomada de Preço - RC 463632 - DC 205196.</t>
  </si>
  <si>
    <t>RD Básico - Nathalia Beretta Tomazio</t>
  </si>
  <si>
    <t>Pgto Diária N° 202200043 - Nathália Beretta Tomazio - 6783947 - Destino: São Carlos/SP-Brasil Convênio: 0 Saida Prevista: 11/10/2022 - 18:00 Término Prevista: 12/10/2022 - 14:00 Diárias Nacionais: Completas: 1 - Simples: 0 - Finalidade da Diária: Ministrar um minicurso de Laser e Aplicações no período da manhã do dia 12/10/22 na 12° Semana Integrada da Graduação e Pós-graduação (https://sifsc.ifsc.usp.br/) do Instituto de Física de São Carlos (IFSC-USP).</t>
  </si>
  <si>
    <t>Saldo remanescente 2021 - Grupo: 43.000 - RECEITA</t>
  </si>
  <si>
    <t>Referente Aquisição de disco rígido - Processo: 22.1.34.43.0 - NE 582313/2022 - Diretoria RINF GO 15085</t>
  </si>
  <si>
    <t>Referente a GO 15136 - Compra RI Prof Marcelo - Empenho na Fonte do Tesouro - Contrapartida - Diretoria RORÇ BÁSICO GO 15139</t>
  </si>
  <si>
    <t>Gennady Gussev - Processo Fapesp</t>
  </si>
  <si>
    <t>Recibo 014 - Serviços prestados de medidas de DRX, junto ao Lab. de Cristalografia do IF - GC 3660 - FAP.</t>
  </si>
  <si>
    <t>Créditos Tesouraria</t>
  </si>
  <si>
    <t>Ajustes de lançamentos referente as despesas realizadas no Grupo do Tesouro do processo de adiantamento nº : 22.1.10.43.3, mas lançados nos RI dos professor - GO 15060 - Contrapartida RORÇ Diretoria GO 15217</t>
  </si>
  <si>
    <t>HU</t>
  </si>
  <si>
    <t>REMANEJAMENTO 50130602 / 2022 - Referente ao fornecimento de 250 kg de resíduos químicos.</t>
  </si>
  <si>
    <t>Referente a Aquisição de desumidificador de Ar, para remover a umidade da sala do Laboratório Hepic - troca de verba GO 15279 - Diretoria - USP Eficiente - GO 15280 Diretoria - USP Eficiente</t>
  </si>
  <si>
    <t>Ajustes de lançamentos referente as despesas realizadas no Grupo do Tesouro do processo de adiantamento nº : 22.1.33.43.3, mas lançados nos RI dos professores - GOs 15144, 15145, 15141, 15168, 15162 e 15163 - Contrapartida RORÇ Diretoria GO 15287</t>
  </si>
  <si>
    <t>Ajustes de lançamentos referente as despesas realizadas no Grupo do Tesouro do processo de adiantamento nº : 22.1.54.43.0, mas lançados nos RI dos professores - GO 15185, 15188, 15203, 15259, 15226 e 15230 - Contrapartida Diretoria RORÇ GO 15327</t>
  </si>
  <si>
    <t>IF - YTL S/A - RUC 80106480-5</t>
  </si>
  <si>
    <t>Recibo 40 - serviços prestados de Porosimetria, junto ao Lab. de Cristalografia do IF - 10% p/ ADM do valor de R$ 4.080,00.</t>
  </si>
  <si>
    <t>Créditos Correios</t>
  </si>
  <si>
    <t>Referente a GO 15052 - Contrapartida GO 15378</t>
  </si>
  <si>
    <t>Ajustes de lançamentos referente as despesas realizadas no Grupo do Tesouro do processo de adiantamento nº : 22.1.80.43.1, mas lançados nos RIs dos professores - GOs 15276, 15249, 15291, 15266, 15270, 15253 e 15304 - Contrapartida RORÇ Diretoria GO 15419</t>
  </si>
  <si>
    <t>Ajustes de lançamentos referente as despesas realizadas no Grupo do Tesouro do processo de adiantamento nº : 22.1.101.43.9, mas lançados nos RIs dos professores - GOs 15275, 15278, 15326, 15336 e 15351 - Contrapartida RORÇ DIRETORIA Diretoria GO 15422</t>
  </si>
  <si>
    <t>Ajustes de lançamentos referente as despesas realizadas no Grupo do Tesouro do processo de adiantamento nº : 22.1.130.43.9, mas lançados nos RI dos professores - GO 15319, 15391 e 15333 - Contrapartida RORÇ Diretoria GO 15423</t>
  </si>
  <si>
    <t>Referente a GO 15388 - Correios - Contrapartida GO 15424</t>
  </si>
  <si>
    <t>Ajustes de lançamentos referente as despesas realizadas no Grupo do Tesouro do processo de adiantamento nº : 22.1.208.43.8, mas lançados nos RI dos professores - GO 15402, 15415, 15476, 15536, 15414 e 15557 - Contrapartida RORÇ Diretoria GO 15621</t>
  </si>
  <si>
    <t>NE.03258495 - serviço de impressão de placas de sinalização do Edifício HEPIC - RC 233360 - DC 136917 - (50% ADM e 50% RI - Prof. Marcelo Munhoz) - Ajuste da GOs 15730 / 15731.</t>
  </si>
  <si>
    <t>Ajustes de lançamentos referente as despesas realizadas no Grupo do Tesouro do processo de adiantamento nº : 22.1.325.43.4, mas lançados nos RI dos professores - GO 15687, 15655, 15691, 15674, 15696 e 15715 - Contrapartida RORÇ Diretoria GO 15763</t>
  </si>
  <si>
    <t>Ajustes de lançamentos referente as despesas realizadas no Grupo do Tesouro do processo de adiantamento nº : 22.1.296.43.4, mas lançados nos RI dos professores - GO 15623, 15635, 15637 e 15652 - Contrapartida RORÇ Diretoria GO 15764.</t>
  </si>
  <si>
    <t>Ajustes de lançamentos referente as despesas realizadas no Grupo do Tesouro do processo de adiantamento nº : 22.1.229.43.5, mas lançados nos RI dos professores - GO 15413, 15502, 15536, 15548, 15555, 15404, 15559, 15583 e 15587 - Contrapartida RORÇ Diretoria GO 15765.</t>
  </si>
  <si>
    <t>Recibo Tesouraria</t>
  </si>
  <si>
    <t>Recibo 70/2022 - Recebemos de Fábio Lúcio de Lacerda referente a reparação de livros</t>
  </si>
  <si>
    <t>Ajustes de lançamentos referente as despesas realizadas no Grupo do Tesouro do processo de adiantamento nº : 22.1.341.43.0, mas lançados nos RI dos professores - GO 15725, 15715, 15757, 15742 e 15760 - Contrapartida RORÇ Diretoria GO 15788.</t>
  </si>
  <si>
    <t>Troca de verba referente aquisição de Reagente químicos para uso da criogenia - NE 3777786/2022 - contrapartida GO 15814 e 15815</t>
  </si>
  <si>
    <t>Passagem aérea para participação da XXX internacional material research congress a ser realizado em Cancun no México de 14 a 20 de agosto de 2022 - Fatura 8887 - Contrapartida GO 15824 e GO 15825</t>
  </si>
  <si>
    <t>Ajustes de lançamentos referente as despesas realizadas no Grupo do Tesouro do processo de adiantamento nº : 22.1.379.43.7, mas lançados nos RI dos professores - GO 15801, 15776 e 15784 - Contrapartida RORÇ Diretoria GO 15832.</t>
  </si>
  <si>
    <t>Ajustes de lançamentos referente as despesas realizadas no Grupo do Tesouro do processo de adiantamento nº : 22.1.419.43.9, mas lançados nos RI dos professor - GOs 15837, 15834, 15822, 15843 e 15885 - Contrapartida RI Diretoria GO 15916</t>
  </si>
  <si>
    <t>Ajustes de lançamentos referente as despesas realizadas no Grupo do Tesouro do processo de adiantamento nº : 22.1.439.43.0, mas lançados nos RI dos professores - GO 16041, 15872, 15885, 15910 e 15920 - Contrapartida Diretoria RORÇ Básico GO 16087.</t>
  </si>
  <si>
    <t>Ajustes de lançamentos referente as despesas realizadas no Grupo do Tesouro do processo de adiantamento nº : 22.1.515.43.8, mas lançados nos RI dos professores - GO 15965, 15974, 16041, 16026, 15996 e 16082 - Contrapartida RORÇ Diretoria GO 16105 .</t>
  </si>
  <si>
    <t>Referente do Serviço de produção e impressão de identificador para Professora Elisabeth Yoshimura. Obs. foi transferido o RI da professora para o RI da Diretoria - Lab. de Dosimetria. RC 433717 - DC 222040 - Proc. 22.1.580.43.4 - NEO 04908795 - Contrapartida - GO 16129 e GO 16130</t>
  </si>
  <si>
    <t>Ref. a solicitação de Software 78411 - "Office Standard - 2021 LTSC (64 bits)" - REMANEJAMENTO 50499541 / 2022 - Solicitante: Cristiano Luis Pinto de Oliveira - Contrapartida GO 16133 e GO 16142</t>
  </si>
  <si>
    <t>Ajustes de lançamentos referente as despesas realizadas no Grupo do Tesouro do processo de adiantamento nº : 22.1.516.43.4, mas lançados nos RI dos professores - GO 16047 e 16110 - Contrapartida RORÇ Diretoria GO 16165.</t>
  </si>
  <si>
    <t>Cobrança de 10% de taxa administrativa referente a Venda de 500 unidades de 32ch ASIC - Model SAMPA V4 - Número do Recibo 125/2022 - Contrapartida GO 16193</t>
  </si>
  <si>
    <t>Instituto Oceanográfico</t>
  </si>
  <si>
    <t>REMANEJAMENTO 50556804 / 2022, referente fornecimento de 6.510 litros de nitrogênio</t>
  </si>
  <si>
    <t>Referente a taxa administrativa referente a 10% da Venda de 500 unidades de 32 ch ASIC - Model Sampa V4 - Recibo 133/2022 - GC 3869</t>
  </si>
  <si>
    <t>Ajustes de lançamentos referente as despesas realizadas no Grupo do Tesouro do processo de adiantamento nº : 22.1.583.43.3, mas lançados nos RI dos professores - GO 16121 e 16231 - Contrapartida Diretoria RORÇ - GO 16290.</t>
  </si>
  <si>
    <t>Referente taxa administrativa referente ao Recibo 138/2022 (Serviços prestados de SAXS junto ao Lab. de Cristalografia do IF - OBS. 10% p/ ADM do valor de R$ 2.115,00 = R$ 235,00)</t>
  </si>
  <si>
    <t>Patentes - Processo: 22.1.6101.1.5 - Recibo: 141/2022</t>
  </si>
  <si>
    <t>Recibo 146/2022 - Serviços prestados de restauração de livros</t>
  </si>
  <si>
    <t>Ajustes de lançamentos referente as despesas realizadas no Grupo do Tesouro do processo de adiantamento nº : 22.1.674.43.9, mas lançados nos RI dos professores - GO 16260, 16261, 16270, 16267, 16302, 16268, 16356 e 16367 - Contrapartida RORÇ Diretoria GO 16381.</t>
  </si>
  <si>
    <t>Ajustes de lançamentos referente as despesas realizadas no Grupo do Tesouro do processo de adiantamento nº : 22.1.743.43.0, mas lançados nos RI dos professores - GO 16420, 16434 e 16444 - Contrapartida Diretoria - RORÇ BÁSICO GO 16522.</t>
  </si>
  <si>
    <t>Saldo do Exercício anterior</t>
  </si>
  <si>
    <t>Saldo remanescente do exercício anterior - Despesa relacionada ao combate a propagação do COVID</t>
  </si>
  <si>
    <t>Transferência para cobrir saldo da Diretoria - Combate COVID - GO 15268</t>
  </si>
  <si>
    <t>RI - Alain André Quivy</t>
  </si>
  <si>
    <t>Saldo remanescente 2021 no Grupo Básico: 43.000</t>
  </si>
  <si>
    <t>RD Básico - Alexandre Alarcon P. Suaide</t>
  </si>
  <si>
    <t>Saldo remanescente de anos anteriores - Grupo Básico: 43.000 - Contrapartida da Diretoria ao trabalho dos mentores em 2019 e 2021</t>
  </si>
  <si>
    <t>Saldo remanescente 2019 - GRUPO: 400 - Apoio à Viagens Didáticas e Atividades de Campo - VDG: Graduação: Viagens Didáticas - 2019/1. REMANEJAMENTO 50240540 / 2019</t>
  </si>
  <si>
    <t>Saldo do exercício anteriores</t>
  </si>
  <si>
    <t>Saldo remanescente 2020 - Grupo: 404 - Projetos Especiais - Grad - Recursos para visita ao Laboratório Nacional de Luz Sincroton - Campinas, atividade extracurricular. REMANEJAMENTO 50061445 / 2020.</t>
  </si>
  <si>
    <t>Grupo 404 - Solicitação 730/2017 Remanejamento N° 2022 50400626 - de recurso para estágio do aluno Vitor Menezes Barbosa Sendrete.</t>
  </si>
  <si>
    <t>RD - Julio A. Larrea Jiménez</t>
  </si>
  <si>
    <t>PRPI</t>
  </si>
  <si>
    <t>Grupo 057 - Projetos Especiais - Auxílio financeiro do edital p/ distribuição de bolsas de Pós-doc p/ posterior seleção de bolsistas - ano 2022. Outorgada: Prof. Dr. Julio Antonio Larrea Jimenez/ IF - REMANEJAMENTO 50632608 / 2022 - Obs. O restante do valor de R$ 10.175,40 é Reserva técnica registrado na GC 4012</t>
  </si>
  <si>
    <t>Grupo 057 - Projetos Especiais - Referente Reserva Técnica Referente a GC 4011 para a bolsista Pós Doc Nathália Leal Marinho conforme termo de outorga.</t>
  </si>
  <si>
    <t>RD Básico - Antonio José Roque da Silva</t>
  </si>
  <si>
    <t>Grupo: 43.000 - Saldo remanescente 2019 - Referente a uma diária sem pernoite para o Prof. ANTÔNIO JOSÉ ROQUE DA SILVA do if-usp o qual virá palestrar no dia 30/10/2019 para o Química às 16. REMANEJAMENTO 50729522 / 2019.</t>
  </si>
  <si>
    <t>Grupo 052 Programa USP Eficiente 2021 - Devolução de Economia Orçamentária 2020 - Saldo Remanescente do Exercício Anterior</t>
  </si>
  <si>
    <t>Grupo 086 Programa USP Eficiente 2022 - Devolução de Economia Orçamentária 2021</t>
  </si>
  <si>
    <t>RI - Antonio Martins F. Neto</t>
  </si>
  <si>
    <t>RD - Ewout Ter Haar</t>
  </si>
  <si>
    <t>Saldo remanescente do Grupo 404 - Projetos Especiais - Grad - Para conserto do aparelho de Ar Condicionado da sala PRG 0002 - Remanejamento 50178466 / 2020</t>
  </si>
  <si>
    <t>RD Básico - Fernando Silveira Navarra</t>
  </si>
  <si>
    <t>Saldo 2020 - Referente Grupo: 000 Rem. 50117428 - Auxílio Financeiro ao Prof. Fernando Silveira Navarra, referente sua participação na banca de Fabio Henrique Oliani em 21/02/2018</t>
  </si>
  <si>
    <t>Remanejamento de verba para contratação de serviço de sonorização em evento das Unidades Móveis da Av. Paulista em 15/05. Grupo 057 - Projetos Especiais - REMANEJAMENTO: 50243563 / 2022</t>
  </si>
  <si>
    <t>Saldo remanescente 2021 - Grupo Básico 43.000</t>
  </si>
  <si>
    <t>RI - Gil da Costa Marques</t>
  </si>
  <si>
    <t>Saldo remanescente 2021- CEPA - Grupo: 43.000</t>
  </si>
  <si>
    <t>Saldo remanescente do Exercício Anterior - Grupo 57 - Projetos Especiais - REMANEJAMENTO 50294581 / 2021 - Edital de Apoio a Projetos Integrados de Pesquisa em Áreas Estratégicas (PIPAE) - Ano 2021. Portaria PRP 822/21</t>
  </si>
  <si>
    <t>Saldo remanescente do Exercício Anterior - Grupo 57 - Projetos Especiais - REMANEJAMENTO 50300301 / 2021 - Edital de Apoio a Projetos Integrados de Pesquisa em Áreas Estratégicas (PIPAE) - Ano 2021. Portaria PRP 822/21.</t>
  </si>
  <si>
    <t>Saldo Remanescente do Exercício Anterior - REMANEJAMENTO 50123124 / 2021 - Grupo 404 - Projetos Especiais - Grad - Programa de Estímulo à Modernização e Reformulação das Estruturas Curriculares dos Cursos de Graduação da USP - Novos Currículos para um Novo Tempo - Prof. Dr. Luis Gregório Dias - Capital: R$ 23.000,00 - Bolsas: R$ 18.000,00</t>
  </si>
  <si>
    <t>Fechamento do exercício 2022 - Saldo remanescente</t>
  </si>
  <si>
    <t>RD - Luis Raul W. Abramo</t>
  </si>
  <si>
    <t>Grupo 057 - Projetos Especiais - Devolução da Economia Orçamentária 2020</t>
  </si>
  <si>
    <t>RI - Manfredo H. Tabacniks</t>
  </si>
  <si>
    <t>Saldo remanescente 2021 - Grupo: 43.000 - Recibo Tesouraria - 59/2020 - Prest.Servs. de colaboração científica (Facilitando experimentos com Íon Beam Accelerators, junto ao Lab. LAMFI do Depto. de Física Aplica do IF - (Prof. Manfredo Harri Tabacniks). Houve cobrançça de Taxa 10% de R$ 9.818,82 da Diretoria esta na GC 3205 (2020).</t>
  </si>
  <si>
    <t>Saldo remanescente 2021 - Grupo: 43.000 - Referente ao Recibo 174/2018 (Recolhimento 5426948/2018) foi transferido para RI- José F. D. Chubaci, pois o valor não se refere a convênio e foi creditado na dotação incorreta conforme conversas com o setor de Convênio do IFUSP e da Reitoria. - Remanejamento N° 2019 50168407 - Contrapartida GO 11655</t>
  </si>
  <si>
    <t>Fechamento do exercício 2022 - cobrir saldo negativo</t>
  </si>
  <si>
    <t>RD - Nemitala Added</t>
  </si>
  <si>
    <t>Pró-Reitoria de Pesquisa e Inovação</t>
  </si>
  <si>
    <t>Auxilio financeiro PRPI. Edital de Apoio a Propostas Estratégicas para Infraestrutura de Pesquisa da USP - 2022. Outorgado(a): Prof.(a) Dr.(a) Nemitala Added / IFUSP. Remanejamento N° 2022 50511789</t>
  </si>
  <si>
    <t>Grupo: 500 - Auxílio a Eventos - "XX Escola de Verão de Física Nuclear Experimental - Jorge André Swieca" - Devolução da Economia Orçamentária 2020</t>
  </si>
  <si>
    <t>Grupo: 605 - Apoio aos Programas de Pós-Graduação - Devolução da Economia Orçamentária 2020</t>
  </si>
  <si>
    <t>Grupo 404 - Projetos Especiais de Graduação - Remanejamento 50084889 / 2021 e Remanejamento: 50656760 / 2018 - Programa Aprender na Comunidade</t>
  </si>
  <si>
    <t>Para cobrir saldo negativo, recurso vindo do Encontro USP Escola - GO 16293</t>
  </si>
  <si>
    <t>RI - Otaviano A. M. Helene</t>
  </si>
  <si>
    <t>Saldo remanescente do Exercício 2021 - Grupo Básico 43.000</t>
  </si>
  <si>
    <t>Grupo 057 - Projetos Especiais - Edital Programa USP Sustentabilidade 2022 (USPSusten). Bolsista: Carolina Cristina Fernandes. Supervisor: Paulo Eduardo Artaxo Netto . Período de 01/09/2022 a 31/08/2023. Bolsa R$ 101.750,40 - REMANEJAMENTO 50412403 / 2022 - Complemento GC 3849</t>
  </si>
  <si>
    <t>Grupo 057 - Projetos Especiais - Edital Programa USP Sustentabilidade 2022 (USPSusten). Bolsista: Carolina Cristina Fernandes. Supervisor: Paulo Eduardo Artaxo Netto . Período de 01/09/2022 a 31/08/2023. Reserva Técnica R$ 10.175,04 - REMANEJAMENTO 50412403 / 2022 - Complemento GC 3848</t>
  </si>
  <si>
    <t>RD - Silvio R.A. Salinas</t>
  </si>
  <si>
    <t>Saldo remanescente 2020 - Grupo: 404 - Projetos Especiais - Grad - Diária para prof. Silvio Roberto de Azevedo Salinas, 30/05/2019 a 31/05/2019, para participar da IX Semana de Estatística UFSCar/USP. REMANEJAMENTO 50353980 / 2019 - Devolução da Economia Orçamentária 2019</t>
  </si>
  <si>
    <t>Grupo: 404 - Projetos Especiais Graduação - 21° Encontro USP Escola - REMANEJAMENTO 50268980 / 2021</t>
  </si>
  <si>
    <t>RD - Walter Alberto Siqueira Pedra</t>
  </si>
  <si>
    <t>Grupo: 513 - Progr. Inst. de Apoio a Novos Docentes - Edital 2013. Aut. GR - Proc.16.1.12371.1.4 - (043.513 - Orçamento).- Devolução da Economia Orçamentária 2019</t>
  </si>
  <si>
    <t>Referente à solicitação de cancelamento 347/2021 - Remanejamento 50056224 / 2022 de recurso para estágio do aluno Raissa Melo de Souza.</t>
  </si>
  <si>
    <t>Abertura do Exercício 2022</t>
  </si>
  <si>
    <t>Abertura do Orçamento 2022</t>
  </si>
  <si>
    <t>Grupos 515 e 513 - Prog Inst de Apoio aos Novos Docentes da USP</t>
  </si>
  <si>
    <t>Créditos Almoxarifado</t>
  </si>
  <si>
    <t>Créditos almoxarifado dos lançamento realizados 10/02/2022.</t>
  </si>
  <si>
    <t>Solicitação CANCELAMENTO: 303/2021 - Remanejamento 50163063 Setor: Diretoria Instituto de Física Solicitante: 5008157-1 Veronica Espinosa Pintos Lopes Valor da Bolsa: 1.025,15 Previsão Orçamentária: 12.301,80 + 3.168,00 (auxílio transporte) Duração: 12 meses Jornada: 30 Horas Doc. Mov. Verba: 202150115148 Processo: 21.1.43.43.8 Aluno: 10313940 - Danielle Antunes Ferreira Data de Cadastro: 02/03/2022 00:03</t>
  </si>
  <si>
    <t>NE.01488868 - compra de quadro escolar p/ sala 3097 - RC 82086 - DC 55216 - Ajuste da GO 15315 / 15316.</t>
  </si>
  <si>
    <t>NE.01515822 - manutenção e conserto de aparelho de condicionador de ar da sala 3076 - RC 118641 - DC 50885 - Ajuste GO 15320 / 15321.</t>
  </si>
  <si>
    <t>Remanejamento de recurso para estágio do aluno Kaique Xavier da Silva. Referente à solicitação 152/2021 - Remanejamento N° 2022 50201046.</t>
  </si>
  <si>
    <t>Referente à solicitação de Cancelamento 561/2021 - REMANEJAMENTO 50201062 / 2022 - Remanejamento de devolução de recurso para estágio do aluno Claikson Benedito.</t>
  </si>
  <si>
    <t>NE.02874729 / 02874737 - Pregão - instalação e aquisição de condicionador de ar para a Sala 3069 - RC 144146 - DC 84380 - Ajuste da GOs 15431 / 15432 - Alteração de R$ 3.448,40.</t>
  </si>
  <si>
    <t>Reservas - 2017036 / 2017044 - Pregão - instalação e aquisição de condicionador de ar para a Sala de Reunião de Conselho - RC 136011 - DC 84380 - Ajuste das GOs 15434 / 15435 - Alteração de R$ 11.824,16.</t>
  </si>
  <si>
    <t>Créditos almoxarifado dos lançamento realizados 02 e 03/05/2022. Diretoria R$ 10.959,24 - FAP R$ 49,34 - FEP R$ 524,12 - FGE R$ 112,16 - FMA R$ 163,24 - FMT R$ 52,50 - FNC 502,94.</t>
  </si>
  <si>
    <t>REMANEJAMENTO 50235900 / 2022 - Repasse de recursos financeiros ao IF para aquisição de material de rede - Troca de verba com Recursos Básico da diretoria e Informática referente a GC 3706 FFLCH- Contrapartida Rinf outras unidades GO 15501</t>
  </si>
  <si>
    <t>Créditos almoxarifado dos lançamento realizados 05 e 13/05/2022. Diretoria R$ 19.865,25 - FAP R$ 160,82 - FEP R$ 2.662,88 - FGE R$ 544,07 - FMA R$ 26,36 - FMT R$ 266,14 - FNC 256,39.</t>
  </si>
  <si>
    <t>NE.02764583 - serviço de manutenção preventiva, corretiva e limpeza de ar condicionado da Sala 3064 / 3113 - RC 155300 - DC 99965 - Ajuste da GO 15658 / 15659.</t>
  </si>
  <si>
    <t>NE.02781950 - aquisição e instalação de um defletor em acrílico p/ aparelho de ar condicionado - RC 186469 - DC 103245 - Ajuste da GO 15662 / 15663.</t>
  </si>
  <si>
    <t>NE.03038207 - Aquisição de cadeiras - Pregão Eletrônico - DC 59645/2022 - Proc. 22.1.131.43.5 - RC 97342 - Ajuste da GO 15350 / 15697 - Alteração de R$ 4.218,99.</t>
  </si>
  <si>
    <t>NE.03055470 - Aditamento de Pregão - aquisição de TV 65" para sala de reuniões do conselho do FNC - RC 332210 - 137581 - ajuste da GOs. 15700 / 15701.</t>
  </si>
  <si>
    <t>NE.03056078 - compra de persianas para salas 3156 e 2049 da Ala I do DFGE - RC 260170 - DC 135929 - Ajuste da GOs 15703 / 15704.</t>
  </si>
  <si>
    <t>CANCELADO NE.03305752 / 03305760 / 03305779 - Serviço de instalação de lousa e aquisição de quadro escolar - RC 206036 / 269674 - DC 97268 - Ajuste da GO 15719 / 15721.</t>
  </si>
  <si>
    <t>CANCELADO NE.03305752 - instalação de quadro magnético - RC 306626 - DC 97268 - Ajuste da GO 15720 / 15722.</t>
  </si>
  <si>
    <t>NE.03256662 / 03256727 - compra de maletas com jogos de soquetes - RC 281348 - DC 118919 - Ajuste da GOs 15727 / 15728.</t>
  </si>
  <si>
    <t>IFUSP</t>
  </si>
  <si>
    <t>Solicitação de Cancelamento: 310/2022 Setor: Diretoria Instituto de Física Solicitante: 5008157-1 Veronica Espinosa Pintos Lopes Valor da Bolsa: 1.212,00 Previsão Orçamentária: 4.848,00 + 1.056,00 (auxílio transporte) Duração: 4 meses Jornada: 30 Horas Doc. Mov. Verba: 202250168146 Processo: 22.1.103.43.1 Aluno: 9761402 - Natalia Pacheco de Carvalho Data de Cadastro: 02/08/2022 00:06 Remanejamento N° 2022 50395487</t>
  </si>
  <si>
    <t>Solicitação 676/2021 Remanejamento N° 2022 50399881 de recurso para estágio do aluna Mirella Chiara Di Gregório.</t>
  </si>
  <si>
    <t>Solicitação 886/2021 - Remanejamento N° 2022 50399903 de recurso para estágio do aluna Victoria Vivian Mascareñas Silva.</t>
  </si>
  <si>
    <t>Solicitação 241/2018 e Remanejamento N° 2022 50400162 de recurso para estágio do aluno Gabriel Delatin de Toledo.</t>
  </si>
  <si>
    <t>Solicitação 283/2018 Remanejamento N° 2022 50400189 - de recurso para estágio do aluno Felipe Moura dos Santos.</t>
  </si>
  <si>
    <t>Solicitação 489/2018 Remanejamento N° 2022 50400200 de recurso para estágio do aluno Thays da Silva Gorska.</t>
  </si>
  <si>
    <t>Solicitação 722/2018 Remanejamento N° 2022 50400340 de recurso para estágio do aluno Carlos Alberto Chaves.</t>
  </si>
  <si>
    <t>Solicitação 732/2018 Remanejamento N° 2022 50400243 de recurso para estágio do aluno Victor Filipe Batista dos Passos.</t>
  </si>
  <si>
    <t>Solicitação 13/2020 Remanejamento N° 2022 50399920 de recurso para estágio do aluno Leticia Lanza de Oliveira.</t>
  </si>
  <si>
    <t>Solicitação 154/2020 Remanejamento N° 2022 50399962 de recurso para estágio do aluno Bruno Prates.</t>
  </si>
  <si>
    <t>Solicitação 204/2020 Remanejamento N° 2022 50399989 de recurso para estágio do aluno Claikson Benedito</t>
  </si>
  <si>
    <t>Solicitação 407/2020 Remanejamento N° 2022 50400006 de recurso para estágio do aluno Raissa Melo de Souza.</t>
  </si>
  <si>
    <t>Solicitação 489/2020 Remanejamento N° 2022 50400022 de recurso para estágio do aluno Felipe Pereira Alonso.</t>
  </si>
  <si>
    <t>Solicitação 596/2020 Remanejamento N° 2022 50400065 de recurso para estágio do aluno Icaro Vaz Freire.</t>
  </si>
  <si>
    <t>Solicitação 597/2020 Remanejamento N° 2022 50400081 de recurso para estágio do aluno Caio Leonardo de Oliveira Pimentel.</t>
  </si>
  <si>
    <t>Solicitação 728/2020 Remanejamento N° 2022 50400103 de recurso para estágio do aluno Carolina Garcia Yassui.</t>
  </si>
  <si>
    <t>Solicitação 927/2020 Remanejamento N° 2022 50400120 de recurso para estágio do aluno Leticia Lanza de Oliveira.</t>
  </si>
  <si>
    <t>Solicitação 516/2018 - Remanejamento N° 2022 50400286 de recurso para estágio do aluna Marina Porto Miranda.</t>
  </si>
  <si>
    <t>Solicitação 685/2018 - Remanejamento N° 2022 50400308 de recurso para estágio do aluno Joao Pedro Porro Palazzo</t>
  </si>
  <si>
    <t>Solicitação 686/2018 Remanejamento N° 2022 50400324 de recurso para estágio do aluno Ana Carolina Trolezi Braga.</t>
  </si>
  <si>
    <t>Solicitação 723/2018 Remanejamento N° 2022 50400367 de recurso para estágio do aluno Barbra Miguele de Sá.</t>
  </si>
  <si>
    <t>Solicitação 724/2018 - Remanejamento N° 2022 50400383 de recurso para estágio do aluno Artur Correia Alegre</t>
  </si>
  <si>
    <t>Solicitação 793/2018 Remanejamento N° 2022 50400405 de recurso para estágio do aluno Julianny Scarlett Dourado Cavalcante.</t>
  </si>
  <si>
    <t>Solicitação 810/2018 Remanejamento N° 2022 50400421 de recurso para estágio do aluno Mauricio Nakane Shimao</t>
  </si>
  <si>
    <t>Solicitação 856/2018 Remanejamento N° 2022 50400448 de recurso para estágio do aluno Caterine Silva e Souza</t>
  </si>
  <si>
    <t>Solicitação 862/2018 Remanejamento N° 2022 50400464 de recurso para estágio do aluno Emanuel Lima de Sousa.</t>
  </si>
  <si>
    <t>Solicitação 876/2018 Remanejamento N° 2022 50400480 de recurso para estágio do aluno Gabriel Araujo Hirayama.</t>
  </si>
  <si>
    <t>Solicitação 558/2017 - Remanejamento N° 2022 50400502 de recurso para estágio do aluno Alexandre Cintra de Moraes.</t>
  </si>
  <si>
    <t>Solicitação 559/2017 Remanejamento N° 2022 50400529 de recurso para estágio do aluno Thays da Silva Gorska.</t>
  </si>
  <si>
    <t>Solicitação 615/2017 Remanejamento N° 2022 50400545 de recurso para estágio do aluno Marina Porto Miranda.</t>
  </si>
  <si>
    <t>Solicitação 637/2017 Remanejamento N° 2022 50400561 de recurso para estágio do aluno Artur Correia Alegre.</t>
  </si>
  <si>
    <t>Solicitação 641/2017 Remanejamento N° 2022 50400588 de recurso para estágio do aluno Carlos Alberto Chaves.</t>
  </si>
  <si>
    <t>Solicitação 642/2017 Remanejamento N° 2022 50400600 de recurso para estágio do aluno Barbra Miguele de Sá.</t>
  </si>
  <si>
    <t>Solicitação 749/2017 Remanejamento N° 20225 0400642 de recurso para estágio do aluno Mauricio Nakane Shimao.</t>
  </si>
  <si>
    <t>Solicitação 1046/2017 Remanejamento N° 2022 50400669 de recurso para estágio do aluno Jefferson Pereira de Albuquerque.</t>
  </si>
  <si>
    <t>Solicitação 679/2016 Remanejamento N° 2022 50400782 de recurso para estágio do aluno Ana Carolina Piunti da Costa.</t>
  </si>
  <si>
    <t>Solicitação 775/2015 Remanejamento N° 2022 50401029 de recurso para estágio do aluno Leticia Cozaro Silotto.</t>
  </si>
  <si>
    <t>Solicitação 242/2014 Remanejamento N° 2022 50401223 de recurso para estágio do aluno Bruna Azevedo Leite.</t>
  </si>
  <si>
    <t>Solicitação 856/2014 Remanejamento N° 2022 50401266 de recurso para estágio do aluno Lais Marina Banov</t>
  </si>
  <si>
    <t>Solicitação 857/2014 Remanejamento N° 2022 50401282 de recurso para estágio do aluno Joao Paulo Muniz Palma.</t>
  </si>
  <si>
    <t>Solicitação 949/2014 Remanejamento N° 2022 50401304 de recurso para estágio do aluno Bianca Quitério Guariglia.</t>
  </si>
  <si>
    <t>Solicitação 732/2013 Remanejamento N° 2022 50401320 de recurso para estágio do aluno Vitor da Costa Trumpis</t>
  </si>
  <si>
    <t>Solicitação 1167/2013 Remanejamento N° 2022 50401347 de recurso para estágio do aluno Gabriel de Alencar Novaes.</t>
  </si>
  <si>
    <t>Solicitação 408/2012 Remanejamento N° 2022 50401401 de recurso para estágio do aluno Nathalia de Mello Corrêa Marinho Rodrigues.</t>
  </si>
  <si>
    <t>Solicitação 47/2018 Remanejamento N° 2022 50400146 de recurso para estágio do aluno Juliana Avila von Zuben. Referente à</t>
  </si>
  <si>
    <t>Solicitação 691/2018 Remanejamento N° 2022 50400227 de recurso para estágio do aluno Caio Vinícius Dallaqua Leal.</t>
  </si>
  <si>
    <t>Solicitação 834/2018 Remanejamento N° 2022 50400260 de recurso para estágio do aluno Alessandra Mouta de Oliveira.</t>
  </si>
  <si>
    <t>Solicitação 138/2018 Remanejamento N° 2022 50402483 de recurso para estágio do aluno Irma Fernanda Moreira Brito.</t>
  </si>
  <si>
    <t>Solicitação 747/2018 - Remanejamento 50412560 / 2022 de recurso para estágio do aluno Felipe Moura dos Santos.</t>
  </si>
  <si>
    <t>Solicitação 1784/2013 - REMANEJAMENTO 50415267 / 2022 de recurso para estágio do aluno Willian Fernandes dos Santos.</t>
  </si>
  <si>
    <t>Solicitação 857/2017 Remanejamento 50423448 / 2022 de recurso para estágio do aluno Jefferson Pereira de Albuquerque.</t>
  </si>
  <si>
    <t>Solicitação 860/2017 Remanejamento 50425980 / 2022 de recurso para estágio do aluno Tiago Fernandes D'Agostino.</t>
  </si>
  <si>
    <t>Créditos almoxarifado dos lançamento realizados 31/08 a 02/09/2022. Diretoria R$ 59.523,94 - FAP R$ 84,47 - FEP R$ 336,58 - FGE R$ 522,06 - FMT R$ 36,92 - FNC 384,74.</t>
  </si>
  <si>
    <t>Solicitação 61/2022 - Remanejamento 50450984/2022 de recurso para estágio do aluno Sthephany de Fatima de Oliveira.</t>
  </si>
  <si>
    <t>Solicitação 309/2022 - Remanejamento 50451000 de recurso para estágio do aluno Maria Rosa Lins Gomes.</t>
  </si>
  <si>
    <t>Créditos almoxarifado dos lançamento realizados 06 e 09/09/2022. Diretoria R$ 102.109,80 - FAP R$ 1.858,53 - FEP R$ 3.185,41 - FGE R$ 965,10 - FMA R$ 912,05 - FMT R$ 3.761,67 - FNC 2.801,21.</t>
  </si>
  <si>
    <t>Solicitação 1054/2022 - Remanejamento 50455102 / 2022 de recurso para estágio do aluno Lucas Vazquez Valente.</t>
  </si>
  <si>
    <t>Ajustes de lançamentos referente as despesas realizadas no Grupo da Manutenção Predial no processo de adiantamento nº : 22.1.420.43.7, mas lançados no RORÇ DFGE - GO 15860 - Contrapartida Diretoria Manutenção Predial GO 16088.</t>
  </si>
  <si>
    <t>Cobrir saldo negativo da FMA e FNC - contrapartida DIRETORIA RINF ÁSICO - GO 16106</t>
  </si>
  <si>
    <t>Solicitação 863/2018 - Remanejamento 50516861 / 2022 de recurso para estágio do aluno Carlos Henrique Camillo da Silva.</t>
  </si>
  <si>
    <t>Solicitação 654/2021 - REMANEJAMENTO 50516888 / 2022 de recurso para estágio do aluno Carolina Garcia Yassui.</t>
  </si>
  <si>
    <t>Solicitação 889/2017 - REMANEJAMENTO 50516900 / 2022 de recurso para estágio do aluno Caterine Silva e Souza</t>
  </si>
  <si>
    <t>Créditos almoxarifado dos lançamento realizados 13/09/2022 a 11/10/2022. Diretoria R$ 31.760,68 - FAP R$ 521,99 - FEP R$ 183,96 - FGE R$ 317,59 - FMA R$ 508,90 - FMT R$ 49,23 - FNC 502,26.</t>
  </si>
  <si>
    <t>EEFE</t>
  </si>
  <si>
    <t>Conforme OF.ATF.003/2022/IF - Referente ao fornecimento de Nitrogênio Liquido nos períodos: Abril a Dezembro de 2021 e Janeiro a Setembro de 2022 - REMANEJAMENTO 50522985 / 2022</t>
  </si>
  <si>
    <t>Despesas efetuadas com fornecimento de nitrogênio líquido referentes aos meses de dezembro de 2021 a setembro de 2022 - REMANEJAMENTO 50523302 / 2022.</t>
  </si>
  <si>
    <t>Faculdade de Odontologia</t>
  </si>
  <si>
    <t>Fornecimento 6542 litros de nitrogênio líquido referente aos meses de abril a dezembro de 2021 e janeiro a julho e setembro de 2022 - REMANEJAMENTO 50526166 / 2022</t>
  </si>
  <si>
    <t>Para ajustar saldo negativo FAP (GO 16210 e GC 3857) - Contrapartida GO 16211</t>
  </si>
  <si>
    <t>Créditos almoxarifado dos lançamento realizados 17/10/2022. Diretoria R$ 9.891,14 - FEP R$ 255,07.</t>
  </si>
  <si>
    <t>Créditos almoxarifado dos lançamento realizados 17/10/2022 Diretoria R$ 10.206,54 - FEP R$ 255,07</t>
  </si>
  <si>
    <t>Créditos almoxarifado dos lançamento realizados 17/11/2022. Diretoria R$ 10.206,54 - FEP R$ 255,07</t>
  </si>
  <si>
    <t>Solicitação 292/2022 REMANEJAMENTO 50588749 / 2022 de recurso para estágio do aluno Lucas Vazquez Valente - Solicitação 293/2022 - Remanejamento 50588781 / 2022 de recurso para estágio do aluno Tiago Matheus da Silva - Solicitação 294/2022 Remanejamento 50589109 / 2022 de recurso para estágio do aluno Pedro Vicente de Jesus.</t>
  </si>
  <si>
    <t>Fechamento do Exercício 2022 - Saldo remanescente</t>
  </si>
  <si>
    <t>Anulação saldo remanescente fechamento do Exercício 2022</t>
  </si>
  <si>
    <t>Anulação referente ao fechamento do Exercício - Saldo Remanescente</t>
  </si>
  <si>
    <t>Créditos almoxarifado dos lançamento realizados 17/10/2022. Diretoria R$ 10.206,54 - FEP R$ 255,07</t>
  </si>
  <si>
    <t>Créditos almoxarifado dos lançamento realizados 05 e 08/12/2022. Diretoria R$ 27.421,92 - FAP R$ 287,60 - FEP R$ 198,10 - FGE R$ 351,57 - FMT R$ 1.056,31 - FNC 991,38.</t>
  </si>
  <si>
    <t>Créditos almoxarifado dos lançamento realizados 12/12/2022. Diretoria R$ 2.082,60 - FEP R$ 174,28 - FGE R$ 360,10 - FMA R$ 532,65 - FNC 54,96</t>
  </si>
  <si>
    <t>Fechamento de exercício 2022</t>
  </si>
  <si>
    <t>Saldo remanescente dos departamentos FAP GO 16373, FEP GO 16374, FGE GO 16375 e FMT GO 16376, Cobrir saldos negativos dos departamentos FMA GC 3894 E FNC GC 3895</t>
  </si>
  <si>
    <t>Créditos almoxarifado dos lançamento realizados 12, 15 e 20/12/2022. Diretoria R$ 25.354,62 - FAP R$ 287,60 - FEP R$ 198,10 - FGE R$ 965,10 - FMT R$ 1.056,31 - FNC 991,38.</t>
  </si>
  <si>
    <t>Abertura do orçamento 2022</t>
  </si>
  <si>
    <t>Transferência de saldo da Diretoria RORÇ Básico - Remanejamento 50531925 / 2022. GO 16203</t>
  </si>
  <si>
    <t>Ajuste de Saldo fim do Exercício 2022</t>
  </si>
  <si>
    <t>Transferência de saldo RINF - OUTRAS UNIDADES para Diretoria GO 16216</t>
  </si>
  <si>
    <t>Remanejamentos 50559420/2022 e 50559447/2022 Referente ao Pregão Pregão - compra de peças e acessórios de informática e monitor de vídeo de 23,8" - RC 518437 - DC 230395 - ajuste da GO 16241.</t>
  </si>
  <si>
    <t>Transposição do Grupo Básico para atender empenho DC 253590 / 2022 de informática - Remanejamentos 50563649, 50563665 e 50563800 - GO 16250</t>
  </si>
  <si>
    <t>REMANEJAMENTO 50574560 / 2022 Referente a NE.05583873 - compra de disco rígido SSD - RC 563823 - DC 253816 - Ajuste da GO 16285.</t>
  </si>
  <si>
    <t>Remanejamento 50585189/2022 Referente NE.05588298 - compra de minis HD externo - RC 569490 - DC 265016 - Ajuste da GO 16287.</t>
  </si>
  <si>
    <t>Créditos referente saldo remanescente 2022 do fechamento do exercício 2022 - RINF FEP R$ 15.511,08 e RINF FMT R$ 20.073.39</t>
  </si>
  <si>
    <t>Transferência da RORÇ FAP para cobrir saldo negativo - GO 16210</t>
  </si>
  <si>
    <t>Transposição de saldo do RORÇ FNC para RINF FNC que esta negativo - GO 16108</t>
  </si>
  <si>
    <t>Transposição de saldo do RORÇ para RINF FMA que esta negativo - GO 16107</t>
  </si>
  <si>
    <t>RD - CPG Interunidades</t>
  </si>
  <si>
    <t>Grupo 605 - Apoio aos Programas de Pós-Graduação - Auxílio financeiro para o PPG Ensino de Ciências - contemplado no Edital PRPG 56/2022 - Apoio a manutenção de Websites dos PPGrad. - REMANEJAMENTO 50529726 / 2022</t>
  </si>
  <si>
    <t>Solicitação 1379/2013 Remanejamento N° 2022 50401363 de recurso para estágio do aluno Bruno Candido Costa Mano.</t>
  </si>
  <si>
    <t>Solicitação 1380/2013 Remanejamento N° 2022 50401380 de recurso para estágio do aluno Ana Raquel Silverio Rodrigues.</t>
  </si>
  <si>
    <t>Fechamento do exercício 2022 - Cobrir saldo negativo</t>
  </si>
  <si>
    <t>EMPENHOS - Saldo empenhos</t>
  </si>
  <si>
    <t>Empenho de diárias Nacionais NE 342568 e Internacionais NE 342657 Exercício 2022 - Contrapartida GO 15046 - ANULADO FECHAMENTO DO EXERCÍCIO 2022</t>
  </si>
  <si>
    <t>NE.00793497 - Reforço da NE.00290657 - Contrato de serviços de correios - Exercício 2022. Contrapartida GO 15170</t>
  </si>
  <si>
    <t>SERVICO DE FORNECIMENTO DE PASSAGENS Aéreas - Voos Nacionais - NE 224867/2022. GO 15020</t>
  </si>
  <si>
    <t>SERVICO DE FORNECIMENTO DE PASSAGENS Aéreas - Voos Internacionais - NE 224875/2022 - GO 15021</t>
  </si>
  <si>
    <t>Saldo Remanescente do Exercício 2021 - Grupo: 179 - FONTE RECEITA 04 - FRBNY - Doc Columbus-Mocas - (ONR - Office of Naval Research) - Recibo 176/2019 (26/11/2019) - Recolhimento 2019 05562312 e Remessa financeira internacional - Mercúrio 43514 - CDG 20200416000002092 - Ordem Pgto 51028270 - Convênios nº 43514 - Número Recibo: 35/2020.</t>
  </si>
  <si>
    <t>Recibo nº 13/2022 - Serviço prestados de Medidas de DRX (pesquisa) junto ao Laboratório de Cristalografia do IF</t>
  </si>
  <si>
    <t>Recibo 014 - Serviços prestados de medidas de DRX, junto ao Lab. de Cristalografia do IF - GC 3661 - ADM.</t>
  </si>
  <si>
    <t>Recibo 40 - serviços prestados de Porosimetria, junto ao Lab. de Cristalografia do IF - OBS. 10% p/ ADM do valor de R$ 4.080,00 = R$ 408,00.</t>
  </si>
  <si>
    <t>Serviços prestados de SAXS junto ao Lab. de Cristalografia do IF - OBS. 10% p/ ADM do valor de R$ 2.115,00 = R$ 235,00 - Recibo 138/2022</t>
  </si>
  <si>
    <t>Transferência da Diretoria ref. ao saldo remanescente do Exercício Anterior</t>
  </si>
  <si>
    <t>REMANEJAMENTO 50130602 / 2022 - Recursos para o pagamento da Taxa de Resíduos Sólidos de Saúde (TRSS), exercício 2022.</t>
  </si>
  <si>
    <t>Cancelado - Rem. 50131943 - Pagamento de Taxa de Resíduos Sólidos de Saúde - TRSS - Exercício 2.022 - Em duplicidade.</t>
  </si>
  <si>
    <t>Saldo de Exercícios Anteriores</t>
  </si>
  <si>
    <t>Transposição Interna - Devolução de Receita do Exercício de 2017.</t>
  </si>
  <si>
    <t>Flavio Beneduce Neto</t>
  </si>
  <si>
    <t>Recibo 089 - serviços de análises de Microscopia de Força Atômica p/ o Depto. de Engenharia Metalúrgica e de Materiais da Poli - USP.</t>
  </si>
  <si>
    <t>RI - PROFIS - Maria Regina D. Kawamura</t>
  </si>
  <si>
    <t>Editora da Universidade de São Paulo</t>
  </si>
  <si>
    <t>Pagamento de Direitos Autorais referente ao 2º semestre de 2021 - REMANEJAMENTO 50180405 / 2022</t>
  </si>
  <si>
    <t>Acertos de direitos autorais nacionais ref. 1º Semestre de 2022 - Remanejamento 50480689/2022.</t>
  </si>
  <si>
    <t>Remanejamento 50219808 / 2022 - Referente ao Pregão - contrato de serviços de manutenção de aparelhos de ares condicionados do Edifício HEPIC e Centro de Computação - RC 203967 - DC 84330 - Ajuste da GO 15412</t>
  </si>
  <si>
    <t>Abertura de empenho de adiantamento para despesas miúdas de pronto pagamento no grupo da manutenção predial. REMANEJAMENTO 50222965 / 2022 - GO 15418</t>
  </si>
  <si>
    <t>Remanejamento N° 2022 50275562 da Grupo Básico para manutenção predial para atender empenho de despesas miúdas e de pronto pagamento.</t>
  </si>
  <si>
    <t>Transferência da Básica para reforçar a dotação do Grupo de Manutenção Predial para realizar reserva de licitação de jardinagem - Remanejamento 50394723/2022 - DC 170848/2022 - GO 15826</t>
  </si>
  <si>
    <t>Remanejamento N° 2022 50406004 para atender reserva de pregão referente ao aquecedor solar do edifício de bloco de serviços - DC 181947/2022 - Processo:22.1.438.43.3 - GO 15856</t>
  </si>
  <si>
    <t>Transposição para Manutenção predial para empenhar DC 167197/2022 - Remanejamento 50414481 / 2022</t>
  </si>
  <si>
    <t>REMANEJAMENTO 50424568 / 2022 Atender a solicitação de reserva para realização de Pregão Eletrônico DC 188828/2022 - Contrapartida GO 15897</t>
  </si>
  <si>
    <t>Repasse da Básica para atender empenho DC 204432/2022 Remanejamento 50444003/2022 - GO 15962</t>
  </si>
  <si>
    <t>Saldo remanescente do Exercício Anterior - Grupo 057 - Projetos Especiais - Remanejamento N° 2021 50278543 - Edital de Apoio à Manutenção preventiva e corretiva de equipamentos Multiusuários cadastrados no USPMULTI - 2021. Portaria PRP 820/21 - Prof. Cristiano Luís P. de Oliveira/ IF. Central: EMUSAXS. Equipto: XEUSS1.0</t>
  </si>
  <si>
    <t>AGUIA - USP</t>
  </si>
  <si>
    <t>Grupo 173 - Rem. 50337460 - IF - Programa de Preservação e Conservação de Materiais Bibliográficos 2022 - ref a RC 321684/2022.</t>
  </si>
  <si>
    <t>Agência USP de Gestão da Informação Acadêmica</t>
  </si>
  <si>
    <t>Grupo 173 - Remanejamento 50377047 / 2022 Programa de Preservação e Conservação de Materiais Bibliográficos 2022, referente sua requisição 326210/2022.</t>
  </si>
  <si>
    <t>Saldo remanescente de 2021 - Grupo: 173 Preservação e Conservação de Materiais Bibliográficos</t>
  </si>
  <si>
    <t>REMANEJAMENTO 50384264 / 2022 - Referente complemento de saldo no Grupo 173 Preservação e Conservação de Materiais Bibliográficos GO 15806.</t>
  </si>
  <si>
    <t>ABCD</t>
  </si>
  <si>
    <t>Grupo 173 - Preservação e Conservação de Materiais Bibliográficos - REMANEJAMENTO 50422387 / 2022 - referente sua requisição 325884/2022.</t>
  </si>
  <si>
    <t>RI - Frederique Marie Brigitte Sylvie Grassi</t>
  </si>
  <si>
    <t>Saldo remanescente 2021 Ref. Programa USP-COFECUB Edital 2015 - Coord. Frederique Marie Brigitte Sylvie Grassi - missão BR-FR, 5-20/12/19, ref. passagem GRU-CDG-GRU Profa. Frederique Grassi e aux.financeiro doutorando 5898092 Pedro Ishida (equiv. passagem e 15 diárias) REMANEJAMENTO 50642400 / 2019</t>
  </si>
  <si>
    <t>Saldo remanescente 2021</t>
  </si>
  <si>
    <t>Anulado saldo remanescente 2022 devido ao fechamento do exercício 2022 - Nota de Anulação 5935664 Valor R$ 14.929,60 e Nota de Anulação 5935419 Valor R$ 3.485,40 - OBS. empenho este mesmo saldo na abertura do orçamento em 2023.</t>
  </si>
  <si>
    <t>Saldo remanescente 2021 - Grupo: 057 Projetos Especiais - Edital de Apoio a Novos Docentes 2019 - Remanejamento 50611327/2019</t>
  </si>
  <si>
    <t>Grupo 404 - Projetos Especiais - Grad - Programa de Laboratórios Didáticos - 2021 - Saldo remanescente do Exercício Anterior - REMANEJAMENTO 50288867 / 2021 -</t>
  </si>
  <si>
    <t>Grupo 259 - Despesas com transporte - Remanejamento N° 2022 50043203 - Para empenho do contrato do serviço de táxi - GO 15032</t>
  </si>
  <si>
    <t>Abertura do orçamento 2022 - Grupo 259 Despesa com transporte</t>
  </si>
  <si>
    <t>Transposição</t>
  </si>
  <si>
    <t>REMANEJAMENTO 50081865 / 2022 Transposição p/ Transporte GO 15081</t>
  </si>
  <si>
    <t>Saldo remanescente de exercícios anteriores - Rem. 50546520 - Aux. Fin.- Programa Institucional de Apoio aos Novos Docentes (2º semestre/2016) - (043.515 - Orçamento) - Proc.16.1.28165.1.0.</t>
  </si>
  <si>
    <t>Saldo Remanescente 2020 - Grupo: 515 - Progr. Inst. de Apoio a Novos Docentes - Devolução da Economia Orçamentária 2020</t>
  </si>
  <si>
    <t>Transferência para o recurso RI Fluídos Complexo FEP conforme email do professor Cristiano Oliveira enviado dia 26/08/2022 - GO 15917</t>
  </si>
  <si>
    <t>Serviços prestados de experimentos de SAXS - Recibo 130/2022</t>
  </si>
  <si>
    <t>Pró - Reitoria de Cultura e Extensão Universitária</t>
  </si>
  <si>
    <t>Grupo: 057 Projetos Especiais - Recursos para viabilizar o 22º Encontro USP ESCOLA - Remanejamento 50608901 / 2022</t>
  </si>
  <si>
    <t>RI - Santander - Fernando S. Navarra</t>
  </si>
  <si>
    <t>REMANEJAMENTO 50159609 / 2021 - Grupo 843 - Convênio Santander 2018 - 43857 - Edital Santander e-Grad 2021 - Coordenador - Prof. Dr. Fernando Silveira Navarra</t>
  </si>
  <si>
    <t>Grupo 057 - Projetos Especiais - Saldo Remanescente Exercício 2020 - REMANEJAMENTO 50071467 / 2020 - Apoio para organização do Curso de Verão do IFUSP 2020 - Prof. Adriano Mesquita Alencar</t>
  </si>
  <si>
    <t>Grupo 057 - Projetos Especiais - Recursos destinados à produção e edição de vídeo institucional (por curso) para a Feira USP e as Profissões 2021. REMANEJAMENTO 50218923 / 2021</t>
  </si>
  <si>
    <t>Grupo: 303 - Programa a USP e as Profissõe - Saldo remanescente 2020 - s - Remanejamento N° 2018 50466988. Recursos para viabilizar a participação de discentes na Feira USP e as Profissões.</t>
  </si>
  <si>
    <t>Pró-Reitoria de Cultura e Extensão Universitária</t>
  </si>
  <si>
    <t>Grupo 057 - Projetos Especiais - Apolo.Remanejamento do valor aprovado para projeto de fomento: 2410 - APOIO AO FUNCIONAMENTO E DESENVOLVIMENTO DO CORAL PHYSICANTUS. REMANEJAMENTO 50532786 / 2022.</t>
  </si>
  <si>
    <t>Diretoria - Recuperação dos passeios e escadas internas</t>
  </si>
  <si>
    <t>Grupo 57 - Projetos Especiais - Recurso para atender solicitação IF para recuperação e reforma dos passeios e escadas internas do Instituto. Aut. Mag. Reitor REMANEJAMENTO 50528649 / 2022</t>
  </si>
  <si>
    <t>RI - Lab Materiais Magnéticos - FMT</t>
  </si>
  <si>
    <t>Saldo remanescente 2021 - Grupo: 43.000</t>
  </si>
  <si>
    <t>RI - DEPTO. FEP</t>
  </si>
  <si>
    <t>Apoio financeiro para manutenção do equipamento de patrimônio nº 043010433 - Grupo Básico: 801 - CAPES Proap 2015 PRPG - 38860 - 817757 - OBTV - Remanejamento N° 2017 50538766.</t>
  </si>
  <si>
    <t>CONVÊNIO - PROAP PRÓ MANUT - Maria Teresa Moura Lamy</t>
  </si>
  <si>
    <t>Apoio financeiro para manutenção do equipamento de patrimônio nº 043.007.504 - Remanejamento N° 2017 50537441 - Grupo Básico: 801 - CAPES Proap 2015 PRPG - 38860 - 817757 - OBTV</t>
  </si>
  <si>
    <t>CONVÊNIO - PROAP PRÓ MANUT - Manfredo H. Tabacniks</t>
  </si>
  <si>
    <t>Apoio financeiro a manutenção de equipamentos de patrimônio nº 043.011.247 - Remanejamento 2017 50538588</t>
  </si>
  <si>
    <t>RI - Helena Maria Petrilli</t>
  </si>
  <si>
    <t>Recolhimento de Guias</t>
  </si>
  <si>
    <t>Recolhimento de Guias referente a pagamento de multas cobradas de fornecedores e prestadores que entregaram atrasado a obrigação do objeto do contrato</t>
  </si>
  <si>
    <t>Transferência da Básica para atender reserva de pregão de contrato de manutenção de Ar Condicionado Remanejamento N° 2022 50206366 - GO 15369</t>
  </si>
  <si>
    <t>Diretoria - RI Informática</t>
  </si>
  <si>
    <t>Saldo remanescente 2021 no Grupo Informática - Obs. Troca de verba feita em 2021 com a AUSPIN e PUSP-SC que enviaram os recursos para Receita e fizemos as compras pelo Tesouro para estas unidades utilizando o registro de preço.</t>
  </si>
  <si>
    <t>Aquisição de equipamentos para o Escritório de Gestão de Índices de Desempenho Acadêmico - EGIDA, pela Ata de Registro de Preço coordenadas pelo Instituto de Física (IF). (e-mail de 28/04/2022). REMANEJAMENTO 50219883 / 2022 - Obs. troca de verba com a Receita informática Diretoria GC 3705 e GO 15500</t>
  </si>
  <si>
    <t>RI - Fernando Assis Garcia</t>
  </si>
  <si>
    <t>Saldo remanescente 2021 no Grupo Básico: 43.515 Remanejamento N° 2017 50600143 - Repasse de recursos referente 2a. parcela (Edital 2017) do Programa Institucional de Apoio aos Novos Docentes.</t>
  </si>
  <si>
    <t>RI - Gabriel Teixeira Landi</t>
  </si>
  <si>
    <t>Saldo remanescente 2021 Grupo 43.000</t>
  </si>
  <si>
    <t>RI - Kelly Cristina Cezaretto Pires</t>
  </si>
  <si>
    <t>Saldo remanescente 2021 Grupo: 515 Apoio aos Novos Docentes - Ref. Repasse de recursos referente 2a. parcela (Edital 2017) do Programa Institucional de Apoio aos Novos Docentes. Remanejamento N° 2017 50600143</t>
  </si>
  <si>
    <t>Aquisição de 35 Câmeras IP, no Registro de preço do Instituto de Física para atender demandas do ICMC - REMANEJAMENTO 50239086 / 2022</t>
  </si>
  <si>
    <t>Referente aquisição de 03 Câmeras Axis, P3245-LVE para ampliação da segurança interna da Biblioteca e sala Hiperespaço Loibel do ICMC. REMANEJAMENTO 50262509 / 2022</t>
  </si>
  <si>
    <t>Referente a aquisição de material e equipamento de segurança para o ICMC-USP, utilizando-se do Registro de Preços da Unidade 43- IF - USP. Remanejamento 50346109/2022</t>
  </si>
  <si>
    <t>REMANEJAMENTO 50061589 / 2022 - Aquisição via ata de registro de preços, de 16 computadores.</t>
  </si>
  <si>
    <t>REMANEJAMENTO 50080702 / 2022 - Referente aos 3 computadores do Pregão Eletrônico para Registro de Preços n. 22/2021 para o Gabinete da CODAGE</t>
  </si>
  <si>
    <t>REMANEJAMENTO 50080729 / 2022 - Referente ao notebook do Pregão Eletrônico para Registro de Preços n. 40/2021, aquisição de notebook para o Gabinete da CODAGE</t>
  </si>
  <si>
    <t>REMANEJAMENTO 50081261 / 2022 - Ref. aquisição 3 computadores do pregão 18/2021 para o Gabinete da CODAGE</t>
  </si>
  <si>
    <t>REMANEJAMENTO 50081407 / 2022 - Ref. compra de 10 Mini PC para a FAU pelo Registro de Preços da Física - fale conosco 222116</t>
  </si>
  <si>
    <t>REMANEJAMENTO 50082802 / 2022 - Ref. aquisição de duas WEBCAM, referencia Edital 12/2001 para o Gabinete da CODAGE.</t>
  </si>
  <si>
    <t>REMANEJAMENTO 50086549 / 2022 - Aquisição de notebooks por intermédio Pregão Centralizado Instituto de Física (valor repassado no Termo Outorga CODAGE/CIRC/05/2021. Rmj aut. CODAGE</t>
  </si>
  <si>
    <t>REMANEJAMENTO 50089726 / 2022 - Aquisição de material de Infra-estrutura de rede de dados - Pregão Eletrônico para RP n° 07/2021 Processo: 2021.1.68.43.0</t>
  </si>
  <si>
    <t>Remanejamento 50089742 /2022 Aquisição de insumos de informática - Pregão Eletrônico para RP n° 12/2021 Processo 2021.1.88.43.1 IF</t>
  </si>
  <si>
    <t>REMANEJAMENTO 50089840 / 2022 - Aquisição de equipamentos (notebooks) - Fale conosco 222606</t>
  </si>
  <si>
    <t>Participação na Ata para aquisição de 20 webcams - REMANEJAMENTO 50099942 / 2022</t>
  </si>
  <si>
    <t>Aquisição de equipamentos para a área financeira do IO - REMANEJAMENTO 50111926 / 2022.</t>
  </si>
  <si>
    <t>Remanejamento N° 2022 50146967 - Aquisição de 05 (cinco) notebooks - modelo tipo 1 e aquisição de 03 (três) notebooks - modelo tipo 2 - Pregão Eletrônico RP - IF</t>
  </si>
  <si>
    <t>Aquisição de 35 pontos de acesso sem fio modelo IAP- 505 por meio de Ata de Registro de Preços IF-USP. Aut. CODAGE - Remanejamento 50216426 / 2022</t>
  </si>
  <si>
    <t>Ref. aquisição de 02 Estações de trabalho, por meio da Ata Registro de Preços 18/2021 do IF. Aut. CODAGE - REMANEJAMENTO 50221365 / 2022.</t>
  </si>
  <si>
    <t>REMANEJAMENTO 50232421 / 2022 - Aquisição de 6 unidades de minicomputadores para a Superintendência de Saúde.(e-mail de 04/05/2022)</t>
  </si>
  <si>
    <t>Aquisição de 74 computadores através da ata de registro de preços do IF/USP para a PG/USP. Autorização CODAGE. REMANEJAMENTO 50236800 / 2022.</t>
  </si>
  <si>
    <t>Aquisição de equipamentos para o Escritório de Gestão de Índices de Desempenho Acadêmico - EGIDA, pela Ata de Registro de Preço coordenadas pelo Instituto de Física (IF). (e-mail de 28/04/2022). REMANEJAMENTO 50219883 / 2022). Obs. troca de verba com a Receita informática Diretoria GC 3696 e GO 15500.</t>
  </si>
  <si>
    <t>REMANEJAMENTO 50235900 / 2022 - Repasse de recursos financeiros ao IF para aquisição de material de rede - Troca de verba com Recursos Básico da diretoria e Informática referente a GC 3703 FFLCH- Contrapartida Rinf outras unidades GO 15501</t>
  </si>
  <si>
    <t>Aquisição de 03 Workstation Lenovo P340, no Registro de preço do Instituto de Física para atender demandas do ICMC - REMANEJAMENTO: 50239183 / 2022</t>
  </si>
  <si>
    <t>Remanejamento 202250256380 referente à aquisição de 15 unidade de organizador de cabos 1U através da ata de registro de preços, conforme acordado em e-mail de 05/05/2022.</t>
  </si>
  <si>
    <t>PUSP-FC</t>
  </si>
  <si>
    <t>Compra Ata de dois cabos Patch Cord MM OM4 LC/LC - REMANEJAMENTO 50269422 / 2022</t>
  </si>
  <si>
    <t>Aquisições de 03(três) microcomputadores através da carona na licitação do IFUSP, (Fale Conosco 231337)</t>
  </si>
  <si>
    <t>RI - Edivaldo Moura Santos</t>
  </si>
  <si>
    <t>Saldo remanescente 2020 - Grupo 057 - Projetos Especiais - Devolução da Economia Orçamentária 2019 - REMANEJAMENTO 50265100/2019 - Projeto contemplado no Edital de Apoio a Projetos que Façam Uso de Sistemas Digitais Inteligentes - Prof. Dr. Tiago Fiorini da Silva.</t>
  </si>
  <si>
    <t>Saldo remanescente do Exercício 2021 - Referente a venda SAMPA CHIPS - Brookhaven National Laboratory - Recibo 01/2019 - Recolhimento 1503500/2019 e Venda de 940 Sampa V4 - Chips para Oricas Import and Export (Instituto of Modems of Physics - Chinese Academy of Scienses) - Recibo 41/2020 e Recolhimento 2543672</t>
  </si>
  <si>
    <t>Orics Import and Export (Institute of Modems of Physycs academy of Sciences - China) Venda de 500 unidades de 32ch ASIC - Model SAMPA V4 - Número do Recibo 125/2022</t>
  </si>
  <si>
    <t>Venda de 500 unidades de 32 ch ASIC - Model Sampa V4 - Recibo 133/2022 - Obs. cobrado 10% de taxa administrativa - GC 3870</t>
  </si>
  <si>
    <t>RI - Santander - Oscar J. P. Eboli</t>
  </si>
  <si>
    <t>Saldo remanescente 2021 - Grupo: 843- Convênio Santander Referente: Remanejamento N° 2019 50602786 (ouve mudança de Grupo Orçamentário de 270 para 843) - Convênio 43857- Prog.Santander-USP Mob.Internl.-Mobilidade Docente AUCANI - ref. Edital 1146 - 54286 Oscar Jose Pinto Eboli; auxílio R$ 9.000,00</t>
  </si>
  <si>
    <t>RD - Barbara Lopes Amaral</t>
  </si>
  <si>
    <t>Saldo exercício 2020 - Grupo 57 - Projetos Especiais - Edital de Apoio a Novos Docentes 2019 - REMANEJAMENTO 50611408 / 2019</t>
  </si>
  <si>
    <t>RD - Valentina Martelli</t>
  </si>
  <si>
    <t>Grupo 057 - Projetos Especiais - Auxílio financeiro do edital p/ distribuição de bolsas de Pós-doc p/ posterior seleção de bolsistas - ano 2022. Outorgada: Prof. Dra. Valentina Martelli / IF - REMANEJAMENTO 50632560 / 2022 - Obs. O restante do valor de R$ 10.175,40 é Reserva técnica registrado na GC 4016</t>
  </si>
  <si>
    <t>Grupo 057 - Projetos Especiais - Referente Reserva Técnica Referente a GC 4015 para a bolsista Pós Doc Mariana Saraiva Leão Lima conforme termo de outorga.</t>
  </si>
  <si>
    <t>Saldo remanescento do Exercício 2021 - Referente a Remoção de seringueiras do calçadão do IFUSP - Grupo Orçamentário 43.175 - Plano Plurianual de Obras - REMANEJAMENTO 50425007 / 2021</t>
  </si>
  <si>
    <t>RI - Caetano R. Miranda</t>
  </si>
  <si>
    <t>RD - Comissão de Graduação</t>
  </si>
  <si>
    <t>Saldo remanescente 2020 - Grupo 43.404 - Projetos Especiais - Grad - REMANEJAMENTO 50066420 / 2020</t>
  </si>
  <si>
    <t>Saldo remanescente de 2021 - IAEA ( International Atomic Energy Agency - Recibo Tesouraria nº 6/2021 - Prest.Servs. de apoio à pesquisa e colaboração científica intitulado ''Development and Application of lon Beam Techniques for Materiais Irradiation and Characterization relevant to Fusion Technology'', junto ao Laboratório LAMFI do Depto. Física Aplicada do IF-USP., sob à coordenação do Sr.Prof.Dr. Tiago Fiorini da Silva (IF).</t>
  </si>
  <si>
    <t>Saldo remanescente 2019 - Grupo Básico 43.000 - Transposição do Prof. Ivã Gurgel para CCEx referente a 64 tickets do bandejão repassados a estudantes de graduação durante o I Encontro História da Física</t>
  </si>
  <si>
    <t>RD Básico - Elisabeth Mateus Yoshimura</t>
  </si>
  <si>
    <t>Grupo: 43.000 - Saldo remanescente 2019 - ref a serviços de dosimetros</t>
  </si>
  <si>
    <t>RD Básico - Ewout Ter Haar</t>
  </si>
  <si>
    <t>Saldo do Exercício anterior no Grupo Básico</t>
  </si>
  <si>
    <t>RD Básico - Gabriel Teixeira Landi</t>
  </si>
  <si>
    <t>Saldo remanescente 2020 - Grupo Básico 43.000</t>
  </si>
  <si>
    <t>Saldo remanescente 2019 - Grupo: 43.000 - Transposição Interna - vende de móveis pelo Prof. Gil da Costa Marques para a ADM.</t>
  </si>
  <si>
    <t>RD Básico - Manfredo H. Tabacniks</t>
  </si>
  <si>
    <t>Saldo remanescente 2019 - Grupo Básico: 000 - Contrapartida da Diretoria ao trabalho de mentoria</t>
  </si>
  <si>
    <t>Docentes de mentoria referente ao segundo semestre de 2019 - GO 13299 e - REMANEJAMENTO 50662860 / 2019 - 1 diária completa para a Profa. Marcia de Almeida Rizzutto participar da XVIII Semana da Física da FFCLRP/USP, nos dias 5 e 6/11/2019 e Contrapartida da Diretoria ao trabalho dos mentores.</t>
  </si>
  <si>
    <t>RD Básico - Mario José de Oliveira</t>
  </si>
  <si>
    <t>Saldo remanescente de 2019 - Grupo Básico: 000</t>
  </si>
  <si>
    <t>Saldo remanescente de 2021 - referente a Mentoria</t>
  </si>
  <si>
    <t>RD Básico - Nilberto Heder Medina</t>
  </si>
  <si>
    <t>Saldo remanescente 2020 Grupo: 43.000 - Remanejamento N° 2020 50157582 - Auxílio financeiro Of. Aucani 6/2020 - para missão do prof. Nilberto Medina à U. Wollongong, Austrália, entre 30/3 e 1/4/20, p/participar do "UGPN Annual Conference 2020" - ref. passagem, seguro, até 4 diárias e visto.</t>
  </si>
  <si>
    <t>RD Básico - Paulo Alberto Nussenzveig</t>
  </si>
  <si>
    <t>Saldo do exercício 2020 - Grupo Básico REMANEJAMENTO 50064428 / 2020 - Diárias (4 completa e 1 simples) ao Prof. Paulo Alberto Nussenszveig - participar de banca no IFSC (viagem de 09 a 13/02/20) e Saldo remanescente de 2019 - Referente Grupo Básico: 43.000 - Reprogramação orçamentária, conforme aprovação "ad referendum" da COP</t>
  </si>
  <si>
    <t>RD Básico - Ricardo Magnus O. Galvão</t>
  </si>
  <si>
    <t>Saldo remanescente de 2019 - Referente Grupo 43.000 - Básica - REMANEJAMENTO 50662126 / 2019 - Diária Completa para o Professor Ricardo Galvão - participar de evento na FEA-RP</t>
  </si>
  <si>
    <t>RD Básico - Walter Alberto Siqueira Pedra</t>
  </si>
  <si>
    <t>Saldo remanescente 2019 - Referente Grupo: 43.000 - Recibo 088 - Recurso concedido pelo BCAM (Basque Center for Applied Mathematics) para cobrir custos de estadia de participantes do "ICM 2018 - Satellite Conference: Topics in Mathematical Physics"</t>
  </si>
  <si>
    <t>Saldo remanescente 2019 - Grupo: 43.000 - Referente Docentes de Mentoria</t>
  </si>
  <si>
    <t>RD Básico - Valentina Martelli</t>
  </si>
  <si>
    <t>Saldo remanescente do Exercício anterior - Remanejamento N° 2021 50235569 - Edital UGPN 2020 - Coord. Profa. Valentina Martelli - ref. valor total do projeto cfe. replanejamento 2021.</t>
  </si>
  <si>
    <t>RD Básico - Marcelo Gameiro Munhoz</t>
  </si>
  <si>
    <t>Transposição de verba aos Docentes - Mentoria</t>
  </si>
  <si>
    <t>RD Básico - Barbara Lopes Amaral</t>
  </si>
  <si>
    <t>Transposição de verba aos Docentes - Mentoria - 1º e 2ºsemestre/2021</t>
  </si>
  <si>
    <t>Saldo remanescente do Exercício Anterior - Grupo 041 - Programa Investimentos Estratégicos - REMANEJAMENTO 50278969 / 2021 - Aux. Financ. ref. Intervenções Estruturantes de Melhor Qualificação dos Ambientes de Ensino de Graduação e Pós-Graduação</t>
  </si>
  <si>
    <t>Saldo remanescente do Exercício anterior - Grupo: 404 - Projetos Especiais - Grad - REMANEJAMENTO 50283466 / 2021 Programa de Laboratórios Didáticos - 2021 - Coordenador(a) - Prof(a). Dr(a). José Fernando Diniz Chubaci</t>
  </si>
  <si>
    <t>AUCANI</t>
  </si>
  <si>
    <t>Programa Bolsa Professor Visitante - Thereza Amelia Soares da Silva - ref. janeiro e fevereiro/2022 (bolsa mensal R$16.454,57) - Remanejamento N° 2022 50005867</t>
  </si>
  <si>
    <t>Programa Bolsa Professor Visitante - Filipe Batoni Abdalla - ref. janeiro/2022 (bolsa mensal R$16.454,57) Remanejamento N° 2022 50005840</t>
  </si>
  <si>
    <t>Grupo 35 - Verba para adequação para AVCB - Auto de vistoria do corpo de bombeiros</t>
  </si>
  <si>
    <t>RD Básico - Danilo Mustafa</t>
  </si>
  <si>
    <t>Saldo remanescente 2020 - Grupo: 515 - Prog Inst de Apoio aos Novos Docentes da USP</t>
  </si>
  <si>
    <t>RD Básico - Edivaldo Moura Santos</t>
  </si>
  <si>
    <t>Grupo: 515 - Progr. Inst. de Apoio a Novos Docentes - Devolução da Economia Orçamentária 2019</t>
  </si>
  <si>
    <t>RD Básico - Fernando Assis Garcia</t>
  </si>
  <si>
    <t>Grupo: 515 - Progr. Inst. de Apoio a Novos Docentes - Devolução da Economia Orçamentária 2020</t>
  </si>
  <si>
    <t>RD Básico - Marco Aurelio Brizzotti Andrade</t>
  </si>
  <si>
    <t>Diárias ao Prof. Sylvio Canuto - Participação de reunião do Conselho Consultivo Planejamento Institucional do IFSC/USP (dias 10 e 11/04) REMANEJAMENTO 50182963 / 2022.</t>
  </si>
  <si>
    <t>GRUPO 246 - Edital AUCANI 1518/2022 - Bolsas de Intercâmbio Internacional para Alunos de Graduação - modalidade Mérito Acadêmico (Portaria GR 6640/2015) - cota Unidade 2022 - REMANEJAMENTO 50193620 / 2022</t>
  </si>
  <si>
    <t>Fechamento do exercício 2022 - Saldo remanescente do empenho</t>
  </si>
  <si>
    <t>Auxilio mobilidade internacional para o professor Mauricio Pietrocola selecionado no programa internacional Future 17 - Remanejamento 50326280/2022</t>
  </si>
  <si>
    <t>Saldo remanescente de 2021</t>
  </si>
  <si>
    <t>SEF</t>
  </si>
  <si>
    <t>Reforma da cobertura da Biblioteca do Instituto de Física - REMANEJAMENTO 50420309 / 2022</t>
  </si>
  <si>
    <t>RD Básico - Neilo Marcos Trindade</t>
  </si>
  <si>
    <t>Neilo Marcos Trindade</t>
  </si>
  <si>
    <t>Rem. 50460440 - Portaria PRPI 861 / 2022 - Programa de Apoio aos Novos Docentes da USP - 2022 / 2023 - (043.000 - Básica).</t>
  </si>
  <si>
    <t>RD - Luciana Varanda Rizzo</t>
  </si>
  <si>
    <t>Luciana Varanda Rizzo</t>
  </si>
  <si>
    <t>Rem. 50475405 - Portaria PRPI 861 / 2022 - Programa de Apoio aos Novos Docentes da USP - 2022 / 2023 - (043.057 - Projetos Especiais).</t>
  </si>
  <si>
    <t>RD - Nathalia Beretta Tomazio</t>
  </si>
  <si>
    <t>Nathalia Beretta Tomazio</t>
  </si>
  <si>
    <t>Rem. 50475448 - Portaria PRPI 861 / 2022 - Programa de Apoio aos Novos Docentes da USP - 2022 / 2023 - (043.057 - Projetos Especiais).</t>
  </si>
  <si>
    <t>RD - Neilo Marcos Trindade</t>
  </si>
  <si>
    <t>Escola Politécnica</t>
  </si>
  <si>
    <t>Grupo 057 - Projetos Especiais - Projeto PIPAE - Prof. Carina Ulsen (Poli) e Prof. Neilo M. Trindade (IF) - Remanejamento 50495961 / 2022</t>
  </si>
  <si>
    <t>Diária completa à Profa. Nathalia Beretta Tomazio, referente a palestra no IFSC, evento SIFSC, nos dias 11 e 12/10/22 - REMANEJAMENTO 50521407 / 2022</t>
  </si>
  <si>
    <t>RI - Lab BioMembranas DFGE</t>
  </si>
  <si>
    <t>Tatiane de Freitas Rocha Sapatieri referente a Serviços prestados de técnica de espalhamento dinâmico de luz (DLS) - recibo número 124/2022</t>
  </si>
  <si>
    <t>Serviço prestado: Uso da técnica de espalhamento dinâmico de luz (DSL) do Lab. de BioMembranas - Recibos 129/2022 e 128/2022</t>
  </si>
  <si>
    <t>Recibo 147/2022 - Referente serviço prestado utilizando da técnica de absorção óptica de luz (UV-Vis) do Lab. de BioMembranas - DFGE</t>
  </si>
  <si>
    <t>Recibo 150/2022 - Referente a serviço prestado de uso da técnica de absorção óptica de luz (UV-Vis)</t>
  </si>
  <si>
    <t xml:space="preserve">CONVÊNIO </t>
  </si>
  <si>
    <t xml:space="preserve">RD </t>
  </si>
  <si>
    <t xml:space="preserve">RI </t>
  </si>
  <si>
    <t xml:space="preserve">RINF </t>
  </si>
  <si>
    <t xml:space="preserve">RORÇ </t>
  </si>
  <si>
    <t xml:space="preserve">SEG </t>
  </si>
  <si>
    <t xml:space="preserve">Diretoria </t>
  </si>
  <si>
    <t xml:space="preserve">RD Básico </t>
  </si>
  <si>
    <t xml:space="preserve">TAXA </t>
  </si>
  <si>
    <t xml:space="preserve">EMPENHOS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</si>
</sst>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R$&quot;\ #,##0.00;[Red]\-&quot;R$&quot;\ #,##0.00"/>
    <numFmt numFmtId="43" formatCode="_-* #,##0.00_-;\-* #,##0.00_-;_-* &quot;-&quot;??_-;_-@_-"/>
    <numFmt numFmtId="164" formatCode="mmm"/>
    <numFmt numFmtId="165" formatCode="&quot;R$&quot;\ #,##0.00"/>
    <numFmt numFmtId="166" formatCode="dd/mm/yy;@"/>
  </numFmts>
  <fonts count="6" x14ac:knownFonts="1">
    <font>
      <sz val="11"/>
      <color theme="1"/>
      <name val="Arial"/>
      <family val="2"/>
      <scheme val="minor"/>
    </font>
    <font>
      <sz val="18"/>
      <color theme="1"/>
      <name val="Arial"/>
      <family val="2"/>
      <scheme val="minor"/>
    </font>
    <font>
      <b/>
      <sz val="18"/>
      <color rgb="FFC0000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6"/>
      <color rgb="FFC00000"/>
      <name val="Arial"/>
      <family val="2"/>
      <scheme val="minor"/>
    </font>
    <font>
      <b/>
      <sz val="11"/>
      <color rgb="FFC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43" fontId="0" fillId="0" borderId="0" xfId="0" applyNumberFormat="1"/>
    <xf numFmtId="4" fontId="0" fillId="0" borderId="0" xfId="0" applyNumberFormat="1"/>
    <xf numFmtId="8" fontId="0" fillId="0" borderId="0" xfId="0" applyNumberFormat="1"/>
    <xf numFmtId="0" fontId="2" fillId="0" borderId="0" xfId="0" applyFont="1" applyAlignment="1">
      <alignment horizontal="centerContinuous" vertical="center"/>
    </xf>
    <xf numFmtId="0" fontId="0" fillId="0" borderId="0" xfId="0"/>
    <xf numFmtId="0" fontId="0" fillId="0" borderId="0" xfId="0" pivotButton="1"/>
    <xf numFmtId="164" fontId="0" fillId="0" borderId="0" xfId="0" applyNumberFormat="1" applyAlignment="1">
      <alignment horizontal="left"/>
    </xf>
    <xf numFmtId="0" fontId="0" fillId="0" borderId="0" xfId="0" pivotButton="1" applyAlignment="1">
      <alignment horizontal="center"/>
    </xf>
    <xf numFmtId="4" fontId="0" fillId="0" borderId="0" xfId="0" applyNumberFormat="1"/>
    <xf numFmtId="0" fontId="0" fillId="2" borderId="0" xfId="0" applyFill="1"/>
    <xf numFmtId="0" fontId="0" fillId="0" borderId="0" xfId="0" applyAlignment="1">
      <alignment horizontal="left"/>
    </xf>
    <xf numFmtId="165" fontId="0" fillId="0" borderId="0" xfId="0" applyNumberFormat="1"/>
    <xf numFmtId="0" fontId="3" fillId="0" borderId="0" xfId="0" applyFont="1" applyFill="1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/>
    </xf>
    <xf numFmtId="8" fontId="0" fillId="0" borderId="0" xfId="0" applyNumberFormat="1" applyFill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3" fillId="0" borderId="0" xfId="0" applyFont="1" applyAlignment="1">
      <alignment horizontal="left"/>
    </xf>
    <xf numFmtId="0" fontId="5" fillId="0" borderId="0" xfId="0" applyFont="1"/>
    <xf numFmtId="165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16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/>
    </xf>
    <xf numFmtId="8" fontId="0" fillId="4" borderId="0" xfId="0" applyNumberFormat="1" applyFill="1"/>
    <xf numFmtId="0" fontId="0" fillId="4" borderId="0" xfId="0" applyFill="1" applyAlignment="1">
      <alignment horizontal="left"/>
    </xf>
    <xf numFmtId="0" fontId="1" fillId="3" borderId="0" xfId="0" applyFont="1" applyFill="1" applyAlignment="1">
      <alignment horizontal="center" vertical="center"/>
    </xf>
  </cellXfs>
  <cellStyles count="1">
    <cellStyle name="Normal" xfId="0" builtinId="0"/>
  </cellStyles>
  <dxfs count="271">
    <dxf>
      <numFmt numFmtId="35" formatCode="_-* #,##0.00_-;\-* #,##0.00_-;_-* &quot;-&quot;??_-;_-@_-"/>
    </dxf>
    <dxf>
      <fill>
        <patternFill patternType="solid">
          <bgColor rgb="FFFFC000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67" formatCode="#,##0.00_ ;[Red]\-#,##0.00\ "/>
    </dxf>
    <dxf>
      <numFmt numFmtId="167" formatCode="#,##0.00_ ;[Red]\-#,##0.00\ "/>
    </dxf>
    <dxf>
      <numFmt numFmtId="167" formatCode="#,##0.00_ ;[Red]\-#,##0.00\ "/>
    </dxf>
    <dxf>
      <numFmt numFmtId="167" formatCode="#,##0.00_ ;[Red]\-#,##0.00\ "/>
    </dxf>
    <dxf>
      <numFmt numFmtId="167" formatCode="#,##0.00_ ;[Red]\-#,##0.00\ "/>
    </dxf>
    <dxf>
      <numFmt numFmtId="167" formatCode="#,##0.00_ ;[Red]\-#,##0.00\ "/>
    </dxf>
    <dxf>
      <numFmt numFmtId="167" formatCode="#,##0.00_ ;[Red]\-#,##0.00\ "/>
    </dxf>
    <dxf>
      <numFmt numFmtId="167" formatCode="#,##0.00_ ;[Red]\-#,##0.00\ "/>
    </dxf>
    <dxf>
      <numFmt numFmtId="167" formatCode="#,##0.00_ ;[Red]\-#,##0.00\ "/>
    </dxf>
    <dxf>
      <numFmt numFmtId="167" formatCode="#,##0.00_ ;[Red]\-#,##0.00\ "/>
    </dxf>
    <dxf>
      <numFmt numFmtId="167" formatCode="#,##0.00_ ;[Red]\-#,##0.00\ "/>
    </dxf>
    <dxf>
      <numFmt numFmtId="167" formatCode="#,##0.00_ ;[Red]\-#,##0.00\ "/>
    </dxf>
    <dxf>
      <numFmt numFmtId="167" formatCode="#,##0.00_ ;[Red]\-#,##0.00\ "/>
    </dxf>
    <dxf>
      <numFmt numFmtId="167" formatCode="#,##0.00_ ;[Red]\-#,##0.00\ "/>
    </dxf>
    <dxf>
      <numFmt numFmtId="167" formatCode="#,##0.00_ ;[Red]\-#,##0.00\ "/>
    </dxf>
    <dxf>
      <numFmt numFmtId="167" formatCode="#,##0.00_ ;[Red]\-#,##0.00\ "/>
    </dxf>
    <dxf>
      <numFmt numFmtId="167" formatCode="#,##0.00_ ;[Red]\-#,##0.00\ "/>
    </dxf>
    <dxf>
      <numFmt numFmtId="167" formatCode="#,##0.00_ ;[Red]\-#,##0.00\ "/>
    </dxf>
    <dxf>
      <numFmt numFmtId="167" formatCode="#,##0.00_ ;[Red]\-#,##0.00\ "/>
    </dxf>
    <dxf>
      <numFmt numFmtId="167" formatCode="#,##0.00_ ;[Red]\-#,##0.00\ "/>
    </dxf>
    <dxf>
      <numFmt numFmtId="167" formatCode="#,##0.00_ ;[Red]\-#,##0.00\ "/>
    </dxf>
    <dxf>
      <numFmt numFmtId="167" formatCode="#,##0.00_ ;[Red]\-#,##0.00\ "/>
    </dxf>
    <dxf>
      <numFmt numFmtId="167" formatCode="#,##0.00_ ;[Red]\-#,##0.00\ "/>
    </dxf>
    <dxf>
      <numFmt numFmtId="167" formatCode="#,##0.00_ ;[Red]\-#,##0.00\ "/>
    </dxf>
    <dxf>
      <numFmt numFmtId="167" formatCode="#,##0.00_ ;[Red]\-#,##0.00\ "/>
    </dxf>
    <dxf>
      <numFmt numFmtId="167" formatCode="#,##0.00_ ;[Red]\-#,##0.00\ "/>
    </dxf>
    <dxf>
      <numFmt numFmtId="167" formatCode="#,##0.00_ ;[Red]\-#,##0.00\ "/>
    </dxf>
    <dxf>
      <numFmt numFmtId="167" formatCode="#,##0.00_ ;[Red]\-#,##0.00\ "/>
    </dxf>
    <dxf>
      <numFmt numFmtId="167" formatCode="#,##0.00_ ;[Red]\-#,##0.00\ "/>
    </dxf>
    <dxf>
      <numFmt numFmtId="167" formatCode="#,##0.00_ ;[Red]\-#,##0.00\ "/>
    </dxf>
    <dxf>
      <numFmt numFmtId="167" formatCode="#,##0.00_ ;[Red]\-#,##0.00\ "/>
    </dxf>
    <dxf>
      <numFmt numFmtId="167" formatCode="#,##0.00_ ;[Red]\-#,##0.00\ "/>
    </dxf>
    <dxf>
      <numFmt numFmtId="35" formatCode="_-* #,##0.00_-;\-* #,##0.00_-;_-* &quot;-&quot;??_-;_-@_-"/>
    </dxf>
    <dxf>
      <fill>
        <patternFill patternType="solid">
          <bgColor rgb="FFFFC000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67" formatCode="#,##0.00_ ;[Red]\-#,##0.00\ "/>
    </dxf>
    <dxf>
      <numFmt numFmtId="167" formatCode="#,##0.00_ ;[Red]\-#,##0.00\ "/>
    </dxf>
    <dxf>
      <numFmt numFmtId="167" formatCode="#,##0.00_ ;[Red]\-#,##0.00\ "/>
    </dxf>
    <dxf>
      <numFmt numFmtId="167" formatCode="#,##0.00_ ;[Red]\-#,##0.00\ "/>
    </dxf>
    <dxf>
      <numFmt numFmtId="167" formatCode="#,##0.00_ ;[Red]\-#,##0.00\ "/>
    </dxf>
    <dxf>
      <numFmt numFmtId="167" formatCode="#,##0.00_ ;[Red]\-#,##0.00\ "/>
    </dxf>
    <dxf>
      <numFmt numFmtId="167" formatCode="#,##0.00_ ;[Red]\-#,##0.00\ "/>
    </dxf>
    <dxf>
      <numFmt numFmtId="167" formatCode="#,##0.00_ ;[Red]\-#,##0.00\ "/>
    </dxf>
    <dxf>
      <numFmt numFmtId="167" formatCode="#,##0.00_ ;[Red]\-#,##0.00\ "/>
    </dxf>
    <dxf>
      <numFmt numFmtId="167" formatCode="#,##0.00_ ;[Red]\-#,##0.00\ "/>
    </dxf>
    <dxf>
      <numFmt numFmtId="167" formatCode="#,##0.00_ ;[Red]\-#,##0.00\ "/>
    </dxf>
    <dxf>
      <numFmt numFmtId="167" formatCode="#,##0.00_ ;[Red]\-#,##0.00\ "/>
    </dxf>
    <dxf>
      <numFmt numFmtId="167" formatCode="#,##0.00_ ;[Red]\-#,##0.00\ "/>
    </dxf>
    <dxf>
      <numFmt numFmtId="167" formatCode="#,##0.00_ ;[Red]\-#,##0.00\ "/>
    </dxf>
    <dxf>
      <numFmt numFmtId="167" formatCode="#,##0.00_ ;[Red]\-#,##0.00\ "/>
    </dxf>
    <dxf>
      <numFmt numFmtId="167" formatCode="#,##0.00_ ;[Red]\-#,##0.00\ "/>
    </dxf>
    <dxf>
      <numFmt numFmtId="167" formatCode="#,##0.00_ ;[Red]\-#,##0.00\ "/>
    </dxf>
    <dxf>
      <numFmt numFmtId="167" formatCode="#,##0.00_ ;[Red]\-#,##0.00\ "/>
    </dxf>
    <dxf>
      <numFmt numFmtId="167" formatCode="#,##0.00_ ;[Red]\-#,##0.00\ "/>
    </dxf>
    <dxf>
      <numFmt numFmtId="167" formatCode="#,##0.00_ ;[Red]\-#,##0.00\ "/>
    </dxf>
    <dxf>
      <numFmt numFmtId="167" formatCode="#,##0.00_ ;[Red]\-#,##0.00\ "/>
    </dxf>
    <dxf>
      <numFmt numFmtId="167" formatCode="#,##0.00_ ;[Red]\-#,##0.00\ "/>
    </dxf>
    <dxf>
      <numFmt numFmtId="167" formatCode="#,##0.00_ ;[Red]\-#,##0.00\ "/>
    </dxf>
    <dxf>
      <numFmt numFmtId="167" formatCode="#,##0.00_ ;[Red]\-#,##0.00\ "/>
    </dxf>
    <dxf>
      <numFmt numFmtId="167" formatCode="#,##0.00_ ;[Red]\-#,##0.00\ "/>
    </dxf>
    <dxf>
      <numFmt numFmtId="167" formatCode="#,##0.00_ ;[Red]\-#,##0.00\ "/>
    </dxf>
    <dxf>
      <numFmt numFmtId="167" formatCode="#,##0.00_ ;[Red]\-#,##0.00\ "/>
    </dxf>
    <dxf>
      <numFmt numFmtId="167" formatCode="#,##0.00_ ;[Red]\-#,##0.00\ "/>
    </dxf>
    <dxf>
      <numFmt numFmtId="167" formatCode="#,##0.00_ ;[Red]\-#,##0.00\ "/>
    </dxf>
    <dxf>
      <numFmt numFmtId="167" formatCode="#,##0.00_ ;[Red]\-#,##0.00\ "/>
    </dxf>
    <dxf>
      <numFmt numFmtId="167" formatCode="#,##0.00_ ;[Red]\-#,##0.00\ "/>
    </dxf>
    <dxf>
      <numFmt numFmtId="167" formatCode="#,##0.00_ ;[Red]\-#,##0.00\ 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4" formatCode="#,##0.00"/>
      <alignment horizontal="general" vertical="center" textRotation="0" wrapText="0" indent="0" justifyLastLine="0" shrinkToFit="0" readingOrder="0"/>
    </dxf>
    <dxf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4" formatCode="#,##0.00"/>
      <alignment horizontal="general" vertical="center" textRotation="0" wrapText="0" indent="0" justifyLastLine="0" shrinkToFit="0" readingOrder="0"/>
    </dxf>
    <dxf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6" formatCode="dd/mm/yy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165" formatCode="&quot;R$&quot;\ #,##0.0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horizontal="center" readingOrder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7" tint="0.79998168889431442"/>
        </patternFill>
      </fill>
    </dxf>
    <dxf>
      <alignment horizontal="right" readingOrder="0"/>
    </dxf>
    <dxf>
      <alignment horizontal="center" readingOrder="0"/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horizontal="center" readingOrder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7" tint="0.79998168889431442"/>
        </patternFill>
      </fill>
    </dxf>
    <dxf>
      <alignment horizontal="right" readingOrder="0"/>
    </dxf>
    <dxf>
      <numFmt numFmtId="167" formatCode="#,##0.00_ ;[Red]\-#,##0.00\ "/>
    </dxf>
    <dxf>
      <numFmt numFmtId="167" formatCode="#,##0.00_ ;[Red]\-#,##0.00\ "/>
    </dxf>
    <dxf>
      <numFmt numFmtId="167" formatCode="#,##0.00_ ;[Red]\-#,##0.00\ "/>
    </dxf>
    <dxf>
      <numFmt numFmtId="167" formatCode="#,##0.00_ ;[Red]\-#,##0.00\ "/>
    </dxf>
    <dxf>
      <numFmt numFmtId="167" formatCode="#,##0.00_ ;[Red]\-#,##0.00\ "/>
    </dxf>
    <dxf>
      <numFmt numFmtId="167" formatCode="#,##0.00_ ;[Red]\-#,##0.00\ "/>
    </dxf>
    <dxf>
      <numFmt numFmtId="167" formatCode="#,##0.00_ ;[Red]\-#,##0.00\ "/>
    </dxf>
    <dxf>
      <numFmt numFmtId="167" formatCode="#,##0.00_ ;[Red]\-#,##0.00\ "/>
    </dxf>
    <dxf>
      <numFmt numFmtId="167" formatCode="#,##0.00_ ;[Red]\-#,##0.00\ "/>
    </dxf>
    <dxf>
      <numFmt numFmtId="167" formatCode="#,##0.00_ ;[Red]\-#,##0.00\ "/>
    </dxf>
    <dxf>
      <numFmt numFmtId="167" formatCode="#,##0.00_ ;[Red]\-#,##0.00\ "/>
    </dxf>
    <dxf>
      <numFmt numFmtId="167" formatCode="#,##0.00_ ;[Red]\-#,##0.00\ "/>
    </dxf>
    <dxf>
      <numFmt numFmtId="167" formatCode="#,##0.00_ ;[Red]\-#,##0.00\ "/>
    </dxf>
    <dxf>
      <numFmt numFmtId="167" formatCode="#,##0.00_ ;[Red]\-#,##0.00\ "/>
    </dxf>
    <dxf>
      <numFmt numFmtId="167" formatCode="#,##0.00_ ;[Red]\-#,##0.00\ "/>
    </dxf>
    <dxf>
      <numFmt numFmtId="167" formatCode="#,##0.00_ ;[Red]\-#,##0.00\ "/>
    </dxf>
    <dxf>
      <numFmt numFmtId="167" formatCode="#,##0.00_ ;[Red]\-#,##0.00\ "/>
    </dxf>
    <dxf>
      <numFmt numFmtId="167" formatCode="#,##0.00_ ;[Red]\-#,##0.00\ "/>
    </dxf>
    <dxf>
      <numFmt numFmtId="167" formatCode="#,##0.00_ ;[Red]\-#,##0.00\ "/>
    </dxf>
    <dxf>
      <numFmt numFmtId="167" formatCode="#,##0.00_ ;[Red]\-#,##0.00\ "/>
    </dxf>
    <dxf>
      <numFmt numFmtId="167" formatCode="#,##0.00_ ;[Red]\-#,##0.00\ "/>
    </dxf>
    <dxf>
      <numFmt numFmtId="167" formatCode="#,##0.00_ ;[Red]\-#,##0.00\ "/>
    </dxf>
    <dxf>
      <numFmt numFmtId="167" formatCode="#,##0.00_ ;[Red]\-#,##0.00\ "/>
    </dxf>
    <dxf>
      <numFmt numFmtId="167" formatCode="#,##0.00_ ;[Red]\-#,##0.00\ "/>
    </dxf>
    <dxf>
      <numFmt numFmtId="167" formatCode="#,##0.00_ ;[Red]\-#,##0.00\ "/>
    </dxf>
    <dxf>
      <numFmt numFmtId="167" formatCode="#,##0.00_ ;[Red]\-#,##0.00\ "/>
    </dxf>
    <dxf>
      <numFmt numFmtId="167" formatCode="#,##0.00_ ;[Red]\-#,##0.00\ "/>
    </dxf>
    <dxf>
      <numFmt numFmtId="167" formatCode="#,##0.00_ ;[Red]\-#,##0.00\ "/>
    </dxf>
    <dxf>
      <numFmt numFmtId="167" formatCode="#,##0.00_ ;[Red]\-#,##0.00\ "/>
    </dxf>
    <dxf>
      <numFmt numFmtId="167" formatCode="#,##0.00_ ;[Red]\-#,##0.00\ "/>
    </dxf>
    <dxf>
      <numFmt numFmtId="167" formatCode="#,##0.00_ ;[Red]\-#,##0.00\ "/>
    </dxf>
    <dxf>
      <numFmt numFmtId="167" formatCode="#,##0.00_ ;[Red]\-#,##0.00\ 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fill>
        <patternFill patternType="solid">
          <bgColor rgb="FFFFC000"/>
        </patternFill>
      </fill>
    </dxf>
    <dxf>
      <numFmt numFmtId="35" formatCode="_-* #,##0.00_-;\-* #,##0.00_-;_-* &quot;-&quot;??_-;_-@_-"/>
    </dxf>
    <dxf>
      <numFmt numFmtId="165" formatCode="&quot;R$&quot;\ #,##0.00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fill>
        <patternFill>
          <bgColor rgb="FFFFC000"/>
        </patternFill>
      </fill>
    </dxf>
    <dxf>
      <fill>
        <patternFill patternType="solid">
          <bgColor rgb="FFFF0000"/>
        </patternFill>
      </fill>
    </dxf>
    <dxf>
      <alignment horizontal="center" readingOrder="0"/>
    </dxf>
    <dxf>
      <numFmt numFmtId="35" formatCode="_-* #,##0.00_-;\-* #,##0.00_-;_-* &quot;-&quot;??_-;_-@_-"/>
    </dxf>
  </dxfs>
  <tableStyles count="0" defaultTableStyle="TableStyleMedium2" defaultPivotStyle="PivotStyleLight16"/>
  <colors>
    <mruColors>
      <color rgb="FFD4FCF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eonardo Dias de Souza" refreshedDate="45065.784068055553" createdVersion="5" refreshedVersion="6" minRefreshableVersion="3" recordCount="1769">
  <cacheSource type="worksheet">
    <worksheetSource ref="A1:M1749" sheet="Dados"/>
  </cacheSource>
  <cacheFields count="15">
    <cacheField name="Recurso" numFmtId="0">
      <sharedItems containsBlank="1" count="245">
        <s v="Diretoria - RI Básico"/>
        <s v="Diretoria - Combate COVID"/>
        <s v="Diretoria - Apoio Viagens Didáticas"/>
        <s v="Diretoria - USP Eficiente"/>
        <s v="RI - Elisabeth Mateus Yoshimura"/>
        <s v="RORÇ - DFMT - Depto. Física dos Materiais e Mecânica"/>
        <s v="RD - Fuad Daher Saad"/>
        <s v="RI - Fuad Daher Saad"/>
        <s v="RD - Chubaci PIPAE"/>
        <s v="RD - Kaline Rabelo Coutinho"/>
        <s v="RD - Luis Gregório Godoy V. Dias Silva"/>
        <s v="RORÇ - DFAP - Depto. Física Aplicada"/>
        <s v="RI - Chubaci"/>
        <s v="RORÇ - DFNC - Depto. Física Nuclear"/>
        <s v="RD - Nilberto Heder Medina"/>
        <s v="RD - Vera Henriques Prog Aprender na Comunidade"/>
        <s v="RD - Paulo Eduardo Artaxo Neto"/>
        <s v="RD - Vera Henriques Encontro USP Escola"/>
        <s v="Diretoria - RORÇ BÁSICO"/>
        <s v="Diretoria - RORÇ EQUIP DIVERSOS E INFORMÁTICA"/>
        <s v="Diretoria - Segurança"/>
        <s v="RINF - Informática da FMT"/>
        <s v="RINF - Informática da FAP"/>
        <s v="RINF - Informática da FEP"/>
        <s v="RINF - Informática da FNC"/>
        <s v="RINF - Informática da FMA"/>
        <s v="RORÇ - DFGE - Depto. Física Geral"/>
        <s v="RINF - Informática da FGE"/>
        <s v="RORÇ - DFEP - Depto. Física Experimental"/>
        <s v="Diretoria - Treinamento Servidores"/>
        <s v="RORÇ - DFMA - Depto. Física Matemática"/>
        <s v="CONVÊNIO - Grupo 179 - Jose Fernando Diniz Chubaci"/>
        <s v="RI - Marcia Carvalho de A. Fantini"/>
        <s v="RD Básico - CPG"/>
        <s v="TAXA - Prefeitura SP"/>
        <s v="RI - Cecilia Salvadori"/>
        <s v="Diretoria - Manutenção Predial"/>
        <s v="RD - Cristiano Luis Pinto Oliveira"/>
        <s v="Diretoria - Biblioteca"/>
        <s v="CONVÊNIO - PROAP OBTV - CPG Interunidades"/>
        <s v="RD - Erix Alexander Milán Milán Garcés"/>
        <s v="RI - Criogenia FMT"/>
        <s v="RD - Caetano Rodrigues Miranda"/>
        <s v="Diretoria - Transporte"/>
        <s v="RD Básico - Jose Luis Souza Lopes"/>
        <s v="RI - Fluídos complexos FEP"/>
        <s v="Diretoria - Terceirizados Segurança e Limpeza"/>
        <s v="RI - Vera B. Henriques"/>
        <s v="RD - CCEx"/>
        <s v="RI - Cristiano L. P. Oliveira"/>
        <s v="CONVÊNIO - PROAP PRÓ MANUT - Antonio D. Santos"/>
        <s v="Diretoria - RI Manutenção Predial"/>
        <s v="SEG - OUTRAS UNIDADES"/>
        <s v="RINF - OUTRAS UNIDADES"/>
        <s v="RD - Tiago Fiorini Silva"/>
        <s v="RI - Marcelo Gameiro Munhoz"/>
        <s v="RI - Santander - Carlos Eduardo Fiore dos Santos"/>
        <s v="Diretoria - PPO - Plano Plurianual de Obras"/>
        <s v="RI - Henrique Melo Jorge Barbosa"/>
        <s v="RI - Tiago Fiorini"/>
        <s v="RD Básico - CCEx"/>
        <s v="RD Básico - Gil da Costa Marques"/>
        <s v="RD Básico - Marcia Almeida Rizzutto"/>
        <s v="RD Básico - Mikiya Muramatsu"/>
        <s v="RD Básico - Ivã Gurgel"/>
        <s v="Diretoria - Investimentos Estratégicos"/>
        <s v="RD - Chubaci Laboratório Didático"/>
        <s v="RD Básico - Kaline Rabelo Coutinho"/>
        <s v="Diretoria - Adequação AVCB"/>
        <s v="RD Básico - Sylvio R. A. Canuto"/>
        <s v="Diretoria - Bolsa Intercâmbio Internacional"/>
        <s v="RI - Santander - CPG Interunidades"/>
        <s v="RD - Criogênia"/>
        <s v="FAPESP - Marcelo Munhoz - 2020/048672"/>
        <s v="Diretoria - Obras de Recuperação e Riscos"/>
        <s v="RD Básico - Nathalia Beretta Tomazio"/>
        <s v="RI - Alain André Quivy"/>
        <s v="RD Básico - Alexandre Alarcon P. Suaide"/>
        <s v="RD - Julio A. Larrea Jiménez"/>
        <s v="RD Básico - Antonio José Roque da Silva"/>
        <s v="RI - Antonio Martins F. Neto"/>
        <s v="RD - Ewout Ter Haar"/>
        <s v="RD Básico - Fernando Silveira Navarra"/>
        <s v="RI - Gil da Costa Marques"/>
        <s v="RD - Luis Raul W. Abramo"/>
        <s v="RI - Manfredo H. Tabacniks"/>
        <s v="RD - Nemitala Added"/>
        <s v="RI - Otaviano A. M. Helene"/>
        <s v="RD - Silvio R.A. Salinas"/>
        <s v="RD - Walter Alberto Siqueira Pedra"/>
        <s v="RD - CPG Interunidades"/>
        <s v="EMPENHOS - Saldo empenhos"/>
        <s v="RI - PROFIS - Maria Regina D. Kawamura"/>
        <s v="RI - Frederique Marie Brigitte Sylvie Grassi"/>
        <s v="RI - Santander - Fernando S. Navarra"/>
        <s v="Diretoria - Recuperação dos passeios e escadas internas"/>
        <s v="RI - Lab Materiais Magnéticos - FMT"/>
        <s v="RI - DEPTO. FEP"/>
        <s v="CONVÊNIO - PROAP PRÓ MANUT - Maria Teresa Moura Lamy"/>
        <s v="CONVÊNIO - PROAP PRÓ MANUT - Manfredo H. Tabacniks"/>
        <s v="RI - Helena Maria Petrilli"/>
        <s v="Diretoria - RI Informática"/>
        <s v="RI - Fernando Assis Garcia"/>
        <s v="RI - Gabriel Teixeira Landi"/>
        <s v="RI - Kelly Cristina Cezaretto Pires"/>
        <s v="RI - Edivaldo Moura Santos"/>
        <s v="RI - Santander - Oscar J. P. Eboli"/>
        <s v="RD - Barbara Lopes Amaral"/>
        <s v="RD - Valentina Martelli"/>
        <s v="RI - Caetano R. Miranda"/>
        <s v="RD - Comissão de Graduação"/>
        <s v="RD Básico - Elisabeth Mateus Yoshimura"/>
        <s v="RD Básico - Ewout Ter Haar"/>
        <s v="RD Básico - Gabriel Teixeira Landi"/>
        <s v="RD Básico - Manfredo H. Tabacniks"/>
        <s v="RD Básico - Mario José de Oliveira"/>
        <s v="RD Básico - Nilberto Heder Medina"/>
        <s v="RD Básico - Paulo Alberto Nussenzveig"/>
        <s v="RD Básico - Ricardo Magnus O. Galvão"/>
        <s v="RD Básico - Walter Alberto Siqueira Pedra"/>
        <s v="RD Básico - Valentina Martelli"/>
        <s v="RD Básico - Marcelo Gameiro Munhoz"/>
        <s v="RD Básico - Barbara Lopes Amaral"/>
        <s v="RD Básico - Danilo Mustafa"/>
        <s v="RD Básico - Edivaldo Moura Santos"/>
        <s v="RD Básico - Fernando Assis Garcia"/>
        <s v="RD Básico - Marco Aurelio Brizzotti Andrade"/>
        <s v="RD Básico - Neilo Marcos Trindade"/>
        <s v="RD - Luciana Varanda Rizzo"/>
        <s v="RD - Nathalia Beretta Tomazio"/>
        <s v="RD - Neilo Marcos Trindade"/>
        <s v="RI - Lab BioMembranas DFGE"/>
        <m u="1"/>
        <s v="FAPESP - Vito Vanin - RT-Institucional (2013)" u="1"/>
        <s v="IFNC - Informática da FNC" u="1"/>
        <s v="RI - Gil da Costa Marques - Projeto E - Física" u="1"/>
        <s v="FAPESP - Marcia Fantini - RT-Institucional (2015)" u="1"/>
        <s v="RINF - Marcos Nogueira Martins" u="1"/>
        <s v="RD - Ivã Gurgel" u="1"/>
        <s v="RA - Mario José de Oliveira - SBI (Biblioteca)" u="1"/>
        <s v="FAPESP - Marcos Nogueira Martins - RT-Institucional (2014)" u="1"/>
        <s v="FAPESP - Maria Teresa Moura Lamy - RT-Institucional (2014)" u="1"/>
        <s v="RD - Carlos Eduardo Fiore Santos" u="1"/>
        <s v="PPO - Plano Plurianual de Obras" u="1"/>
        <s v="RD - Vera Bohomoletz Henriques" u="1"/>
        <s v="RD - Marcos Nogueira Martins" u="1"/>
        <s v="RD - Andre Machado Rodrigues" u="1"/>
        <s v="CONVÊNIO - Adriano Mesquita Alencar - CAPES - E" u="1"/>
        <s v="RI - Paulo Alberto Nussenzveig" u="1"/>
        <s v="MANUT - Manutenção Predial" u="1"/>
        <s v="RD - Marcia Almeida Rizzutto" u="1"/>
        <s v="FAPESP - Marcos Nogueira Martins - RT-Institucional (2015)" u="1"/>
        <s v="RD - Marco Aurelio Brizzotti Andrade" u="1"/>
        <s v="RA - Gil da Costa Marques - CEPA" u="1"/>
        <s v="FAPESP - Gustavo Burdman - RT-Institucional (2014)" u="1"/>
        <s v="RD - Alexandre Alarcon P. Suaide" u="1"/>
        <s v="RD - Edivaldo Moura Santos" u="1"/>
        <s v="ADM - Diretoria - Transporte" u="1"/>
        <s v="RA - Curso de Verão" u="1"/>
        <s v="IADM - Informática da Diretoria" u="1"/>
        <s v="ADM - Assistência Administrativa - Segurança" u="1"/>
        <s v="ADM - Biblioteca" u="1"/>
        <s v="RD - Leandro Ramos Souza Barbosa" u="1"/>
        <s v="RD - Valmir Antonio Chitta" u="1"/>
        <s v="RINF - Informática do Laboratório Didático" u="1"/>
        <s v="FAPESP - Marcia Fantini - RT-Institucional (2013)" u="1"/>
        <s v="RI - Paulo Eduardo Artaxo Neto" u="1"/>
        <s v="CONVÊNIO - Cristiano Rodrigues Mattos - CPGI - CAPES - PROAP" u="1"/>
        <s v="RD - Danilo Mustafa" u="1"/>
        <s v="RI - DFEP" u="1"/>
        <s v="RD - Ellisabeth Andreoli de Oliveira" u="1"/>
        <s v="IFGE - Informática da FGE" u="1"/>
        <s v="RD - Ricardo Magnus O. Galvão" u="1"/>
        <s v="ADM - Assistência Operacional - MP" u="1"/>
        <s v="FAPESP - Antonio Martins Figueiredo Neto - RT-Institucional (2013)" u="1"/>
        <s v="RD - Alessio Mangiarotti" u="1"/>
        <s v="RD - Fernando Silveira Navarra" u="1"/>
        <s v="RD - Mikiya Muramatsu" u="1"/>
        <s v="MANUT - Manutenção Areá Externa" u="1"/>
        <s v="RI - Marcos Nogueira Martins" u="1"/>
        <s v="IFMT - Informática da FMT" u="1"/>
        <s v="RD - Mario José de Oliveira" u="1"/>
        <s v="RD - Marcelo Gameiro Munhoz" u="1"/>
        <s v="RD - Frederique Marie Brigitte Sylvie Grassi" u="1"/>
        <s v="CARH - Nemitala Added" u="1"/>
        <s v="RD - Fernando Tadeu Caldeira Brandt" u="1"/>
        <s v="FAPESP - Gennady Gusev - RTI - Institucional (2014)" u="1"/>
        <s v="RA - Comissão de Pós-Graduação - CPG" u="1"/>
        <s v="CONVÊNIO - Jose Fernando Diniz Chubaci - ONR" u="1"/>
        <s v="RA - Carla Goldman - SBI" u="1"/>
        <s v="SEG - Assistência Administrativa - Segurança" u="1"/>
        <s v="RORÇ - Antonio Martins F. Neto" u="1"/>
        <s v="RI - Maria Cecilia Salvadori" u="1"/>
        <s v="ADM - Assistência Financeira" u="1"/>
        <s v="ADM - Diretoria" u="1"/>
        <s v="TRANS - Diretoria - Transporte" u="1"/>
        <s v="ADM - Assistência Operacional - MAE" u="1"/>
        <s v="TERC - Segurança e Limpeza" u="1"/>
        <s v="RA - Marcos Nogueira Martins" u="1"/>
        <s v="RINF - Informática da Diretoria" u="1"/>
        <s v="RA - Marcelo Gameiro Munhoz - Adm - Comissão de Cultura e Extensão" u="1"/>
        <s v="RI - Mikiya Muramatsu" u="1"/>
        <s v="ADM - Assistência Operacional - PPO - Plano Plurianual de Obras - Superintendência do Espaço Físico" u="1"/>
        <s v="FAPESP - Adriano Mesquita Alencar - RT-Institucional (2014)" u="1"/>
        <s v="FAPESP - Marcia Fantini - RT-Institucional (2014)" u="1"/>
        <s v="RORÇ - Diretoria" u="1"/>
        <s v="ADM - Assistência Administrativa" u="1"/>
        <s v="RINF - Informática da Assistência Acadêmica" u="1"/>
        <s v="FAPESP - Euzi Conceição F. da Silva - RT-Institucional (2012)" u="1"/>
        <s v="FAPESP - Elisabeth Mateus Yoshimura - RT-Institucional (2013)" u="1"/>
        <s v="FAPESP - Paulo Eduardo Artaxo Netto - RT-Institucional (2013)" u="1"/>
        <s v="IADM - Marcos Nogueira Martins" u="1"/>
        <s v="FAPESP - Elisabeth Mateus Yoshimura - RT-Institucional (2014)" u="1"/>
        <s v="FAPESP - Paulo Eduardo Artaxo Netto - RT-Institucional (2014)" u="1"/>
        <s v="RD - Alain André Quivy" u="1"/>
        <s v="FAPESP - Elisabeth Mateus Yoshimura - RT-Institucional (2015)" u="1"/>
        <s v="RI - Euzi Conceição F. da Silva" u="1"/>
        <s v="FAPESP - Vera B. Henriques - RT-Institucional (2015)" u="1"/>
        <s v="RD - Said Rahnamaye Rabbani" u="1"/>
        <s v="RORÇ - Assistência Administrativa" u="1"/>
        <s v="RI - Marina Nielsen" u="1"/>
        <s v="IFMA - Informática da FMA" u="1"/>
        <s v="RA - Ricardo Ichiwaki - Reequipamento" u="1"/>
        <s v="FAPESP - André Bohomoletz - RT- Institucional (2014)" u="1"/>
        <s v="RORÇ - Biblioteca" u="1"/>
        <s v="RD - Carmen Pimentel Cintra do Prado" u="1"/>
        <s v="FAPESP - Iberê Luis Caldas - RT-Institucional (2013)" u="1"/>
        <s v="RD - Jose Luis Souza Lopes" u="1"/>
        <s v="RORÇ - Assistência Acadêmica" u="1"/>
        <s v="RD - Jorge Jose Leite N. Junior" u="1"/>
        <s v="RD - Paulo Alberto Nussenzveig" u="1"/>
        <s v="ADM - Assistência Acadêmica" u="1"/>
        <s v="FAPESP - Marcos Nogueira Martins - RT-Institucional (2012)" u="1"/>
        <s v="IFEP - Informática da FEP" u="1"/>
        <s v="RORÇ - Assistência Financeira" u="1"/>
        <s v="RD - Andre de Pinho Vieira" u="1"/>
        <s v="IFAP - Informática da FAP" u="1"/>
        <s v="RD - Maria Teresa Moura Lamy" u="1"/>
        <s v="ONR - Jose Fernando Diniz Chubaci" u="1"/>
        <s v="RI - Gil da Costa Marques - CEPA" u="1"/>
        <s v="FAPESP - Antonio Martins Figueiredo Neto - RT-Institucional (2012)" u="1"/>
        <s v="RA - Comissão de Pós-Graduação Interunidades - CPGI" u="1"/>
        <s v="RA - Comissão de pesquisa - (Cpesq)" u="1"/>
        <s v="CONVÊNIO - Cristiano Rodrigues Mattos - CAPES PROAP - OBTV" u="1"/>
        <s v="TREIN - Treinamento" u="1"/>
      </sharedItems>
    </cacheField>
    <cacheField name="Data" numFmtId="166">
      <sharedItems containsSemiMixedTypes="0" containsNonDate="0" containsDate="1" containsString="0" minDate="2022-01-05T00:00:00" maxDate="2022-12-24T00:00:00"/>
    </cacheField>
    <cacheField name="Número da Guia" numFmtId="0">
      <sharedItems containsSemiMixedTypes="0" containsString="0" containsNumber="1" containsInteger="1" minValue="3531" maxValue="16522"/>
    </cacheField>
    <cacheField name="Departamento" numFmtId="0">
      <sharedItems/>
    </cacheField>
    <cacheField name="Favorecido" numFmtId="0">
      <sharedItems/>
    </cacheField>
    <cacheField name="Descrição" numFmtId="0">
      <sharedItems longText="1"/>
    </cacheField>
    <cacheField name="Executado" numFmtId="0">
      <sharedItems/>
    </cacheField>
    <cacheField name="Valor Débito" numFmtId="4">
      <sharedItems containsString="0" containsBlank="1" containsNumber="1" minValue="0" maxValue="1000000"/>
    </cacheField>
    <cacheField name="Valor Crédito" numFmtId="4">
      <sharedItems containsString="0" containsBlank="1" containsNumber="1" minValue="-5719.52" maxValue="2427172"/>
    </cacheField>
    <cacheField name="Débito " numFmtId="4">
      <sharedItems containsSemiMixedTypes="0" containsString="0" containsNumber="1" minValue="0" maxValue="1000000"/>
    </cacheField>
    <cacheField name="Valor Reservado" numFmtId="4">
      <sharedItems containsSemiMixedTypes="0" containsString="0" containsNumber="1" containsInteger="1" minValue="0" maxValue="0"/>
    </cacheField>
    <cacheField name="M" numFmtId="0">
      <sharedItems containsSemiMixedTypes="0" containsString="0" containsNumber="1" containsInteger="1" minValue="1" maxValue="12"/>
    </cacheField>
    <cacheField name="Mês" numFmtId="0">
      <sharedItems count="12">
        <s v="Abril"/>
        <s v="Maio"/>
        <s v="Setembro"/>
        <s v="Novembro"/>
        <s v="Dezembro"/>
        <s v="Fevereiro"/>
        <s v="Março"/>
        <s v="Junho"/>
        <s v="Julho"/>
        <s v="Agosto"/>
        <s v="Outubro"/>
        <s v="Janeiro"/>
      </sharedItems>
    </cacheField>
    <cacheField name="Saldo" numFmtId="0" formula="'Valor Crédito'-'Valor Débito'" databaseField="0"/>
    <cacheField name="Campo1" numFmtId="0" formula="Saldo+'Valor Crédito'-'Débito '-'Valor Reservado'" databaseField="0"/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Leonardo Dias de Souza" refreshedDate="45119.835605324071" createdVersion="5" refreshedVersion="6" minRefreshableVersion="3" recordCount="1748">
  <cacheSource type="worksheet">
    <worksheetSource name="Tb_dados"/>
  </cacheSource>
  <cacheFields count="16">
    <cacheField name="Recurso" numFmtId="0">
      <sharedItems containsBlank="1" count="244">
        <s v="Diretoria - RI Básico"/>
        <s v="Diretoria - Combate COVID"/>
        <s v="Diretoria - Apoio Viagens Didáticas"/>
        <s v="Diretoria - USP Eficiente"/>
        <s v="RI - Elisabeth Mateus Yoshimura"/>
        <s v="RORÇ - DFMT - Depto. Física dos Materiais e Mecânica"/>
        <s v="RD - Fuad Daher Saad"/>
        <s v="RI - Fuad Daher Saad"/>
        <s v="RD - Chubaci PIPAE"/>
        <s v="RD - Kaline Rabelo Coutinho"/>
        <s v="RD - Luis Gregório Godoy V. Dias Silva"/>
        <s v="RORÇ - DFAP - Depto. Física Aplicada"/>
        <s v="RI - Chubaci"/>
        <s v="RORÇ - DFNC - Depto. Física Nuclear"/>
        <s v="RD - Nilberto Heder Medina"/>
        <s v="RD - Vera Henriques Prog Aprender na Comunidade"/>
        <s v="RD - Paulo Eduardo Artaxo Neto"/>
        <s v="RD - Vera Henriques Encontro USP Escola"/>
        <s v="Diretoria - RORÇ BÁSICO"/>
        <s v="Diretoria - RORÇ EQUIP DIVERSOS E INFORMÁTICA"/>
        <s v="Diretoria - Segurança"/>
        <s v="RINF - Informática da FMT"/>
        <s v="RINF - Informática da FAP"/>
        <s v="RINF - Informática da FEP"/>
        <s v="RINF - Informática da FNC"/>
        <s v="RINF - Informática da FMA"/>
        <s v="RORÇ - DFGE - Depto. Física Geral"/>
        <s v="RINF - Informática da FGE"/>
        <s v="RORÇ - DFEP - Depto. Física Experimental"/>
        <s v="Diretoria - Treinamento Servidores"/>
        <s v="RORÇ - DFMA - Depto. Física Matemática"/>
        <s v="CONVÊNIO - Grupo 179 - Jose Fernando Diniz Chubaci"/>
        <s v="RI - Marcia Carvalho de A. Fantini"/>
        <s v="RD Básico - CPG"/>
        <s v="TAXA - Prefeitura SP"/>
        <s v="RI - Cecilia Salvadori"/>
        <s v="Diretoria - Manutenção Predial"/>
        <s v="RD - Cristiano Luis Pinto Oliveira"/>
        <s v="Diretoria - Biblioteca"/>
        <s v="CONVÊNIO - PROAP OBTV - CPG Interunidades"/>
        <s v="RD - Erix Alexander Milán Milán Garcés"/>
        <s v="RI - Criogenia FMT"/>
        <s v="RD - Caetano Rodrigues Miranda"/>
        <s v="Diretoria - Transporte"/>
        <s v="RD Básico - Jose Luis Souza Lopes"/>
        <s v="RI - Fluídos complexos FEP"/>
        <s v="Diretoria - Terceirizados Segurança e Limpeza"/>
        <s v="RI - Vera B. Henriques"/>
        <s v="RD - CCEx"/>
        <s v="RI - Cristiano L. P. Oliveira"/>
        <s v="CONVÊNIO - PROAP PRÓ MANUT - Antonio D. Santos"/>
        <s v="Diretoria - RI Manutenção Predial"/>
        <s v="SEG - OUTRAS UNIDADES"/>
        <s v="RINF - OUTRAS UNIDADES"/>
        <s v="RD - Tiago Fiorini Silva"/>
        <s v="RI - Marcelo Gameiro Munhoz"/>
        <s v="RI - Santander - Carlos Eduardo Fiore dos Santos"/>
        <s v="Diretoria - PPO - Plano Plurianual de Obras"/>
        <s v="RI - Henrique Melo Jorge Barbosa"/>
        <s v="RI - Tiago Fiorini"/>
        <s v="RD Básico - CCEx"/>
        <s v="RD Básico - Gil da Costa Marques"/>
        <s v="RD Básico - Marcia Almeida Rizzutto"/>
        <s v="RD Básico - Mikiya Muramatsu"/>
        <s v="RD Básico - Ivã Gurgel"/>
        <s v="Diretoria - Investimentos Estratégicos"/>
        <s v="RD - Chubaci Laboratório Didático"/>
        <s v="RD Básico - Kaline Rabelo Coutinho"/>
        <s v="Diretoria - Adequação AVCB"/>
        <s v="RD Básico - Sylvio R. A. Canuto"/>
        <s v="Diretoria - Bolsa Intercâmbio Internacional"/>
        <s v="RI - Santander - CPG Interunidades"/>
        <s v="RD - Criogênia"/>
        <s v="Diretoria - Obras de Recuperação e Riscos"/>
        <s v="RD Básico - Nathalia Beretta Tomazio"/>
        <s v="RI - Alain André Quivy"/>
        <s v="RD Básico - Alexandre Alarcon P. Suaide"/>
        <s v="RD - Julio A. Larrea Jiménez"/>
        <s v="RD Básico - Antonio José Roque da Silva"/>
        <s v="RI - Antonio Martins F. Neto"/>
        <s v="RD - Ewout Ter Haar"/>
        <s v="RD Básico - Fernando Silveira Navarra"/>
        <s v="RI - Gil da Costa Marques"/>
        <s v="RD - Luis Raul W. Abramo"/>
        <s v="RI - Manfredo H. Tabacniks"/>
        <s v="RD - Nemitala Added"/>
        <s v="RI - Otaviano A. M. Helene"/>
        <s v="RD - Silvio R.A. Salinas"/>
        <s v="RD - Walter Alberto Siqueira Pedra"/>
        <s v="RD - CPG Interunidades"/>
        <s v="EMPENHOS - Saldo empenhos"/>
        <s v="RI - PROFIS - Maria Regina D. Kawamura"/>
        <s v="RI - Frederique Marie Brigitte Sylvie Grassi"/>
        <s v="RI - Santander - Fernando S. Navarra"/>
        <s v="Diretoria - Recuperação dos passeios e escadas internas"/>
        <s v="RI - Lab Materiais Magnéticos - FMT"/>
        <s v="RI - DEPTO. FEP"/>
        <s v="CONVÊNIO - PROAP PRÓ MANUT - Maria Teresa Moura Lamy"/>
        <s v="CONVÊNIO - PROAP PRÓ MANUT - Manfredo H. Tabacniks"/>
        <s v="RI - Helena Maria Petrilli"/>
        <s v="Diretoria - RI Informática"/>
        <s v="RI - Fernando Assis Garcia"/>
        <s v="RI - Gabriel Teixeira Landi"/>
        <s v="RI - Kelly Cristina Cezaretto Pires"/>
        <s v="RI - Edivaldo Moura Santos"/>
        <s v="RI - Santander - Oscar J. P. Eboli"/>
        <s v="RD - Barbara Lopes Amaral"/>
        <s v="RD - Valentina Martelli"/>
        <s v="RI - Caetano R. Miranda"/>
        <s v="RD - Comissão de Graduação"/>
        <s v="RD Básico - Elisabeth Mateus Yoshimura"/>
        <s v="RD Básico - Ewout Ter Haar"/>
        <s v="RD Básico - Gabriel Teixeira Landi"/>
        <s v="RD Básico - Manfredo H. Tabacniks"/>
        <s v="RD Básico - Mario José de Oliveira"/>
        <s v="RD Básico - Nilberto Heder Medina"/>
        <s v="RD Básico - Paulo Alberto Nussenzveig"/>
        <s v="RD Básico - Ricardo Magnus O. Galvão"/>
        <s v="RD Básico - Walter Alberto Siqueira Pedra"/>
        <s v="RD Básico - Valentina Martelli"/>
        <s v="RD Básico - Marcelo Gameiro Munhoz"/>
        <s v="RD Básico - Barbara Lopes Amaral"/>
        <s v="RD Básico - Danilo Mustafa"/>
        <s v="RD Básico - Edivaldo Moura Santos"/>
        <s v="RD Básico - Fernando Assis Garcia"/>
        <s v="RD Básico - Marco Aurelio Brizzotti Andrade"/>
        <s v="RD Básico - Neilo Marcos Trindade"/>
        <s v="RD - Luciana Varanda Rizzo"/>
        <s v="RD - Nathalia Beretta Tomazio"/>
        <s v="RD - Neilo Marcos Trindade"/>
        <s v="RI - Lab BioMembranas DFGE"/>
        <m u="1"/>
        <s v="RI - Mikiya Muramatsu" u="1"/>
        <s v="RD - Valmir Antonio Chitta" u="1"/>
        <s v="FAPESP - Marcos Nogueira Martins - RT-Institucional (2012)" u="1"/>
        <s v="RI - Gil da Costa Marques - CEPA" u="1"/>
        <s v="RORÇ - Assistência Financeira" u="1"/>
        <s v="IFMT - Informática da FMT" u="1"/>
        <s v="FAPESP - Adriano Mesquita Alencar - RT-Institucional (2014)" u="1"/>
        <s v="FAPESP - Euzi Conceição F. da Silva - RT-Institucional (2012)" u="1"/>
        <s v="RD - Mario José de Oliveira" u="1"/>
        <s v="ADM - Assistência Administrativa" u="1"/>
        <s v="RA - Comissão de Pós-Graduação - CPG" u="1"/>
        <s v="FAPESP - Elisabeth Mateus Yoshimura - RT-Institucional (2013)" u="1"/>
        <s v="FAPESP - Paulo Eduardo Artaxo Netto - RT-Institucional (2013)" u="1"/>
        <s v="TERC - Segurança e Limpeza" u="1"/>
        <s v="RD - Said Rahnamaye Rabbani" u="1"/>
        <s v="RORÇ - Assistência Acadêmica" u="1"/>
        <s v="FAPESP - Marcelo Munhoz - 2020/048672" u="1"/>
        <s v="RA - Ricardo Ichiwaki - Reequipamento" u="1"/>
        <s v="FAPESP - Gustavo Burdman - RT-Institucional (2014)" u="1"/>
        <s v="RA - Marcos Nogueira Martins" u="1"/>
        <s v="FAPESP - Elisabeth Mateus Yoshimura - RT-Institucional (2014)" u="1"/>
        <s v="FAPESP - Paulo Eduardo Artaxo Netto - RT-Institucional (2014)" u="1"/>
        <s v="FAPESP - Antonio Martins Figueiredo Neto - RT-Institucional (2013)" u="1"/>
        <s v="IFMA - Informática da FMA" u="1"/>
        <s v="RD - Ellisabeth Andreoli de Oliveira" u="1"/>
        <s v="FAPESP - Elisabeth Mateus Yoshimura - RT-Institucional (2015)" u="1"/>
        <s v="RD - Fernando Silveira Navarra" u="1"/>
        <s v="RA - Mario José de Oliveira - SBI (Biblioteca)" u="1"/>
        <s v="ADM - Biblioteca" u="1"/>
        <s v="RI - Paulo Alberto Nussenzveig" u="1"/>
        <s v="RINF - Informática da Diretoria" u="1"/>
        <s v="RD - Leandro Ramos Souza Barbosa" u="1"/>
        <s v="RD - Alain André Quivy" u="1"/>
        <s v="RA - Comissão de pesquisa - (Cpesq)" u="1"/>
        <s v="RINF - Informática do Laboratório Didático" u="1"/>
        <s v="RD - Alessio Mangiarotti" u="1"/>
        <s v="RD - Edivaldo Moura Santos" u="1"/>
        <s v="ADM - Assistência Financeira" u="1"/>
        <s v="RI - Paulo Eduardo Artaxo Neto" u="1"/>
        <s v="RINF - Marcos Nogueira Martins" u="1"/>
        <s v="CARH - Nemitala Added" u="1"/>
        <s v="IADM - Informática da Diretoria" u="1"/>
        <s v="SEG - Assistência Administrativa - Segurança" u="1"/>
        <s v="RI - Marcos Nogueira Martins" u="1"/>
        <s v="IFEP - Informática da FEP" u="1"/>
        <s v="CONVÊNIO - Cristiano Rodrigues Mattos - CAPES PROAP - OBTV" u="1"/>
        <s v="IADM - Marcos Nogueira Martins" u="1"/>
        <s v="ADM - Assistência Administrativa - Segurança" u="1"/>
        <s v="FAPESP - Antonio Martins Figueiredo Neto - RT-Institucional (2012)" u="1"/>
        <s v="FAPESP - Vera B. Henriques - RT-Institucional (2015)" u="1"/>
        <s v="RORÇ - Diretoria" u="1"/>
        <s v="RA - Curso de Verão" u="1"/>
        <s v="RD - Jose Luis Souza Lopes" u="1"/>
        <s v="FAPESP - Marcos Nogueira Martins - RT-Institucional (2015)" u="1"/>
        <s v="RD - Ivã Gurgel" u="1"/>
        <s v="RD - Marcelo Gameiro Munhoz" u="1"/>
        <s v="RD - Mikiya Muramatsu" u="1"/>
        <s v="ADM - Diretoria - Transporte" u="1"/>
        <s v="RD - Jorge Jose Leite N. Junior" u="1"/>
        <s v="TRANS - Diretoria - Transporte" u="1"/>
        <s v="RD - Fernando Tadeu Caldeira Brandt" u="1"/>
        <s v="PPO - Plano Plurianual de Obras" u="1"/>
        <s v="ONR - Jose Fernando Diniz Chubaci" u="1"/>
        <s v="RD - Carmen Pimentel Cintra do Prado" u="1"/>
        <s v="RD - Vera Bohomoletz Henriques" u="1"/>
        <s v="CONVÊNIO - Jose Fernando Diniz Chubaci - ONR" u="1"/>
        <s v="ADM - Assistência Operacional - MAE" u="1"/>
        <s v="RD - Ricardo Magnus O. Galvão" u="1"/>
        <s v="FAPESP - Iberê Luis Caldas - RT-Institucional (2013)" u="1"/>
        <s v="MANUT - Manutenção Predial" u="1"/>
        <s v="RI - Maria Cecilia Salvadori" u="1"/>
        <s v="RORÇ - Assistência Administrativa" u="1"/>
        <s v="FAPESP - Vito Vanin - RT-Institucional (2013)" u="1"/>
        <s v="RD - Paulo Alberto Nussenzveig" u="1"/>
        <s v="RD - Maria Teresa Moura Lamy" u="1"/>
        <s v="IFGE - Informática da FGE" u="1"/>
        <s v="MANUT - Manutenção Areá Externa" u="1"/>
        <s v="RD - Frederique Marie Brigitte Sylvie Grassi" u="1"/>
        <s v="RD - Marcos Nogueira Martins" u="1"/>
        <s v="RINF - Informática da Assistência Acadêmica" u="1"/>
        <s v="RD - Marcia Almeida Rizzutto" u="1"/>
        <s v="CONVÊNIO - Cristiano Rodrigues Mattos - CPGI - CAPES - PROAP" u="1"/>
        <s v="RI - DFEP" u="1"/>
        <s v="RD - Andre Machado Rodrigues" u="1"/>
        <s v="RA - Carla Goldman - SBI" u="1"/>
        <s v="FAPESP - Marcia Fantini - RT-Institucional (2013)" u="1"/>
        <s v="ADM - Assistência Operacional - PPO - Plano Plurianual de Obras - Superintendência do Espaço Físico" u="1"/>
        <s v="RD - Alexandre Alarcon P. Suaide" u="1"/>
        <s v="ADM - Assistência Operacional - MP" u="1"/>
        <s v="IFAP - Informática da FAP" u="1"/>
        <s v="CONVÊNIO - Adriano Mesquita Alencar - CAPES - E" u="1"/>
        <s v="ADM - Diretoria" u="1"/>
        <s v="FAPESP - Marcia Fantini - RT-Institucional (2014)" u="1"/>
        <s v="FAPESP - Gennady Gusev - RTI - Institucional (2014)" u="1"/>
        <s v="RORÇ - Biblioteca" u="1"/>
        <s v="RI - Gil da Costa Marques - Projeto E - Física" u="1"/>
        <s v="RA - Gil da Costa Marques - CEPA" u="1"/>
        <s v="ADM - Assistência Acadêmica" u="1"/>
        <s v="RD - Danilo Mustafa" u="1"/>
        <s v="TREIN - Treinamento" u="1"/>
        <s v="IFNC - Informática da FNC" u="1"/>
        <s v="RD - Marco Aurelio Brizzotti Andrade" u="1"/>
        <s v="FAPESP - Marcia Fantini - RT-Institucional (2015)" u="1"/>
        <s v="FAPESP - Marcos Nogueira Martins - RT-Institucional (2014)" u="1"/>
        <s v="FAPESP - Maria Teresa Moura Lamy - RT-Institucional (2014)" u="1"/>
        <s v="RD - Andre de Pinho Vieira" u="1"/>
        <s v="RI - Euzi Conceição F. da Silva" u="1"/>
        <s v="RA - Marcelo Gameiro Munhoz - Adm - Comissão de Cultura e Extensão" u="1"/>
        <s v="RD - Carlos Eduardo Fiore Santos" u="1"/>
        <s v="RA - Comissão de Pós-Graduação Interunidades - CPGI" u="1"/>
        <s v="FAPESP - André Bohomoletz - RT- Institucional (2014)" u="1"/>
        <s v="RI - Marina Nielsen" u="1"/>
      </sharedItems>
    </cacheField>
    <cacheField name="Data" numFmtId="166">
      <sharedItems containsSemiMixedTypes="0" containsNonDate="0" containsDate="1" containsString="0" minDate="2022-01-05T00:00:00" maxDate="2022-12-24T00:00:00"/>
    </cacheField>
    <cacheField name="Número da Guia" numFmtId="0">
      <sharedItems containsSemiMixedTypes="0" containsString="0" containsNumber="1" containsInteger="1" minValue="3531" maxValue="16522"/>
    </cacheField>
    <cacheField name="Departamento" numFmtId="0">
      <sharedItems/>
    </cacheField>
    <cacheField name="Favorecido" numFmtId="0">
      <sharedItems/>
    </cacheField>
    <cacheField name="Descrição" numFmtId="0">
      <sharedItems longText="1"/>
    </cacheField>
    <cacheField name="Executado" numFmtId="0">
      <sharedItems/>
    </cacheField>
    <cacheField name="Valor Débito" numFmtId="4">
      <sharedItems containsString="0" containsBlank="1" containsNumber="1" minValue="0" maxValue="1000000"/>
    </cacheField>
    <cacheField name="Valor Crédito" numFmtId="4">
      <sharedItems containsString="0" containsBlank="1" containsNumber="1" minValue="-5719.52" maxValue="2427172"/>
    </cacheField>
    <cacheField name="Débito " numFmtId="4">
      <sharedItems containsSemiMixedTypes="0" containsString="0" containsNumber="1" minValue="0" maxValue="1000000"/>
    </cacheField>
    <cacheField name="Valor Reservado" numFmtId="4">
      <sharedItems containsSemiMixedTypes="0" containsString="0" containsNumber="1" containsInteger="1" minValue="0" maxValue="0"/>
    </cacheField>
    <cacheField name="M" numFmtId="0">
      <sharedItems containsSemiMixedTypes="0" containsString="0" containsNumber="1" containsInteger="1" minValue="1" maxValue="12"/>
    </cacheField>
    <cacheField name="Mês" numFmtId="0">
      <sharedItems count="12">
        <s v="Abril"/>
        <s v="Maio"/>
        <s v="Setembro"/>
        <s v="Novembro"/>
        <s v="Dezembro"/>
        <s v="Fevereiro"/>
        <s v="Março"/>
        <s v="Junho"/>
        <s v="Julho"/>
        <s v="Agosto"/>
        <s v="Outubro"/>
        <s v="Janeiro"/>
      </sharedItems>
    </cacheField>
    <cacheField name="Tipo Recurso" numFmtId="0">
      <sharedItems count="28">
        <s v="Diretoria "/>
        <s v="RI "/>
        <s v="RORÇ "/>
        <s v="RD "/>
        <s v="RINF "/>
        <s v="CONVÊNIO "/>
        <s v="RD Básico "/>
        <s v="TAXA "/>
        <s v="SEG "/>
        <s v="EMPENHOS "/>
        <s v="IFNC " u="1"/>
        <s v="IADM " u="1"/>
        <s v="IFMA " u="1"/>
        <e v="#VALUE!" u="1"/>
        <s v="ONR " u="1"/>
        <s v="TERC " u="1"/>
        <s v="IFMT " u="1"/>
        <s v="TREIN " u="1"/>
        <s v="FAPESP " u="1"/>
        <s v="IFAP " u="1"/>
        <s v="RA " u="1"/>
        <s v="IFEP " u="1"/>
        <s v="CARH " u="1"/>
        <s v="PPO " u="1"/>
        <s v="IFGE " u="1"/>
        <s v="MANUT " u="1"/>
        <s v="TRANS " u="1"/>
        <s v="ADM " u="1"/>
      </sharedItems>
    </cacheField>
    <cacheField name="Campo1" numFmtId="0" formula="'Valor Crédito'-'Débito '-'Valor Reservado'" databaseField="0"/>
    <cacheField name="saldo" numFmtId="0" formula="'Valor Crédito'-'Débito '-'Valor Reservado'" databaseField="0"/>
  </cacheFields>
  <extLst>
    <ext xmlns:x14="http://schemas.microsoft.com/office/spreadsheetml/2009/9/main" uri="{725AE2AE-9491-48be-B2B4-4EB974FC3084}">
      <x14:pivotCacheDefinition pivotCacheId="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69">
  <r>
    <x v="0"/>
    <d v="2022-04-18T00:00:00"/>
    <n v="15369"/>
    <s v="DIR"/>
    <s v="Transposição interna"/>
    <s v="Transferência para Manutenção Predial para atender reserva de pregão de contrato de manutenção de Ar Condicionado Remanejamento N° 2022 50206366 - GC 3685"/>
    <s v="Sim"/>
    <n v="70005.88"/>
    <m/>
    <n v="70005.88"/>
    <n v="0"/>
    <n v="4"/>
    <x v="0"/>
  </r>
  <r>
    <x v="0"/>
    <d v="2022-05-06T00:00:00"/>
    <n v="15498"/>
    <s v="DIR"/>
    <s v="Colaborador eventual"/>
    <s v="Convite da Pró Reitoria de Cultura e Extensão desta Universidade na Ação com a unidade móvel da Ciência/Saúde na Av. Paulista - Pietra Polonío Plentz, Luíza Teixeira Sodré de Carvalho, Yuri Confessor Castilho Fernandes, Rodrigo dos Anjos Silva e Gustavo Matsuo andrelino Sakanaka - Processo: 22.1.60.43.0"/>
    <s v="Sim"/>
    <n v="1000"/>
    <m/>
    <n v="1000"/>
    <n v="0"/>
    <n v="5"/>
    <x v="1"/>
  </r>
  <r>
    <x v="0"/>
    <d v="2022-09-05T00:00:00"/>
    <n v="15999"/>
    <s v="DIR"/>
    <s v="Professor Visitante"/>
    <s v="Pagamento ref. Palestrante no Congresso da SBBF e SBBq Em Águas de Lindóia, de 05 a 08 de setembro. e de 09 a 12 de setembro."/>
    <s v="Sim"/>
    <n v="1534.56"/>
    <m/>
    <n v="1534.56"/>
    <n v="0"/>
    <n v="9"/>
    <x v="2"/>
  </r>
  <r>
    <x v="0"/>
    <d v="2022-09-23T00:00:00"/>
    <n v="16091"/>
    <s v="DIR"/>
    <s v="Auxilio Aluno"/>
    <s v="Participação da Aluna Ana Clara de Paula Moreira no II encontro de primavera SBF dia 26 a 29/09/2022 em Natal - RN - Processo: 22.1.577.43.3 - NE 4671531/2022"/>
    <s v="Sim"/>
    <n v="1000"/>
    <m/>
    <n v="1000"/>
    <n v="0"/>
    <n v="9"/>
    <x v="2"/>
  </r>
  <r>
    <x v="0"/>
    <d v="2022-11-17T00:00:00"/>
    <n v="16312"/>
    <s v="DIR"/>
    <s v="Reitoria"/>
    <s v="Ressarcimento referente hora extra do servidor Alexandre Roberto Negri - Autorização CODAGE - Remanejamento 50589907 / 2022"/>
    <s v="Sim"/>
    <n v="17.87"/>
    <m/>
    <n v="17.87"/>
    <n v="0"/>
    <n v="11"/>
    <x v="3"/>
  </r>
  <r>
    <x v="0"/>
    <d v="2022-12-01T00:00:00"/>
    <n v="16364"/>
    <s v="AAA-CG"/>
    <s v="Colaborador eventual Aluno(a)."/>
    <s v="Ajuda de custo a colaborador eventual (Aluno(a): Bruno Siqueira Eduardo, para participação em evento: 5th Brazilian Physicists Tournament, em Campinas - SP, no período de 09 a 11/12/2022. Proc. 22.1.702.43.2"/>
    <s v="Sim"/>
    <n v="500"/>
    <m/>
    <n v="500"/>
    <n v="0"/>
    <n v="12"/>
    <x v="4"/>
  </r>
  <r>
    <x v="0"/>
    <d v="2022-12-01T00:00:00"/>
    <n v="16365"/>
    <s v="AAA-CG"/>
    <s v="Colaborador eventual Aluno(a)."/>
    <s v="Ajuda de custo a colaborador eventual (Aluno(a): Juan German Cornelio Palma para participação em evento: 5th Brazilian Physicists Tournament, em Campinas - SP, no período de 09 a 11/12/2022. Proc. 22.1.703.43.9"/>
    <s v="Sim"/>
    <n v="500"/>
    <m/>
    <n v="500"/>
    <n v="0"/>
    <n v="12"/>
    <x v="4"/>
  </r>
  <r>
    <x v="0"/>
    <d v="2022-12-01T00:00:00"/>
    <n v="16366"/>
    <s v="AAA-CG"/>
    <s v="Colaborador eventual Aluno(a)."/>
    <s v="Ajuda de custo a colaborador eventual (Aluno(a): Vicente Viater Figueira para participação em evento: 5th Brazilian Physicists Tournament, em Campinas - SP, no período de 09 a 11/12/2022. Proc. 22.1.704.43.5"/>
    <s v="Sim"/>
    <n v="500"/>
    <m/>
    <n v="500"/>
    <n v="0"/>
    <n v="12"/>
    <x v="4"/>
  </r>
  <r>
    <x v="0"/>
    <d v="2022-12-01T00:00:00"/>
    <n v="16368"/>
    <s v="AAA-CG"/>
    <s v="Colaborador eventual Aluno(a)."/>
    <s v="Ajuda de custo a colaborador eventual (Aluno(a): Yuri Assis Pinto para participação em evento: 5th Brazilian Physicists Tournament, em Campinas - SP, no período de 09 a 11/12/2022. Proc. 22.1.709.43.7"/>
    <s v="Sim"/>
    <n v="500"/>
    <m/>
    <n v="500"/>
    <n v="0"/>
    <n v="12"/>
    <x v="4"/>
  </r>
  <r>
    <x v="0"/>
    <d v="2022-12-01T00:00:00"/>
    <n v="16369"/>
    <s v="AAA-CG"/>
    <s v="Colaborador eventual Aluno(a)."/>
    <s v="Ajuda de custo a colaborador eventual (Aluno(a): Mateus Teixeira e Souza para participação em evento: 5th Brazilian Physicists Tournament, em Campinas - SP, no período de 09 a 11/12/2022. Proc. 22.1.748.43.2"/>
    <s v="Sim"/>
    <n v="500"/>
    <m/>
    <n v="500"/>
    <n v="0"/>
    <n v="12"/>
    <x v="4"/>
  </r>
  <r>
    <x v="1"/>
    <d v="2022-02-17T00:00:00"/>
    <n v="15151"/>
    <s v="DIR"/>
    <s v="Nemitala Added"/>
    <s v="Material para montagem de sensores de gás para vareificar da taxa de renovação de ar nas salas de aula e auditórios."/>
    <s v="Sim"/>
    <n v="651"/>
    <m/>
    <n v="651"/>
    <n v="0"/>
    <n v="2"/>
    <x v="5"/>
  </r>
  <r>
    <x v="1"/>
    <d v="2022-02-23T00:00:00"/>
    <n v="15166"/>
    <s v="DIR"/>
    <s v="Ricardo Ichiwaki"/>
    <s v="Reembolso em nome do Ricardo Ichiwaki - despesas na compra de insumos para combate à covid-19."/>
    <s v="Sim"/>
    <n v="2037.21"/>
    <m/>
    <n v="2037.21"/>
    <n v="0"/>
    <n v="2"/>
    <x v="5"/>
  </r>
  <r>
    <x v="1"/>
    <d v="2022-03-12T00:00:00"/>
    <n v="15216"/>
    <s v="DIR"/>
    <s v="Ademir Marcondes Novaski"/>
    <s v="Confecção de cartazes sobre o uso obrigatório de máscaras para afixar em salas de aulas, auditórios e demais dependências do IF."/>
    <s v="Sim"/>
    <n v="600"/>
    <m/>
    <n v="600"/>
    <n v="0"/>
    <n v="3"/>
    <x v="6"/>
  </r>
  <r>
    <x v="1"/>
    <d v="2022-03-15T00:00:00"/>
    <n v="15224"/>
    <s v="ATA"/>
    <s v="Rodolfo Gomes Almeida"/>
    <s v="Reembolso referente a aquisição de 100 unidades de frascos de 500ml, com válvula pump, para abastecimento de álcool e utilização nas dependências do Instituto de Física. Tal medida se faz necessária em virtude das medidas de biossegurança em decorrência da pandemia. Soma-se a isso o caráter de urgência, tendo em vista a volta das aulas presenciais na unidade."/>
    <s v="Sim"/>
    <n v="222.81"/>
    <m/>
    <n v="222.81"/>
    <n v="0"/>
    <n v="3"/>
    <x v="6"/>
  </r>
  <r>
    <x v="1"/>
    <d v="2022-03-18T00:00:00"/>
    <n v="15236"/>
    <s v="DIR"/>
    <s v="Ricardo Ichiwaki"/>
    <s v="Solicitação de reembolso a Ricardo Ichiwaki pela compra emergencial de insumos para a preparação de dispositivos para a segurança dos usuários dos Laboratórios Didáticos no combate à Covid-19."/>
    <s v="Sim"/>
    <n v="2463.1"/>
    <m/>
    <n v="2463.1"/>
    <n v="0"/>
    <n v="3"/>
    <x v="6"/>
  </r>
  <r>
    <x v="1"/>
    <d v="2022-03-24T00:00:00"/>
    <n v="15256"/>
    <s v="DIR"/>
    <s v="Bolonha Material para Construção Eirelli"/>
    <s v="Compra de duas (2) barras de seis (6) metros ø 150 mm, de tubos de PVC rígido branco e dez (10) joelhos de 90° de ø 150 mm para confecção de purificadores de ar para salas de aula do laboratório Didático, Edifício Principal Ala Central."/>
    <s v="Sim"/>
    <n v="1614.6"/>
    <m/>
    <n v="1614.6"/>
    <n v="0"/>
    <n v="3"/>
    <x v="6"/>
  </r>
  <r>
    <x v="1"/>
    <d v="2022-03-30T00:00:00"/>
    <n v="15288"/>
    <s v="DIR"/>
    <s v="EXCEL COM. E SERV. DE INF. LTDA"/>
    <s v="Aquisição de produtos em caracter emergencial para as salas de aulas em virtude do início das aulas."/>
    <s v="Sim"/>
    <n v="3375.91"/>
    <m/>
    <n v="3375.91"/>
    <n v="0"/>
    <n v="3"/>
    <x v="6"/>
  </r>
  <r>
    <x v="1"/>
    <d v="2022-03-30T00:00:00"/>
    <n v="15289"/>
    <s v="DIR"/>
    <s v="QUELLER INFORMATICA E COM LTDA-ME"/>
    <s v="Aquisição de produtos em caracter emergencial para as salas de aulas em virtude do início das aulas."/>
    <s v="Sim"/>
    <n v="5514.09"/>
    <m/>
    <n v="5514.09"/>
    <n v="0"/>
    <n v="3"/>
    <x v="6"/>
  </r>
  <r>
    <x v="1"/>
    <d v="2022-03-31T00:00:00"/>
    <n v="15293"/>
    <s v="DIR"/>
    <s v="Ricardo Ichiwaki"/>
    <s v="Solicitação de reembolso pela aquisição de produtos emergenciais para as aulas dos Laboratórios Didáticos, utilizados como meio de distanciamento social para a prevenção da Covid-19."/>
    <s v="Sim"/>
    <n v="2159.8200000000002"/>
    <m/>
    <n v="2159.8200000000002"/>
    <n v="0"/>
    <n v="3"/>
    <x v="6"/>
  </r>
  <r>
    <x v="1"/>
    <d v="2022-03-31T00:00:00"/>
    <n v="15295"/>
    <s v="DIR"/>
    <s v="Renata C M Bonato"/>
    <s v="Reembolso Kalunga, material para uso imediato para sala de aula e auditório, 6 ponteiras."/>
    <s v="Sim"/>
    <n v="1039.2"/>
    <m/>
    <n v="1039.2"/>
    <n v="0"/>
    <n v="3"/>
    <x v="6"/>
  </r>
  <r>
    <x v="1"/>
    <d v="2022-04-11T00:00:00"/>
    <n v="15344"/>
    <s v="DIR"/>
    <s v="Ricardo Ichiwaki"/>
    <s v="Solicitação de reembolso pela compra emergencial de seladoras para a montagem dos kits de circuladores de ar com lâmpadas UVC, como meio de combate à Covid."/>
    <s v="Sim"/>
    <n v="91.8"/>
    <m/>
    <n v="91.8"/>
    <n v="0"/>
    <n v="4"/>
    <x v="0"/>
  </r>
  <r>
    <x v="1"/>
    <d v="2022-04-26T00:00:00"/>
    <n v="15398"/>
    <s v="ATA"/>
    <s v="Rodolfo Gomes Almeida"/>
    <s v="Reembolso da aquisição de sinalização visual (serviço de gráfica) devido aos novos procedimentos adotados em momento de pandemia."/>
    <s v="Sim"/>
    <n v="300"/>
    <m/>
    <n v="300"/>
    <n v="0"/>
    <n v="4"/>
    <x v="0"/>
  </r>
  <r>
    <x v="1"/>
    <d v="2022-04-27T00:00:00"/>
    <n v="15405"/>
    <s v="DIR"/>
    <s v="Ricardo Ichiwaki"/>
    <s v="Solicitação de reembolso pela compra emergencial de insumos contra a Covid-19."/>
    <s v="Sim"/>
    <n v="2335.87"/>
    <m/>
    <n v="2335.87"/>
    <n v="0"/>
    <n v="4"/>
    <x v="0"/>
  </r>
  <r>
    <x v="2"/>
    <d v="2022-04-19T00:00:00"/>
    <n v="15376"/>
    <s v="ATA-VEICULO"/>
    <s v="Reitoria"/>
    <s v="Rem. 50207800 - Solicitação de empréstimo de veículo nº 19633, na qual foi empregado o uso do veículo (I/FIAT DUCATO ENGESIGMIC 16L) de placa FOU-5B56, no dia 08/04/2022 - POOL # 19633."/>
    <s v="Sim"/>
    <n v="171.57"/>
    <m/>
    <n v="171.57"/>
    <n v="0"/>
    <n v="4"/>
    <x v="0"/>
  </r>
  <r>
    <x v="2"/>
    <d v="2022-05-04T00:00:00"/>
    <n v="15481"/>
    <s v="ATA-VEICULO"/>
    <s v="Reitoria"/>
    <s v="Rem. 50233320 - POOl - Levar passageiros para atividade didática &quot;Ciência e Arte - Programa na Comunidade&quot; - dia 29/04/2022."/>
    <s v="Sim"/>
    <n v="150.12"/>
    <m/>
    <n v="150.12"/>
    <n v="0"/>
    <n v="5"/>
    <x v="1"/>
  </r>
  <r>
    <x v="2"/>
    <d v="2022-05-20T00:00:00"/>
    <n v="15610"/>
    <s v="ATA-VEICULO"/>
    <s v="Reitoria"/>
    <s v="REM. 50261766 - Atividade Didática: Sim, Finalidade: O Show de Física, recebeu o convite da Pró-Reitoria de Cultura e Extensão da USP para realizar uma ação com a Unidade Móvel da Ciência/Saúde na Avenida Paulista - dia 15/05/2022."/>
    <s v="Sim"/>
    <n v="171.57"/>
    <m/>
    <n v="171.57"/>
    <n v="0"/>
    <n v="5"/>
    <x v="1"/>
  </r>
  <r>
    <x v="2"/>
    <d v="2022-05-20T00:00:00"/>
    <n v="15611"/>
    <s v="ATA-VEICULO"/>
    <s v="Reitoria"/>
    <s v="REM 50261928 - Período: 13/05/2022 07:15 a 13/05/2022 12:15 (0 diária(s)), Passageiros: 9, Tipo: VAN, Atividade Didática: Sim, Finalidade: Projeto Território, Ciência e Arte e levará o programa aprender na Comunidade às escolas públicas."/>
    <s v="Sim"/>
    <n v="171.57"/>
    <m/>
    <n v="171.57"/>
    <n v="0"/>
    <n v="5"/>
    <x v="1"/>
  </r>
  <r>
    <x v="2"/>
    <d v="2022-06-02T00:00:00"/>
    <n v="15644"/>
    <s v="ATA-VEICULO"/>
    <s v="Reitoria"/>
    <s v="RM 50283760 - Período: 30/05/2022 12:45 a 30/05/2022 18:00 (0 diária(s)), Passageiros: 8, Tipo: VAN, Atividade Didática: Sim, Finalidade: A docente é responsável pelo Projeto Território, Ciência e Arte e levará o programa aprender na Comunidade às escolas públicas."/>
    <s v="Sim"/>
    <n v="171.57"/>
    <m/>
    <n v="171.57"/>
    <n v="0"/>
    <n v="6"/>
    <x v="7"/>
  </r>
  <r>
    <x v="2"/>
    <d v="2022-06-02T00:00:00"/>
    <n v="15645"/>
    <s v="ATA-VEICULO"/>
    <s v="Reitoria"/>
    <s v="RM 50283905 - Período: 27/05/2022 07:45 a 27/05/2022 12:45 (0 diária(s)), Passageiros: 8, Tipo: VAN, Atividade Didática: Sim, Finalidade: Motivo da Solicitação: A docente é responsável pelo Projeto Território, Ciência e Arte e levará o Programa Aprender na Comunidade às escolas públicas."/>
    <s v="Sim"/>
    <n v="171.57"/>
    <m/>
    <n v="171.57"/>
    <n v="0"/>
    <n v="6"/>
    <x v="7"/>
  </r>
  <r>
    <x v="2"/>
    <d v="2022-06-02T00:00:00"/>
    <n v="15646"/>
    <s v="ATA-VEICULO"/>
    <s v="Reitoria"/>
    <s v="RM 50283921 - Motivo da Solicitação: A docente é responsável pelo Projeto Território, Ciência e Arte e levará o Programa Aprender na Comunidade às escolas públicas"/>
    <s v="Sim"/>
    <n v="171.57"/>
    <m/>
    <n v="171.57"/>
    <n v="0"/>
    <n v="6"/>
    <x v="7"/>
  </r>
  <r>
    <x v="2"/>
    <d v="2022-07-05T00:00:00"/>
    <n v="15737"/>
    <s v="ATA-VEICULO"/>
    <s v="Reitoria"/>
    <s v="REM-50338220 Data 06/06/2022 - Tipo: VAN, Atividade Didática: Sim, Finalidade: A Profª. Vera Bohomoletz Henriques é responsável pelo Projeto Território, Ciência e Arte e levará o Programa Aprender na Comunidade às escolas públicas."/>
    <s v="Sim"/>
    <n v="171.57"/>
    <m/>
    <n v="171.57"/>
    <n v="0"/>
    <n v="7"/>
    <x v="8"/>
  </r>
  <r>
    <x v="2"/>
    <d v="2022-07-07T00:00:00"/>
    <n v="15744"/>
    <s v="ATA-VEICULO"/>
    <s v="Reitoria"/>
    <s v="REM - 50343207 - Período: 23/06/2022 15:40 a 23/06/2022 18:30 (0 diária(s)), Passageiros: 2, Tipo: AUTOMÓVEL, Atividade Didática: Sim, Finalidade: Motivo da Solicitação: As estudantes de Pós-Graduação, assistirão à oficina da estudante Ligya Marina do Nascimento, bolsista do projeto MARIIAS, que vai apresentar o que tem aprendido no projeto Wash, como disseminação do conhecimento, em uma escola de ensino fundamental. - Prof. Caetano Rodrigues Miranda"/>
    <s v="Sim"/>
    <n v="27.22"/>
    <m/>
    <n v="27.22"/>
    <n v="0"/>
    <n v="7"/>
    <x v="8"/>
  </r>
  <r>
    <x v="2"/>
    <d v="2022-08-19T00:00:00"/>
    <n v="15881"/>
    <s v="ATA-VEICULO"/>
    <s v="Reitoria USP"/>
    <s v="REM 50418703 - Grupo Básico 400 - Pool: #21272 - Período: 18/08/2022 08:30 a 18/08/2022 17:30 (1 diária(s)), Passageiros: 2, Tipo: AUTOMÓVEL, Atividade Didática: Sim, Finalidade: Compra de insumos para o Lab. didático para a montagem de experimentos."/>
    <s v="Sim"/>
    <n v="54.44"/>
    <m/>
    <n v="54.44"/>
    <n v="0"/>
    <n v="8"/>
    <x v="9"/>
  </r>
  <r>
    <x v="2"/>
    <d v="2022-09-08T00:00:00"/>
    <n v="16007"/>
    <s v="ATA-VEICULO"/>
    <s v="Reitoria"/>
    <s v="Grupo 400 REM: 2022 50454629 Descrição: #21551 - Período: 06/09/2022 08:30 a 06/09/2022 17:00 (1 diária(s)), Passageiros: 2, Tipo: AUTOMÓVEL, Atividade Didática: Sim, Finalidade: Compras de materiais para experimentos para o Lab. Didáticos e lab. demostraçoes"/>
    <s v="Sim"/>
    <n v="75.8"/>
    <m/>
    <n v="75.8"/>
    <n v="0"/>
    <n v="9"/>
    <x v="2"/>
  </r>
  <r>
    <x v="2"/>
    <d v="2022-10-24T00:00:00"/>
    <n v="16232"/>
    <s v="ATA-VEICULO"/>
    <s v="Reitoria USP"/>
    <s v="Rem - 50551802 Ref. Pool: #21799 - Período: 20/10/2022 06:00 a 20/10/2022 17:00 (1 diária(s)), Passageiros: 8, Tipo: VAN, Atividade Didática: Sim, Finalidade: Motivo da Solicitação: O Arte e Ciência vai participar de uma feira de ciências e realizar demonstrações e oficinas"/>
    <s v="Sim"/>
    <n v="223.68"/>
    <m/>
    <n v="223.68"/>
    <n v="0"/>
    <n v="10"/>
    <x v="10"/>
  </r>
  <r>
    <x v="2"/>
    <d v="2022-10-26T00:00:00"/>
    <n v="16238"/>
    <s v="ATA-VEICULO"/>
    <s v="Reitoria USP"/>
    <s v="Pool 202200002780 REM: 50558386- Período: 21/10/2022 08:45 a 21/10/2022 10:00 (0 diária(s)), Passageiros: 1, Tipo: AUTOMÓVEL, Atividade Didática: Sim, Finalidade: Buscar o Prof. Costantino Tsallis no Hotel - WZ HOTEL JARDINS para o 80 anos do Prof. Silvio Salinas Encontro aberto organizado pela Física Geral, com diversos convidados. 21.10, 6ª feira, 10h. Auditório Abrahão de Moraes"/>
    <s v="Sim"/>
    <n v="23.07"/>
    <m/>
    <n v="23.07"/>
    <n v="0"/>
    <n v="10"/>
    <x v="10"/>
  </r>
  <r>
    <x v="3"/>
    <d v="2022-03-25T00:00:00"/>
    <n v="15272"/>
    <s v="ATO-MP"/>
    <s v="Gealfe Comercial e Construtora Ltda"/>
    <s v="Reforma Interna/Externa do Edificio SPDC20 para instalação de 02 laboratórios - (LQMEC) e (LBAp) - Processo: 22.1.106.43.0 - NE 2365077, NE 2365069 e NE 2365085. OBS. Complemento do lançamento esta na GO 15271."/>
    <s v="Sim"/>
    <n v="270319.88"/>
    <m/>
    <n v="270319.88"/>
    <n v="0"/>
    <n v="3"/>
    <x v="6"/>
  </r>
  <r>
    <x v="3"/>
    <d v="2022-03-28T00:00:00"/>
    <n v="15279"/>
    <s v="DIR"/>
    <s v="Centúria Ferragens e Parafusos Ltda - ME"/>
    <s v="Aquisição de desumidificador de Ar, para remover a umidade da sala do Laboratório Hepic - troca de verba GO 15280 - RI Marcelo Munhoz - GC 3672 Diretoria RI -Adm"/>
    <s v="Sim"/>
    <n v="3490"/>
    <m/>
    <n v="3490"/>
    <n v="0"/>
    <n v="3"/>
    <x v="6"/>
  </r>
  <r>
    <x v="3"/>
    <d v="2022-03-28T00:00:00"/>
    <n v="15277"/>
    <s v="DIR"/>
    <s v="Soraia Aparecida Martins Sales"/>
    <s v="Aquisição de baterias para o sistema de alarme/monitoramento - Processo: 22.1.00091.43.3 - NE 01270552/2022"/>
    <s v="Sim"/>
    <n v="385"/>
    <m/>
    <n v="385"/>
    <n v="0"/>
    <n v="3"/>
    <x v="6"/>
  </r>
  <r>
    <x v="3"/>
    <d v="2022-03-29T00:00:00"/>
    <n v="15282"/>
    <s v="DIR"/>
    <s v="EDILENE MARTINS DE JESUS SERVIÇOS"/>
    <s v="Serviço de confecção de mesas de aço tubular p/ o Lab. de Demonstrações - RC 154486 - DC 58584 - NE 01791838/2022"/>
    <s v="Sim"/>
    <n v="10350"/>
    <m/>
    <n v="10350"/>
    <n v="0"/>
    <n v="3"/>
    <x v="6"/>
  </r>
  <r>
    <x v="3"/>
    <d v="2022-04-05T00:00:00"/>
    <n v="15315"/>
    <s v="FMA"/>
    <s v="Multi Quadros e Vidros Ltda."/>
    <s v="NE.01488868 - compra de quadro escolar p/ sala 3097 - RC 82086 - DC 55216 - Ajuste da GO 15316 - GC 3675."/>
    <s v="Sim"/>
    <n v="949"/>
    <m/>
    <n v="949"/>
    <n v="0"/>
    <n v="4"/>
    <x v="0"/>
  </r>
  <r>
    <x v="3"/>
    <d v="2022-04-06T00:00:00"/>
    <n v="15320"/>
    <s v="FMA"/>
    <s v="Sol Com. de Equiptos. e Servs. de Instal. de Ar Co"/>
    <s v="NE.01515822 - manutenção e conserto de aparelho de condicionador de ar da sala 3076 - RC 118641 - DC 50885 - Ajuste da GO 15321 / GC 3678."/>
    <s v="Sim"/>
    <n v="850"/>
    <m/>
    <n v="850"/>
    <n v="0"/>
    <n v="4"/>
    <x v="0"/>
  </r>
  <r>
    <x v="3"/>
    <d v="2022-04-08T00:00:00"/>
    <n v="15330"/>
    <s v="ATA"/>
    <s v="Sol Comércio de Equipamentos e Serviços de Instala"/>
    <s v="Aquisição de máscaras n95 para distribuição aos servidores/docentes do IF"/>
    <s v="Sim"/>
    <n v="5102"/>
    <m/>
    <n v="5102"/>
    <n v="0"/>
    <n v="4"/>
    <x v="0"/>
  </r>
  <r>
    <x v="3"/>
    <d v="2022-04-11T00:00:00"/>
    <n v="15343"/>
    <s v="ATO-MP"/>
    <s v="Sanfer Serviços e Instalações Elétricas Ltda - Epp"/>
    <s v="Aditivo de valor referente a reforma de telhado do Edifício Alessandro Volta e Milênio - NE 1639246/2022 - DC 60538/2022 - Processo: 21.1.213.43.0"/>
    <s v="Sim"/>
    <n v="23281.5"/>
    <m/>
    <n v="23281.5"/>
    <n v="0"/>
    <n v="4"/>
    <x v="0"/>
  </r>
  <r>
    <x v="3"/>
    <d v="2022-04-12T00:00:00"/>
    <n v="15350"/>
    <s v="DIR"/>
    <s v="Naty Flex Com. de Moveis p/ Escrit. EIRELI - ME"/>
    <s v="NE.03038207 - Aquisição de cadeiras - Pregão Eletrônico - DC 59645/2022 - Proc. 22.1.131.43.5 - RC 97432 / 147730 / 148265 / 150430 / 153641 - Ajsute da GO 15697 / GC 3722 - Alteração de R$ 38.768,39."/>
    <s v="Sim"/>
    <n v="28659.9"/>
    <m/>
    <n v="28659.9"/>
    <n v="0"/>
    <n v="4"/>
    <x v="0"/>
  </r>
  <r>
    <x v="3"/>
    <d v="2022-04-20T00:00:00"/>
    <n v="15380"/>
    <s v="DIR"/>
    <s v="Compacta Comercio e Servicos Ltda."/>
    <s v="NE.01795213 - Ata Registro de Preço - aquisição de microcomputador p/ estação trabalho dos Labs. de Cristalografia e GFCx - RC 207440 - DC 79875."/>
    <s v="Sim"/>
    <n v="15666"/>
    <m/>
    <n v="15666"/>
    <n v="0"/>
    <n v="4"/>
    <x v="0"/>
  </r>
  <r>
    <x v="3"/>
    <d v="2022-05-02T00:00:00"/>
    <n v="15431"/>
    <s v="FAP"/>
    <s v="ITOPRO Instal. e Manut. de Ar Condic. Ltda - ME"/>
    <s v="NE.02874729 / 02874737 - Pregão - instalação e aquisição de condicionador de ar para a Sala 3069 - RC 144146 - DC 84380 - Ajuste da GO 15432 / GC 3699 - Alteração de R$ 3.448,40."/>
    <s v="Sim"/>
    <n v="2880"/>
    <m/>
    <n v="2880"/>
    <n v="0"/>
    <n v="5"/>
    <x v="1"/>
  </r>
  <r>
    <x v="3"/>
    <d v="2022-05-02T00:00:00"/>
    <n v="15433"/>
    <s v="ATO-MP"/>
    <s v="VM New Comercio e Servicos Ltda - ME"/>
    <s v="NE.02874702 / 02874710 - Pregão - instalação e aquisição de condicionador de ar para a Sala 3143 e 3145 - RC 42297 - DC 84380 - Alteração de R$ 7.691,74."/>
    <s v="Sim"/>
    <n v="7690"/>
    <m/>
    <n v="7690"/>
    <n v="0"/>
    <n v="5"/>
    <x v="1"/>
  </r>
  <r>
    <x v="3"/>
    <d v="2022-05-02T00:00:00"/>
    <n v="15434"/>
    <s v="FNC"/>
    <s v="Reserva"/>
    <s v="Cancelada - Reservas - 2017036 / 2017044 - Pregão - instalação e aquisição de condicionador de ar para a Sala de Reunião de Conselho - RC 136011 - DC 84380 - Ajuste da GO 15435 / GC 3700 - Alteração de R$ 11.824,16."/>
    <s v="Sim"/>
    <n v="0"/>
    <m/>
    <n v="0"/>
    <n v="0"/>
    <n v="5"/>
    <x v="1"/>
  </r>
  <r>
    <x v="3"/>
    <d v="2022-05-02T00:00:00"/>
    <n v="15429"/>
    <s v="ATO-MP"/>
    <s v="Jose Ediniz Ribeiro Pinturas - ME"/>
    <s v="NE.02016552 - Ata Registro de Preço - serviços de pinturas de grades e paredes de diversas salas do IFUSP - RC 187970 - DC 83350."/>
    <s v="Sim"/>
    <n v="47563"/>
    <m/>
    <n v="47563"/>
    <n v="0"/>
    <n v="5"/>
    <x v="1"/>
  </r>
  <r>
    <x v="3"/>
    <d v="2022-05-03T00:00:00"/>
    <n v="15443"/>
    <s v="DIR"/>
    <s v="NP Tecnologia e Gestão de Dados Ltda"/>
    <s v="Assinatura anual do sistema de Banco de Preços para uso no Setor de Compras - Processo: 22.1.262.43.2 - Reserva 2032051 - DC 87363/2022 - NE 2118401/2022."/>
    <s v="Sim"/>
    <n v="10865"/>
    <m/>
    <n v="10865"/>
    <n v="0"/>
    <n v="5"/>
    <x v="1"/>
  </r>
  <r>
    <x v="3"/>
    <d v="2022-05-03T00:00:00"/>
    <n v="15465"/>
    <s v="ATO-MP"/>
    <s v="Matias Comercial de Produtos e Serviços EIRELI - M"/>
    <s v="NE.02033848 - Ata Registro de Preço - compra de lâmpadas LEDs e luminárias - RC 219723 - DC 87134."/>
    <s v="Sim"/>
    <n v="7225"/>
    <m/>
    <n v="7225"/>
    <n v="0"/>
    <n v="5"/>
    <x v="1"/>
  </r>
  <r>
    <x v="3"/>
    <d v="2022-05-18T00:00:00"/>
    <n v="15603"/>
    <s v="DIR-CCIF"/>
    <s v="Ziva Tecnologia e Solucoes Ltda."/>
    <s v="NE.02365239 - Ata Registro de Preço - aquisições de 03 vídeos porteiros p/ automação de portaria - RC 258800 - DC 103482."/>
    <s v="Sim"/>
    <n v="50373.51"/>
    <m/>
    <n v="50373.51"/>
    <n v="0"/>
    <n v="5"/>
    <x v="1"/>
  </r>
  <r>
    <x v="3"/>
    <d v="2022-05-30T00:00:00"/>
    <n v="15633"/>
    <s v="DIR"/>
    <s v="Fenix Envidracamento Ltda."/>
    <s v="NE.03617894 - Aquisição de persianas no laboratórios de Arqueometria para substituição das existentes DC 102001/2022 - Processo: 22.1.302.43.4 - Alteração de R$ 17.736,95."/>
    <s v="Sim"/>
    <n v="13985.85"/>
    <m/>
    <n v="13985.85"/>
    <n v="0"/>
    <n v="5"/>
    <x v="1"/>
  </r>
  <r>
    <x v="3"/>
    <d v="2022-06-07T00:00:00"/>
    <n v="15658"/>
    <s v="FMA"/>
    <s v="Refrishopping Comercio e Servicos de Refrigeracao"/>
    <s v="NE.02764583 - serviço de manutenção preventiva, corretiva e limpeza de ar condicionado da Sala 3064 / 3113 - RC 155300 - DC 99965 - Ajustado na GO 15659 / GC 3720."/>
    <s v="Sim"/>
    <n v="1110"/>
    <m/>
    <n v="1110"/>
    <n v="0"/>
    <n v="6"/>
    <x v="7"/>
  </r>
  <r>
    <x v="3"/>
    <d v="2022-06-07T00:00:00"/>
    <n v="15660"/>
    <s v="ATO-MP"/>
    <s v="Reserva"/>
    <s v="Cancelado - Reserva 2765105 - Pregão - serviços de manutenção emergencial de cobertura no Edifício Mário Capello - RC 293885 - DC 124030 - Alteração em 21.373,33 - Pregão Fracassado."/>
    <s v="Sim"/>
    <n v="0"/>
    <m/>
    <n v="0"/>
    <n v="0"/>
    <n v="6"/>
    <x v="7"/>
  </r>
  <r>
    <x v="3"/>
    <d v="2022-06-14T00:00:00"/>
    <n v="15677"/>
    <s v="ATO-MP"/>
    <s v="Matias Comercial de Produtos e Serviços EIRELI - M"/>
    <s v="NE.02900096 - Ata Registro de Preço - compra de lâmpadas tubulares e luminárias - 307517 - DC 125230."/>
    <s v="Sim"/>
    <n v="6640"/>
    <m/>
    <n v="6640"/>
    <n v="0"/>
    <n v="6"/>
    <x v="7"/>
  </r>
  <r>
    <x v="3"/>
    <d v="2022-06-28T00:00:00"/>
    <n v="15700"/>
    <s v="FNC"/>
    <s v="Seattle Tecnologia e Com. de Prod. Eletr. - EIRELI"/>
    <s v="NE.03055470 - Aditamento de Pregão - aquisição de TV 65&quot; para sala de reuniões do conselho do FNC - RC 332210 - 137581 - Ajuste da GO 15701 / GC 3723."/>
    <s v="Sim"/>
    <n v="5159"/>
    <m/>
    <n v="5159"/>
    <n v="0"/>
    <n v="6"/>
    <x v="7"/>
  </r>
  <r>
    <x v="3"/>
    <d v="2022-06-28T00:00:00"/>
    <n v="15702"/>
    <s v="ATA-SV"/>
    <s v="Seattle Tecnologia e Com. de Prod. Eletr. - EIRELI"/>
    <s v="NE.03055489 - NE.03055470 - Aditamento de Pregão - aquisição de TV 65&quot; para central de monitoramento - RC 336118 - 139061."/>
    <s v="Sim"/>
    <n v="10318"/>
    <m/>
    <n v="10318"/>
    <n v="0"/>
    <n v="6"/>
    <x v="7"/>
  </r>
  <r>
    <x v="3"/>
    <d v="2022-07-01T00:00:00"/>
    <n v="15719"/>
    <s v="FMA"/>
    <s v="BSL Comercio Importacao e Exportacao EIRELI - EPP"/>
    <s v="CANCELADO NE.03305752 / 03305760 / 03305779 - VALOR R$ 3.859,00- Serviço de instalação de lousa e aquisição de quadro escolar - RC 206036 / 269674 - DC 97268 - Ajuste da GO 15721 / GC 3725."/>
    <s v="Sim"/>
    <n v="0"/>
    <m/>
    <n v="0"/>
    <n v="0"/>
    <n v="7"/>
    <x v="8"/>
  </r>
  <r>
    <x v="3"/>
    <d v="2022-07-01T00:00:00"/>
    <n v="15720"/>
    <s v="FAP"/>
    <s v="BSL Comercio Importacao e Exportacao EIRELI - EPP"/>
    <s v="CANCELADO NE.03305752 Valor R$ 735,00 - instalação de quadro magnético - RC 306626 - DC 97268 - Ajuste da GO 15722 / GC 3726."/>
    <s v="Sim"/>
    <n v="0"/>
    <m/>
    <n v="0"/>
    <n v="0"/>
    <n v="7"/>
    <x v="8"/>
  </r>
  <r>
    <x v="3"/>
    <d v="2022-07-04T00:00:00"/>
    <n v="15727"/>
    <s v="FGE"/>
    <s v="Joalipa Comercial e Maria Consuelo Soares"/>
    <s v="NE.03256662 / 03256727 - compra de maletas com jogos de soquetes - RC 281348 - DC 118919 - Ajuste da GO 15728 / GC 3727."/>
    <s v="Sim"/>
    <n v="800"/>
    <m/>
    <n v="800"/>
    <n v="0"/>
    <n v="7"/>
    <x v="8"/>
  </r>
  <r>
    <x v="3"/>
    <d v="2022-07-04T00:00:00"/>
    <n v="15732"/>
    <s v="ATF-ALMOX"/>
    <s v="Maria Angela de Moraes - ME"/>
    <s v="NE.03259017 - Ata Registro de Preço - aquisição de garrafas de águas minerais - RC 343289 - 142771."/>
    <s v="Sim"/>
    <n v="928"/>
    <m/>
    <n v="928"/>
    <n v="0"/>
    <n v="7"/>
    <x v="8"/>
  </r>
  <r>
    <x v="3"/>
    <d v="2022-07-04T00:00:00"/>
    <n v="15733"/>
    <s v="ATF-ALMOX"/>
    <s v="Evol Comercio, Servico e Importacao Ltda."/>
    <s v="NE.03259190 - Ata Registro de Preço - aquisição de baterias e pilhas alcalinas - RC 342894 - DC 142992."/>
    <s v="Sim"/>
    <n v="2033"/>
    <m/>
    <n v="2033"/>
    <n v="0"/>
    <n v="7"/>
    <x v="8"/>
  </r>
  <r>
    <x v="3"/>
    <d v="2022-07-04T00:00:00"/>
    <n v="15734"/>
    <s v="DIR"/>
    <s v="Naty Flex Com. de Moveis p/ Escrit. EIRELI - ME"/>
    <s v="NE.03259300 - Aditamento de Pregão - aquisição de cadeiras giratórias (ATA / ATF / ATO) - RC 337475 - DC 144839."/>
    <s v="Sim"/>
    <n v="6195"/>
    <m/>
    <n v="6195"/>
    <n v="0"/>
    <n v="7"/>
    <x v="8"/>
  </r>
  <r>
    <x v="3"/>
    <d v="2022-08-01T00:00:00"/>
    <n v="15804"/>
    <s v="DIR"/>
    <s v="Lupam Comércio de Materiais Ltda"/>
    <s v="Aquisição de esmerilhadora para oficina central NE 3761634/2022 - Processo: 22.1.412.43.4"/>
    <s v="Sim"/>
    <n v="275"/>
    <m/>
    <n v="275"/>
    <n v="0"/>
    <n v="8"/>
    <x v="9"/>
  </r>
  <r>
    <x v="3"/>
    <d v="2022-08-01T00:00:00"/>
    <n v="15805"/>
    <s v="DIR"/>
    <s v="Joalipa Comercial Ltda"/>
    <s v="Aquisição de furadeira para oficina central NE 3761529/2022 - Processo: 22.1.412.43.4"/>
    <s v="Sim"/>
    <n v="1017.71"/>
    <m/>
    <n v="1017.71"/>
    <n v="0"/>
    <n v="8"/>
    <x v="9"/>
  </r>
  <r>
    <x v="3"/>
    <d v="2022-08-02T00:00:00"/>
    <n v="15811"/>
    <s v="ATO"/>
    <s v="Engemax Engenharia e Construções Ltda"/>
    <s v="Serviços de acessibilidade e pavimentação de área externa - Edifício Hepic - DC 168797 - NE 4157234, NE 4157242 e NE 4157250 - Processo: 22.1.417.43.6 (Valor total do contrato é de R$ 122.000,00, restante do valor esta na Manutenção Predial GO 15813)."/>
    <s v="Sim"/>
    <n v="118470.21"/>
    <m/>
    <n v="118470.21"/>
    <n v="0"/>
    <n v="8"/>
    <x v="9"/>
  </r>
  <r>
    <x v="3"/>
    <d v="2022-09-08T00:00:00"/>
    <n v="16010"/>
    <s v="ATF-ALMOX"/>
    <s v="Bignardi - Ind. e Com. de Papeis e Artefatos Ltda."/>
    <s v="NE.04436087 - Ata Registro de Preço - aquisições de caixas de papéis sulfites - RC 440314 - DC 204564."/>
    <s v="Sim"/>
    <n v="4594"/>
    <m/>
    <n v="4594"/>
    <n v="0"/>
    <n v="9"/>
    <x v="2"/>
  </r>
  <r>
    <x v="4"/>
    <d v="2022-02-08T00:00:00"/>
    <n v="15087"/>
    <s v="FNC-DOS"/>
    <s v="Transposição Interna"/>
    <s v="Aquisição de disco rígido - Processo: 22.1.34.43.0 - NE 582313/2022 - Diretoria RINF GO 15085 - Contrapartida GC (GC 3639)"/>
    <s v="Sim"/>
    <n v="780"/>
    <m/>
    <n v="780"/>
    <n v="0"/>
    <n v="2"/>
    <x v="5"/>
  </r>
  <r>
    <x v="4"/>
    <d v="2022-04-11T00:00:00"/>
    <n v="15336"/>
    <s v="FNC"/>
    <s v="Carlos Macdowel de Figueiredo"/>
    <s v="Reembolso referente compra de material para uso no laboratório de dosimetria e física das radiações do DFN, Conforme DANFE nº 4008 em anexo."/>
    <s v="Sim"/>
    <n v="54"/>
    <m/>
    <n v="54"/>
    <n v="0"/>
    <n v="4"/>
    <x v="0"/>
  </r>
  <r>
    <x v="4"/>
    <d v="2022-05-12T00:00:00"/>
    <n v="15548"/>
    <s v="FNC-DOS"/>
    <s v="Carlos MacDowell de Figueiredo"/>
    <s v="Reembolso para Carlos MacDowell de Figueiredo, conforme nota fiscal 25.242 referente a compra, em caráter emergencial, de Vibra Stop para o sistema de raios X do Laboratório de Dosimetria, para prosseguir com as atividades de pesquisa e ensino em andamento no grupo."/>
    <s v="Sim"/>
    <n v="232"/>
    <m/>
    <n v="232"/>
    <n v="0"/>
    <n v="5"/>
    <x v="1"/>
  </r>
  <r>
    <x v="4"/>
    <d v="2022-06-24T00:00:00"/>
    <n v="15689"/>
    <s v="FNC-DOS"/>
    <s v="Dailuma Comercio de Pecas Automativas Ltda."/>
    <s v="NE.03021762 - aquisição de nitrogênio p/ o Laboratório de Dosimetria - RC 256777 - 113259."/>
    <s v="Sim"/>
    <n v="364"/>
    <m/>
    <n v="364"/>
    <n v="0"/>
    <n v="6"/>
    <x v="7"/>
  </r>
  <r>
    <x v="4"/>
    <d v="2022-07-21T00:00:00"/>
    <n v="15776"/>
    <s v="FNC-DOS"/>
    <s v="Nancy K. Umisedo"/>
    <s v="Reembolso em nome de Nancy K. Umisedo, no valor de R$ 339,70, conforme nota fiscal em anexo. Aquisição de material de consumo para continuidade urgente dos serviços de monitoração individual de radiação."/>
    <s v="Sim"/>
    <n v="339.7"/>
    <m/>
    <n v="339.7"/>
    <n v="0"/>
    <n v="7"/>
    <x v="8"/>
  </r>
  <r>
    <x v="4"/>
    <d v="2022-08-26T00:00:00"/>
    <n v="15910"/>
    <s v="FNC-DOS"/>
    <s v="Nancy Umisedo"/>
    <s v="Reembolso em nome de Nancy K. Umisedo, no valor de R$ 1.001,25, conforme nota fiscal em anexo. Aquisição de material para confecção de pastilhas dosimétricas usadas no serviço de monitoração individual de radiação."/>
    <s v="Sim"/>
    <n v="1001.25"/>
    <m/>
    <n v="1001.25"/>
    <n v="0"/>
    <n v="8"/>
    <x v="9"/>
  </r>
  <r>
    <x v="4"/>
    <d v="2022-09-12T00:00:00"/>
    <n v="16035"/>
    <s v="FNC-DOS"/>
    <s v="Labsynth Produtos p/ Laboratorios Ltda."/>
    <s v="NE.04523982 - compra de acetona, álcool etílico e álcool isopropilico p/ Lab. de Dosimetria - RC 407929 - DC 203576."/>
    <s v="Sim"/>
    <n v="432.47"/>
    <m/>
    <n v="432.47"/>
    <n v="0"/>
    <n v="9"/>
    <x v="2"/>
  </r>
  <r>
    <x v="4"/>
    <d v="2022-10-05T00:00:00"/>
    <n v="16130"/>
    <s v="FNC"/>
    <s v="Eliana Maria Pereira do Nascimento - ME"/>
    <s v="NEO 04908795 - Serviço de produção e impressão de identificador. - Lab. de Dosimetria. RC 433717 - DC 222040 - Proc. 22.1.580.43.4"/>
    <s v="Sim"/>
    <n v="15900"/>
    <m/>
    <n v="15900"/>
    <n v="0"/>
    <n v="10"/>
    <x v="10"/>
  </r>
  <r>
    <x v="5"/>
    <d v="2022-02-07T00:00:00"/>
    <n v="15071"/>
    <s v="FMT"/>
    <s v="(ECT)- Empr. Bras. de Correios e Telégrafos"/>
    <s v="Envio de documentação de prestação de contas na modalidade SEDEX (com AR). Destinatário: FAPESP (Fundação de Amparo à Pesquisa do Estado de São Paulo). Rua Pio XI, 1500, Alto da Lapa, São Paulo, SP, CEP 05468-901. Remetente: Prof. Dr. Gabriel Teixeira Landi - (N.Objeto:QB655828583br)"/>
    <s v="Sim"/>
    <n v="8.52"/>
    <m/>
    <n v="8.52"/>
    <n v="0"/>
    <n v="2"/>
    <x v="5"/>
  </r>
  <r>
    <x v="5"/>
    <d v="2022-02-10T00:00:00"/>
    <n v="15116"/>
    <s v="FMT"/>
    <s v="ALmoxarifado"/>
    <s v="Requisição de Almoxarifado"/>
    <s v="Sim"/>
    <n v="35"/>
    <m/>
    <n v="35"/>
    <n v="0"/>
    <n v="2"/>
    <x v="5"/>
  </r>
  <r>
    <x v="5"/>
    <d v="2022-02-10T00:00:00"/>
    <n v="15117"/>
    <s v="FMT"/>
    <s v="ALmoxarifado"/>
    <s v="Requisição de Almoxarifado"/>
    <s v="Sim"/>
    <n v="226.68"/>
    <m/>
    <n v="226.68"/>
    <n v="0"/>
    <n v="2"/>
    <x v="5"/>
  </r>
  <r>
    <x v="5"/>
    <d v="2022-02-10T00:00:00"/>
    <n v="15125"/>
    <s v="FMT"/>
    <s v="ALmoxarifado"/>
    <s v="Requisição de Almoxarifado"/>
    <s v="Sim"/>
    <n v="562.66"/>
    <m/>
    <n v="562.66"/>
    <n v="0"/>
    <n v="2"/>
    <x v="5"/>
  </r>
  <r>
    <x v="5"/>
    <d v="2022-03-25T00:00:00"/>
    <n v="15251"/>
    <s v="FMT"/>
    <s v="(ECT) Empresa Brasileira de Correios e Telégrafos"/>
    <s v="Envio de uma CR para o Prof. Elson Longo - UFSCar - Rodovia Washington Luiz, km 235 - Monjolino - 13565-905 - São Carlos - SP - (Nº.Objeto:BR427936480br)"/>
    <s v="Sim"/>
    <n v="9.9499999999999993"/>
    <m/>
    <n v="9.9499999999999993"/>
    <n v="0"/>
    <n v="3"/>
    <x v="6"/>
  </r>
  <r>
    <x v="5"/>
    <d v="2022-04-06T00:00:00"/>
    <n v="15297"/>
    <s v="FMT"/>
    <s v="(ECT)- Empr. Bras. de Correios e Telégrafos"/>
    <s v="Envio de documentação de prestação de contas na modalidade SEDEX (com AR). Destinatário: FAPESP - PROF. DR. FERNANDO MENEZES (Fundação de Amparo à Pesquisa do Estado de São Paulo). Rua Pio XI, 1500, Alto da Lapa, São Paulo, SP, CEP 05468-901. Remetente: Prof. Dr. Gabriel Teixeira Landi - Processo 2018/12813-0. - - (Nº.Objeto:QB655359275br)"/>
    <s v="Sim"/>
    <n v="15.52"/>
    <m/>
    <n v="15.52"/>
    <n v="0"/>
    <n v="4"/>
    <x v="0"/>
  </r>
  <r>
    <x v="5"/>
    <d v="2022-04-08T00:00:00"/>
    <n v="15324"/>
    <s v="FMT"/>
    <s v="Luiz Carlos dos Santos (no. USP 1110078)"/>
    <s v="Solicitação de reembolso ao funcionário Luiz Carlos dos Santos (Analista de Sistemas do DFMT), por motivo de despesas com a aquisição de dois pen drives (16Gb cada) e um grampeador pequeno de mesa. O cupom fiscal, no valor de R$ 92,70, segue anexado. A versão original do documento será entregue na Tesouraria do IFUSP."/>
    <s v="Sim"/>
    <n v="92.7"/>
    <m/>
    <n v="92.7"/>
    <n v="0"/>
    <n v="4"/>
    <x v="0"/>
  </r>
  <r>
    <x v="5"/>
    <d v="2022-04-14T00:00:00"/>
    <n v="15346"/>
    <s v="FMT"/>
    <s v="(ECT)- Empr. Bras. de Correios e Telégrafos"/>
    <s v="Encaminhamento de uma correspondência na modalidade &quot;registrada e com AR&quot;. Destinatária: Sra. Bárbara Abigail Ferreira Ribeiro. Endereço: SQSW 300, Bloco G, Apartamento 607, Brasília-DF, CEP 70673-034. - (Nº.Objeto:BR427937281BR)"/>
    <s v="Sim"/>
    <n v="16.95"/>
    <m/>
    <n v="16.95"/>
    <n v="0"/>
    <n v="4"/>
    <x v="0"/>
  </r>
  <r>
    <x v="5"/>
    <d v="2022-04-16T00:00:00"/>
    <n v="15367"/>
    <s v="FMT"/>
    <s v="Prof. Dr. Alain André Quivy (número USP 76652)"/>
    <s v="Solicitação de reembolso por motivo de despesa, no valor de R$ 180,00, com a confecção de três posters (tamanho A0 - glossy paper) para participação e apresentação no Encontro de Outono da Sociedade Brasileira de Física de 2022. Obs.: a nota fiscal eletrônica segue anexada."/>
    <s v="Sim"/>
    <n v="180"/>
    <m/>
    <n v="180"/>
    <n v="0"/>
    <n v="4"/>
    <x v="0"/>
  </r>
  <r>
    <x v="5"/>
    <d v="2022-04-25T00:00:00"/>
    <n v="15374"/>
    <s v="FMT"/>
    <s v="(ECT)- Empr. Bras. de Correios e Telégrafos"/>
    <s v="SEDEX - Hugo Bonette de Carvalho - Instituto de Ciências Exatas, UNIFAL- MG - Sala C 110 Av. Jovino Fernandes Salles, 2600 - Santa Clara - Alfenas - 37133-840 - (Nº.Objeto:QB655581805br)"/>
    <s v="Sim"/>
    <n v="39.17"/>
    <m/>
    <n v="39.17"/>
    <n v="0"/>
    <n v="4"/>
    <x v="0"/>
  </r>
  <r>
    <x v="5"/>
    <d v="2022-05-03T00:00:00"/>
    <n v="15457"/>
    <s v="FMT"/>
    <s v="Almoxarifado"/>
    <s v="Requisição de Almoxarifado"/>
    <s v="Sim"/>
    <n v="52.5"/>
    <m/>
    <n v="52.5"/>
    <n v="0"/>
    <n v="5"/>
    <x v="1"/>
  </r>
  <r>
    <x v="5"/>
    <d v="2022-05-05T00:00:00"/>
    <n v="15485"/>
    <s v="FMT"/>
    <s v="Almoxarifado"/>
    <s v="Requisição do Almoxarifado"/>
    <s v="Sim"/>
    <n v="96.16"/>
    <m/>
    <n v="96.16"/>
    <n v="0"/>
    <n v="5"/>
    <x v="1"/>
  </r>
  <r>
    <x v="5"/>
    <d v="2022-05-11T00:00:00"/>
    <n v="15530"/>
    <s v="FMT"/>
    <s v="Almoxarifado"/>
    <s v="Requisição Almoxarifado"/>
    <s v="Sim"/>
    <n v="82.48"/>
    <m/>
    <n v="82.48"/>
    <n v="0"/>
    <n v="5"/>
    <x v="1"/>
  </r>
  <r>
    <x v="5"/>
    <d v="2022-05-13T00:00:00"/>
    <n v="15563"/>
    <s v="FMT"/>
    <s v="Almoxarifado"/>
    <s v="Requisição Almoxarifado"/>
    <s v="Sim"/>
    <n v="52.5"/>
    <m/>
    <n v="52.5"/>
    <n v="0"/>
    <n v="5"/>
    <x v="1"/>
  </r>
  <r>
    <x v="5"/>
    <d v="2022-05-13T00:00:00"/>
    <n v="15564"/>
    <s v="FMT"/>
    <s v="Almoxarifado"/>
    <s v="Requisição Almoxarifado"/>
    <s v="Sim"/>
    <n v="35"/>
    <m/>
    <n v="35"/>
    <n v="0"/>
    <n v="5"/>
    <x v="1"/>
  </r>
  <r>
    <x v="5"/>
    <d v="2022-08-18T00:00:00"/>
    <n v="15767"/>
    <s v="FMT"/>
    <s v="(ECT) Empresa Brasileira de Correios e Telégrafos"/>
    <s v="Envio de amostras de nanopartículas magnéticas (acomodadas em um porta-amostras), na modalidade SEDEX com AR. Destinatário: Dr. Flávio Garcia, Centro Brasileiro de Pesquisas Físicas, Rua Dr. Xavier Sigaud, 150, Urca, Rio de Janeiro, RJ, CEP 22290-180. - (Nº.Objeto:QB868525989br)"/>
    <s v="Sim"/>
    <n v="24.72"/>
    <m/>
    <n v="24.72"/>
    <n v="0"/>
    <n v="8"/>
    <x v="9"/>
  </r>
  <r>
    <x v="5"/>
    <d v="2022-08-18T00:00:00"/>
    <n v="15877"/>
    <s v="FMT"/>
    <s v="Prado Com. de Eletron. e Servs. de Instal. EIRELI"/>
    <s v="NEs.04054745 / 04054753 - Ata Registro de Preço - Instalação e aquisição de condicionador de ar - RC 418491 - DC 184113."/>
    <s v="Sim"/>
    <n v="10054"/>
    <m/>
    <n v="10054"/>
    <n v="0"/>
    <n v="8"/>
    <x v="9"/>
  </r>
  <r>
    <x v="5"/>
    <d v="2022-08-29T00:00:00"/>
    <n v="15903"/>
    <s v="FMT"/>
    <s v="Correios - Empr. Bras. de Correios e Telégrafos"/>
    <s v="SEDEX - FAPESP - Rua Pio XI, 1500 - Alto da Lapa - São Paulo - SP - Brasil CEP: 05468-901 - (Nº.Objeto:QB868577252br)"/>
    <s v="Sim"/>
    <n v="8.52"/>
    <m/>
    <n v="8.52"/>
    <n v="0"/>
    <n v="8"/>
    <x v="9"/>
  </r>
  <r>
    <x v="5"/>
    <d v="2022-08-31T00:00:00"/>
    <n v="15955"/>
    <s v="FMT"/>
    <s v="ALMOXARIFADO"/>
    <s v="Requisição de Almoxarifado"/>
    <s v="Sim"/>
    <n v="36.92"/>
    <m/>
    <n v="36.92"/>
    <n v="0"/>
    <n v="8"/>
    <x v="9"/>
  </r>
  <r>
    <x v="5"/>
    <d v="2022-09-08T00:00:00"/>
    <n v="16002"/>
    <s v="FMT"/>
    <s v="ALMOXARIFADO"/>
    <s v="Requisição de Almoxarifado ,Período de março à 08 de setembro de 2022"/>
    <s v="Sim"/>
    <n v="3761.67"/>
    <m/>
    <n v="3761.67"/>
    <n v="0"/>
    <n v="9"/>
    <x v="2"/>
  </r>
  <r>
    <x v="5"/>
    <d v="2022-09-16T00:00:00"/>
    <n v="16069"/>
    <s v="FMT"/>
    <s v="Chaveiro Goiás Comércio e Serviços Ltda - ME"/>
    <s v="Despesa de chaveiro: (a) Edifício Alessandro Volta (bloco C) - sala 204: troca de segredo de fechadura e duas chaves (R$ 70,00); (b) Laboratório Milênio (sob coordenação do Prof. Caetano Rodrigues Miranda): reparo de fechadura de porta e ajustes na maçaneta (R$ 120,00)."/>
    <s v="Sim"/>
    <n v="190"/>
    <m/>
    <n v="190"/>
    <n v="0"/>
    <n v="9"/>
    <x v="2"/>
  </r>
  <r>
    <x v="5"/>
    <d v="2022-09-19T00:00:00"/>
    <n v="16056"/>
    <s v="FMT"/>
    <s v="Correios - Empr. Bras. de Correios e Telégrafos"/>
    <s v="A pedido do prof. Valmir Chitta envio de um SEDEX para Hugo B. de Carvalho - Rua Joaquim Bernardes da Silva, 260 - Jd. Aeroporto, Alfenas - MG - CEP. 37130-776 - (Nº.Objeto:OV187558107br)"/>
    <s v="Sim"/>
    <n v="39.17"/>
    <m/>
    <n v="39.17"/>
    <n v="0"/>
    <n v="9"/>
    <x v="2"/>
  </r>
  <r>
    <x v="5"/>
    <d v="2022-09-26T00:00:00"/>
    <n v="16094"/>
    <s v="FMT"/>
    <s v="Chaveiro Goiás Comércio e Serviços Ltda - ME"/>
    <s v="Serviço de revisão das maçanetas das portas do Laboratório Milênio (sob coordenação do Prof. Caetano Rodrigues Miranda)."/>
    <s v="Sim"/>
    <n v="120"/>
    <m/>
    <n v="120"/>
    <n v="0"/>
    <n v="9"/>
    <x v="2"/>
  </r>
  <r>
    <x v="5"/>
    <d v="2022-10-05T00:00:00"/>
    <n v="16128"/>
    <s v="FMT"/>
    <s v="Maria Consuelo Soares da Mata"/>
    <s v="NEO 04902800 - Aquisição de 02 bebedouros de parede - RC 3060598 - Proc.22.1.541.43.9"/>
    <s v="Sim"/>
    <n v="1900"/>
    <m/>
    <n v="1900"/>
    <n v="0"/>
    <n v="10"/>
    <x v="10"/>
  </r>
  <r>
    <x v="5"/>
    <d v="2022-10-07T00:00:00"/>
    <n v="16148"/>
    <s v="FMT"/>
    <s v="Gibelli Transportes Ltda - Epp"/>
    <s v="Serviço de transporte /mudança de equipamentos - mobiliários - Processo 22.1.596.43.8 - Reserva 4972736/2022 - NE 4972787/2022"/>
    <s v="Sim"/>
    <n v="2948"/>
    <m/>
    <n v="2948"/>
    <n v="0"/>
    <n v="10"/>
    <x v="10"/>
  </r>
  <r>
    <x v="5"/>
    <d v="2022-10-11T00:00:00"/>
    <n v="16183"/>
    <s v="FMT"/>
    <s v="ALMOXARIFADO"/>
    <s v="Requisição de Almoxarifado"/>
    <s v="Sim"/>
    <n v="49.23"/>
    <m/>
    <n v="49.23"/>
    <n v="0"/>
    <n v="10"/>
    <x v="10"/>
  </r>
  <r>
    <x v="5"/>
    <d v="2022-10-17T00:00:00"/>
    <n v="16153"/>
    <s v="FMT"/>
    <s v="ECT-Empresa Brasileira de Correios e Telégrafos"/>
    <s v="Envio de um SEDEX - Gennady Gusev - FAPESP - Rua Pio XI, 1500 - Alto da Lapa São Paulo - SP - Brasil CEP: 05468-901 - (Nº.Objetos:QB655663884br)"/>
    <s v="Sim"/>
    <n v="8.52"/>
    <m/>
    <n v="8.52"/>
    <n v="0"/>
    <n v="10"/>
    <x v="10"/>
  </r>
  <r>
    <x v="5"/>
    <d v="2022-10-27T00:00:00"/>
    <n v="16221"/>
    <s v="FMT"/>
    <s v="ECT-Empresa Brasileira de Correios e Telégrafos"/>
    <s v="SEDEX - FAPESP Outorgado: Félix G.G.Hernandes - Processo FAPESP: 2018/06142-5 Prestação de contas Rua Pio XI, 1500 - Alto da Lapa São Paulo - SP - Brasil CEP: 05468-901 - (Nº.Objeto: QB862042400br)"/>
    <s v="Sim"/>
    <n v="8.52"/>
    <m/>
    <n v="8.52"/>
    <n v="0"/>
    <n v="10"/>
    <x v="10"/>
  </r>
  <r>
    <x v="5"/>
    <d v="2022-11-04T00:00:00"/>
    <n v="16274"/>
    <s v="FMT"/>
    <s v="Prado Comércio de Eletrônicos e Serviços"/>
    <s v="NE 5540295 e NE 5539548 - Aquisiçaõ de Condicionador de Ar + Instalação - RC 549553 DC 261126."/>
    <s v="Sim"/>
    <n v="3864"/>
    <m/>
    <n v="3864"/>
    <n v="0"/>
    <n v="11"/>
    <x v="3"/>
  </r>
  <r>
    <x v="5"/>
    <d v="2022-11-04T00:00:00"/>
    <n v="16276"/>
    <s v="FMT"/>
    <s v="Wilson R Almeida Persianas - ME"/>
    <s v="NE.05551017 / 05551025 - compra e serviço de instalação de persianas - RC 535242 / 549561 - DC 255339."/>
    <s v="Sim"/>
    <n v="4268"/>
    <m/>
    <n v="4268"/>
    <n v="0"/>
    <n v="11"/>
    <x v="3"/>
  </r>
  <r>
    <x v="5"/>
    <d v="2022-11-09T00:00:00"/>
    <n v="16292"/>
    <s v="FMT"/>
    <s v="Sandra Regina Rodrigues Ribeiro (no. USP 2439156"/>
    <s v="Reembolso pelo pagamento de impressão de cinco pôsteres, tamanho A0, papel glossy, em cores e com fundo branco. Os seguintes alunos/pósdoutorandos, sob orientação do Prof. Dr. Caetano Rodrigues Miranda, apresentarão trabalhos na conferência &quot;II ICTP-SAIFR Condensed Matter Theory in the Metropolis&quot; (de 09 a 11 de novembro de 2022): Dr. Alvaro D. Torrez Baptista, Jessica Santos Rego, Carlos Alberto Martins Junior, Dindara S. Galvão e Teresa Lanna. Obs.: o serviço acima mencionado não foi requisitado à Gráfica do IME-USP, por motivo de problema técnico com a impressora (plotter); a previsão de manutenção do equipamento é 11 de novembro de 2022."/>
    <s v="Sim"/>
    <n v="325"/>
    <m/>
    <n v="325"/>
    <n v="0"/>
    <n v="11"/>
    <x v="3"/>
  </r>
  <r>
    <x v="5"/>
    <d v="2022-11-18T00:00:00"/>
    <n v="16318"/>
    <s v="FMT"/>
    <s v="Sandra Regina Rodrigues Ribeiro (no. USP 2439156)"/>
    <s v="Reembolso pela aquisição de um registro de filtro com adaptador de 1/2 e uma mangueira de filtro fina 1/4 para o bebedouro adquirido recentemente (patrimônio 200.066424). Obs.: nota fiscal já entregue na Tesouraria do IF."/>
    <s v="Sim"/>
    <n v="77"/>
    <m/>
    <n v="77"/>
    <n v="0"/>
    <n v="11"/>
    <x v="3"/>
  </r>
  <r>
    <x v="5"/>
    <d v="2022-11-18T00:00:00"/>
    <n v="16314"/>
    <s v="FMT"/>
    <s v="Lazarini Materiais p/ Construção Ltda."/>
    <s v="NE.05764452 - aquisição de fragmentadora - RC 569481 - DC 265008."/>
    <s v="Sim"/>
    <n v="722.7"/>
    <m/>
    <n v="722.7"/>
    <n v="0"/>
    <n v="11"/>
    <x v="3"/>
  </r>
  <r>
    <x v="5"/>
    <d v="2022-11-18T00:00:00"/>
    <n v="16315"/>
    <s v="FMT"/>
    <s v="STI"/>
    <s v="Solicitação 79848 - Solicitante Rosana Gimenes - Equipamento 043.019166 Desktop DT Configurado - Software Office Standard - 2021 LTSC (64 bits) Remanejamento N° 2022 50606461"/>
    <s v="Sim"/>
    <n v="445.44"/>
    <m/>
    <n v="445.44"/>
    <n v="0"/>
    <n v="11"/>
    <x v="3"/>
  </r>
  <r>
    <x v="5"/>
    <d v="2022-12-02T00:00:00"/>
    <n v="16376"/>
    <s v="FMT"/>
    <s v="Fechamento do Exercício 2022"/>
    <s v="Referente saldo remanescente 2022 do fechamento do exercício 2022"/>
    <s v="Sim"/>
    <n v="6115.28"/>
    <m/>
    <n v="6115.28"/>
    <n v="0"/>
    <n v="12"/>
    <x v="4"/>
  </r>
  <r>
    <x v="5"/>
    <d v="2022-12-05T00:00:00"/>
    <n v="16378"/>
    <s v="FMT"/>
    <s v="ALMOXARIFADO"/>
    <s v="Requisição de Almoxarifado"/>
    <s v="Sim"/>
    <n v="1056.31"/>
    <m/>
    <n v="1056.31"/>
    <n v="0"/>
    <n v="12"/>
    <x v="4"/>
  </r>
  <r>
    <x v="5"/>
    <d v="2022-12-19T00:00:00"/>
    <n v="16430"/>
    <s v="FMT"/>
    <s v="ECT-Empresa Brasileira de Correios e Telégrafos"/>
    <s v="Envio de uma correspondência na modalidade &quot;SEDEX com AR&quot; para o seguinte endereço: Prof. Dr. Antonio José Roque da Silva, Rua Dr. Sampaio Ferraz 777, ap. 21, Cambuí, Campinas, São Paulo, CEP 13.024-431. - (Nº.Objeto: QB862095084br)"/>
    <s v="Sim"/>
    <n v="15.52"/>
    <m/>
    <n v="15.52"/>
    <n v="0"/>
    <n v="12"/>
    <x v="4"/>
  </r>
  <r>
    <x v="6"/>
    <d v="2022-05-12T00:00:00"/>
    <n v="15561"/>
    <s v="DIR-CCEX"/>
    <s v="Lucineide Antognoli Caleffi Neodini"/>
    <s v="Contratação de serviço de sonorização em evento das Unidades Móveis na Av. Paulista, evento da PRCEU. Processo:22.1.299.43.3 - NE 02296318/2022"/>
    <s v="Sim"/>
    <n v="3200"/>
    <m/>
    <n v="3200"/>
    <n v="0"/>
    <n v="5"/>
    <x v="1"/>
  </r>
  <r>
    <x v="7"/>
    <d v="2022-03-07T00:00:00"/>
    <n v="15188"/>
    <s v="FEP"/>
    <s v="Fuad Daher Saad"/>
    <s v="Reembolso para o Prof. Fuad Daher Saad, conforme cupom fiscal no. 279418. Compra de salgadinho utilizado nas apresentações diárias do Show de Física."/>
    <s v="Sim"/>
    <n v="84"/>
    <m/>
    <n v="84"/>
    <n v="0"/>
    <n v="3"/>
    <x v="6"/>
  </r>
  <r>
    <x v="7"/>
    <d v="2022-03-10T00:00:00"/>
    <n v="15203"/>
    <s v="FEP"/>
    <s v="Fuad Daher Saad"/>
    <s v="Reembolso para o Prof. Fuad Daher Saad, referente a nota Fiscal no. 9.492 - firma Bite &amp; Bite Com. e Assessoria e informática, compra de placa de vídeo para computador."/>
    <s v="Sim"/>
    <n v="450"/>
    <m/>
    <n v="450"/>
    <n v="0"/>
    <n v="3"/>
    <x v="6"/>
  </r>
  <r>
    <x v="7"/>
    <d v="2022-03-16T00:00:00"/>
    <n v="15226"/>
    <s v="FEP"/>
    <s v="Carlos Roberto Marques"/>
    <s v="Reembolso para o funcionário Carlos Roberto Marques, referente a compra de diversos materiais, conforme documentos fiscais, para utilização no Show de Física deste Instituto."/>
    <s v="Sim"/>
    <n v="1601.94"/>
    <m/>
    <n v="1601.94"/>
    <n v="0"/>
    <n v="3"/>
    <x v="6"/>
  </r>
  <r>
    <x v="7"/>
    <d v="2022-03-31T00:00:00"/>
    <n v="15291"/>
    <s v="FEP"/>
    <s v="Fuad Daher Saad"/>
    <s v="Reembolso para o Prof. Fuad Daher Saad, referente as notas fiscais em anexo, compra imediata de diversos materiais para utilização no Laboratório de Demonstrações deste Instituto."/>
    <s v="Sim"/>
    <n v="1668.37"/>
    <m/>
    <n v="1668.37"/>
    <n v="0"/>
    <n v="3"/>
    <x v="6"/>
  </r>
  <r>
    <x v="7"/>
    <d v="2022-04-01T00:00:00"/>
    <n v="15304"/>
    <s v="FEP"/>
    <s v="Fuad Daher Saad"/>
    <s v="Reembolso para o Prof. Fuad Daher Saad, conforme nota fiscal de no.40.875 da firma Made Nova Madeiras Ltda. Referente a compra imediata de material para utilização no Laboratório de Demonstrações deste Instituto."/>
    <s v="Sim"/>
    <n v="1500"/>
    <m/>
    <n v="1500"/>
    <n v="0"/>
    <n v="4"/>
    <x v="0"/>
  </r>
  <r>
    <x v="7"/>
    <d v="2022-04-11T00:00:00"/>
    <n v="15333"/>
    <s v="FEP"/>
    <s v="Fuad Daher Saad"/>
    <s v="Reembolso para o Prof. Fuad Daher Saad. referente à compra de café conforme nota fiscal de no. 49476 da firma Kalunga S.A.Para uso na secretaria do Show de Física deste Instituto."/>
    <s v="Sim"/>
    <n v="606.1"/>
    <m/>
    <n v="606.1"/>
    <n v="0"/>
    <n v="4"/>
    <x v="0"/>
  </r>
  <r>
    <x v="7"/>
    <d v="2022-04-27T00:00:00"/>
    <n v="15402"/>
    <s v="FEP"/>
    <s v="Fuad Daher Saad"/>
    <s v="Reembolso para o Prof. Fuad Daher Saad, referente a compra de cartucho para impressora, conforme nota fiscal de no. 50916 da firma Kalunga S.a. - material para utilização na secretaria do Show de Física da USP"/>
    <s v="Sim"/>
    <n v="232.4"/>
    <m/>
    <n v="232.4"/>
    <n v="0"/>
    <n v="4"/>
    <x v="0"/>
  </r>
  <r>
    <x v="7"/>
    <d v="2022-04-27T00:00:00"/>
    <n v="15404"/>
    <s v="FEP"/>
    <s v="Phonoway Comércio e Representação de Sistemas Ltda"/>
    <s v="Aquisição de um aparelho Yealink - W53P - para uso imediato na Secretaria do Show de Física deste Instituto."/>
    <s v="Sim"/>
    <n v="1358"/>
    <m/>
    <n v="1358"/>
    <n v="0"/>
    <n v="4"/>
    <x v="0"/>
  </r>
  <r>
    <x v="7"/>
    <d v="2022-04-28T00:00:00"/>
    <n v="15413"/>
    <s v="FEP"/>
    <s v="Bite &amp; Byte Comércio e A. de Informática Ltda."/>
    <s v="Compra imediata de uma unidade de SSD, para uso na Secretaria do Show de Física da USP."/>
    <s v="Sim"/>
    <n v="453"/>
    <m/>
    <n v="453"/>
    <n v="0"/>
    <n v="4"/>
    <x v="0"/>
  </r>
  <r>
    <x v="7"/>
    <d v="2022-04-28T00:00:00"/>
    <n v="15415"/>
    <s v="FEP"/>
    <s v="Fuad Daher Saad"/>
    <s v="Reembolso para o Prof. Fuad Daher Saad, referente a compra imediata de diversos materiais, conforme notas fiscais em anexo, para confecção de experimentos junto ao Laboratório de Demonstrações deste Instituto."/>
    <s v="Sim"/>
    <n v="1295.9100000000001"/>
    <m/>
    <n v="1295.9100000000001"/>
    <n v="0"/>
    <n v="4"/>
    <x v="0"/>
  </r>
  <r>
    <x v="7"/>
    <d v="2022-05-04T00:00:00"/>
    <n v="15476"/>
    <s v="FEP"/>
    <s v="Carlos Roberto Marques"/>
    <s v="Reembolso ao sr. Carlos Roberto Marques, referente a compra imediata de tubo de cobre, conforme cupom fiscal de no.044792 da firma Casa da Boia C. e I. de Metais Ltda, para uso imediato na confecção de experimentos para o Show de Física, deste Instituto."/>
    <s v="Sim"/>
    <n v="193.2"/>
    <m/>
    <n v="193.2"/>
    <n v="0"/>
    <n v="5"/>
    <x v="1"/>
  </r>
  <r>
    <x v="7"/>
    <d v="2022-05-09T00:00:00"/>
    <n v="15502"/>
    <s v="FGE"/>
    <s v="Maria Aparecida de Oliveira Marques Olivieri"/>
    <s v="Reembolso para a Sra. Maria Aparecida de Oliveira Marques Olivieri, referente a compra imediata de salgadinhos, para utilização diária nas apresentações do Show de Física deste Instituto, conforme cupom fiscal da firma Giga Br Distribuidora e Atacadista Ltda."/>
    <s v="Sim"/>
    <n v="119.4"/>
    <m/>
    <n v="119.4"/>
    <n v="0"/>
    <n v="5"/>
    <x v="1"/>
  </r>
  <r>
    <x v="7"/>
    <d v="2022-05-12T00:00:00"/>
    <n v="15557"/>
    <s v="FEP"/>
    <s v="Carlos Roberto Marques"/>
    <s v="Reembolso para o sr. Carlos Roberto Marques, referente a compra imediata de copo descartável, conforme nota fiscal, da firma ROSC Representações ME em anexo, para compor experimentos junto ao Laboratório de Demonstrações deste Instituto."/>
    <s v="Sim"/>
    <n v="20.95"/>
    <m/>
    <n v="20.95"/>
    <n v="0"/>
    <n v="5"/>
    <x v="1"/>
  </r>
  <r>
    <x v="7"/>
    <d v="2022-05-26T00:00:00"/>
    <n v="15623"/>
    <s v="FEP"/>
    <s v="Fuad Daher Saad"/>
    <s v="Reembolso para o Prof. Fuad Daher Saad, referente a compra imediata de diversos materiais, conforme notas fiscais em anexo, para confecção de experimentos junto ao Laboratório de Demonstrações e utilização no Show de Física deste Instituto"/>
    <s v="Sim"/>
    <n v="1856.5"/>
    <m/>
    <n v="1856.5"/>
    <n v="0"/>
    <n v="5"/>
    <x v="1"/>
  </r>
  <r>
    <x v="7"/>
    <d v="2022-05-31T00:00:00"/>
    <n v="15637"/>
    <s v="FEP"/>
    <s v="Fuad Daher Saad"/>
    <s v="Reembolso para o Prof. Fuad Daher Saad, referente a compra imediata de diversos materiais, conforme notas fiscais em anexo, para confecção de experimentos junto ao Laboratório de Demonstrações deste Instituto."/>
    <s v="Sim"/>
    <n v="132.93"/>
    <m/>
    <n v="132.93"/>
    <n v="0"/>
    <n v="5"/>
    <x v="1"/>
  </r>
  <r>
    <x v="7"/>
    <d v="2022-06-14T00:00:00"/>
    <n v="15674"/>
    <s v="FEP"/>
    <s v="Fenix Comercial Estudantil Ltda. - ME"/>
    <s v="pagamento para a firma Fenix Comercial Estudantil Ltda. - ME. Serviços imediato de cópias xerográficas e encadernações para utilização nos curso coordenados pelo Prof. Dr. Fuad Daher Saad."/>
    <s v="Sim"/>
    <n v="1000"/>
    <m/>
    <n v="1000"/>
    <n v="0"/>
    <n v="6"/>
    <x v="7"/>
  </r>
  <r>
    <x v="7"/>
    <d v="2022-07-01T00:00:00"/>
    <n v="15715"/>
    <s v="FEP"/>
    <s v="Fuad Daher Saad"/>
    <s v="Aquisição de materiais para montagem e manutenção de experimentos junto ao Laboratório de Demonstrações do IFUSP"/>
    <s v="Sim"/>
    <n v="1996.86"/>
    <m/>
    <n v="1996.86"/>
    <n v="0"/>
    <n v="7"/>
    <x v="8"/>
  </r>
  <r>
    <x v="7"/>
    <d v="2022-07-29T00:00:00"/>
    <n v="15801"/>
    <s v="FGE"/>
    <s v="Fuad Daher Saad"/>
    <s v="Reembolso para o Prof. Fuad Daher Saad, referente a compra imediata de diversos materiais, conforme notas fiscais em anexo, para confecção de experimentos junto ao Laboratório de Demonstrações deste Instituto."/>
    <s v="Sim"/>
    <n v="2484.94"/>
    <m/>
    <n v="2484.94"/>
    <n v="0"/>
    <n v="7"/>
    <x v="8"/>
  </r>
  <r>
    <x v="7"/>
    <d v="2022-08-09T00:00:00"/>
    <n v="15834"/>
    <s v="FEP"/>
    <s v="Maria Aparecida de O. M. Olivieri"/>
    <s v="Reembolso para a sra. Maria Aparecida de O. M. Olivieri, referente a compra imediata de café e adoçante, conforme cupons fiscais, para uso da secretaria do Show de Física deste Instituto."/>
    <s v="Sim"/>
    <n v="312.11"/>
    <m/>
    <n v="312.11"/>
    <n v="0"/>
    <n v="8"/>
    <x v="9"/>
  </r>
  <r>
    <x v="7"/>
    <d v="2022-08-18T00:00:00"/>
    <n v="15872"/>
    <s v="FEP"/>
    <s v="RPP Uniformes Ltda."/>
    <s v="Pagamento para firma RPP Uniformes Ltda, referente a confecção de jalecos para os monitores do Show de Física deste Instituto"/>
    <s v="Sim"/>
    <n v="1000"/>
    <m/>
    <n v="1000"/>
    <n v="0"/>
    <n v="8"/>
    <x v="9"/>
  </r>
  <r>
    <x v="7"/>
    <d v="2022-08-22T00:00:00"/>
    <n v="15885"/>
    <s v="FEP"/>
    <s v="Fuad Daher Saad"/>
    <s v="Reembolso para o Prof. Fuad Daher Saad, referente a compra imediata de diversos materiais, conforme notas fiscais em anexo, para confecção de experimentos junto ao Laboratório de Demonstrações deste Instituto e Show de Física."/>
    <s v="Sim"/>
    <n v="1996.87"/>
    <m/>
    <n v="1996.87"/>
    <n v="0"/>
    <n v="8"/>
    <x v="9"/>
  </r>
  <r>
    <x v="7"/>
    <d v="2022-09-02T00:00:00"/>
    <n v="15965"/>
    <s v="FEP"/>
    <s v="Maria Aparecida de O. M. Olivieri"/>
    <s v="Reembolso para Maria Aparecida de O. M. Olivieri, referente ao cupom fiscal Giga BR Distribuidor e Atacadista Ltda. Referente a compra imediata de salgadinho para utilização nas apresentações diárias do Show de Física deste Instituto."/>
    <s v="Sim"/>
    <n v="199"/>
    <m/>
    <n v="199"/>
    <n v="0"/>
    <n v="9"/>
    <x v="2"/>
  </r>
  <r>
    <x v="7"/>
    <d v="2022-09-02T00:00:00"/>
    <n v="15967"/>
    <s v="FEP"/>
    <s v="ALMOXARIFADO"/>
    <s v="Requisição de Almoxarifado"/>
    <s v="Sim"/>
    <n v="100.18"/>
    <m/>
    <n v="100.18"/>
    <n v="0"/>
    <n v="9"/>
    <x v="2"/>
  </r>
  <r>
    <x v="7"/>
    <d v="2022-09-05T00:00:00"/>
    <n v="15996"/>
    <s v="FEP"/>
    <s v="Fábrica de Artefatos de Latex São Roque"/>
    <s v="Pagamento a firma Fábrica de Artefatos de Látex São Roque, depositar no banco do Brasil - agência 2414-7 - conta corrente 200098-9 - referente a compra imediata de balões para utilização nas apresentações diárias do Show de Física deste Instituto."/>
    <s v="Sim"/>
    <n v="2879.76"/>
    <m/>
    <n v="2879.76"/>
    <n v="0"/>
    <n v="9"/>
    <x v="2"/>
  </r>
  <r>
    <x v="7"/>
    <d v="2022-09-12T00:00:00"/>
    <n v="16026"/>
    <s v="FEP"/>
    <s v="Maria Aparecida de O. M. Olivieri"/>
    <s v="Reembolso para Maria Aparecida de O. M. Olivieri, referente a compra imediata de café, para uso na secretaria do Show de Física, conforme cupom fiscal do Carrefour Comércio e Indústria Ltda."/>
    <s v="Sim"/>
    <n v="106.76"/>
    <m/>
    <n v="106.76"/>
    <n v="0"/>
    <n v="9"/>
    <x v="2"/>
  </r>
  <r>
    <x v="7"/>
    <d v="2022-09-13T00:00:00"/>
    <n v="16041"/>
    <s v="FEP"/>
    <s v="Carlos Roberto Marques"/>
    <s v="Reembolso para o sr. Carlos Roberto Marques, referente a compra imediata de diversos materiais, conforme notas fiscais em anexo, para confecção de experimentos junto ao Laboratório de Demonstrações deste Instituto."/>
    <s v="Sim"/>
    <n v="2792.43"/>
    <m/>
    <n v="2792.43"/>
    <n v="0"/>
    <n v="9"/>
    <x v="2"/>
  </r>
  <r>
    <x v="7"/>
    <d v="2022-09-22T00:00:00"/>
    <n v="16082"/>
    <s v="FEP"/>
    <s v="Fuad Daher Saad"/>
    <s v="Reembolso para o Prof. Fuad Daher Saad, referente a compra imediata de diversos materiais, conforme cupom fiscal em anexo, para utilização junto a secretária e Show de Física deste Instituto."/>
    <s v="Sim"/>
    <n v="109.48"/>
    <m/>
    <n v="109.48"/>
    <n v="0"/>
    <n v="9"/>
    <x v="2"/>
  </r>
  <r>
    <x v="7"/>
    <d v="2022-09-29T00:00:00"/>
    <n v="16110"/>
    <s v="FEP"/>
    <s v="Fuad Daher Saad"/>
    <s v="Reembolso para o Prof. Fuad Daher Saad, referente a compra imediata de diversos materiais, conforme notas fiscais em anexo, para confecção de experimentos junto ao Laboratório de Demonstrações deste Instituto."/>
    <s v="Sim"/>
    <n v="498.89"/>
    <m/>
    <n v="498.89"/>
    <n v="0"/>
    <n v="9"/>
    <x v="2"/>
  </r>
  <r>
    <x v="7"/>
    <d v="2022-10-11T00:00:00"/>
    <n v="16187"/>
    <s v="FEP"/>
    <s v="ALMOXARIFADO"/>
    <s v="Requisição de Almoxarifado"/>
    <s v="Sim"/>
    <n v="55.98"/>
    <m/>
    <n v="55.98"/>
    <n v="0"/>
    <n v="10"/>
    <x v="10"/>
  </r>
  <r>
    <x v="7"/>
    <d v="2022-11-03T00:00:00"/>
    <n v="16260"/>
    <s v="FEP"/>
    <s v="Maria Aparecida de O. M. Olivieri"/>
    <s v="Reembolso para Maria Aparecida de Oliveira Marques Olivieri, referente a compra imediata de diversos materiais, conforme nota fiscal em anexo, para utilização na secretaria do Show de Física deste Instituto."/>
    <s v="Sim"/>
    <n v="627.84"/>
    <m/>
    <n v="627.84"/>
    <n v="0"/>
    <n v="11"/>
    <x v="3"/>
  </r>
  <r>
    <x v="7"/>
    <d v="2022-11-16T00:00:00"/>
    <n v="16302"/>
    <s v="FEP"/>
    <s v="Fuad Daher Saad"/>
    <s v="Reembolso para o Prof. Fuad Daher Saad, referente a compra imediata de diversos materiais, conforme notas fiscais em anexo, para uso em sala de aula econfecção de experimentos junto ao Laboratório de Demonstrações deste Instituto."/>
    <s v="Sim"/>
    <n v="1018.8"/>
    <m/>
    <n v="1018.8"/>
    <n v="0"/>
    <n v="11"/>
    <x v="3"/>
  </r>
  <r>
    <x v="7"/>
    <d v="2022-11-30T00:00:00"/>
    <n v="16356"/>
    <s v="ATO"/>
    <s v="Eduardo Ureshino"/>
    <s v="Cantoneira de escada para o Show de Física."/>
    <s v="Sim"/>
    <n v="489.5"/>
    <m/>
    <n v="489.5"/>
    <n v="0"/>
    <n v="11"/>
    <x v="3"/>
  </r>
  <r>
    <x v="8"/>
    <d v="2022-02-09T00:00:00"/>
    <n v="15090"/>
    <s v="FNC"/>
    <s v="Monitores Bolsistas"/>
    <s v="Valor disponibilizado para pagamento de Monitores Bolsistas 2022 do Projeto PIPAE - NE 673432/2022 - Obs. O restante do valor esta lançado na GO 15089"/>
    <s v="Sim"/>
    <n v="55600"/>
    <m/>
    <n v="55600"/>
    <n v="0"/>
    <n v="2"/>
    <x v="5"/>
  </r>
  <r>
    <x v="8"/>
    <d v="2022-11-16T00:00:00"/>
    <n v="16305"/>
    <s v="FNC"/>
    <s v="Auxilio Professor Visitante"/>
    <s v="Professor visitante Antonio Ferreira da Silva que participará de atividades no Laboratório de cristais Iônicos, Filmes Finos e Datação no período 04 a 08/12/2022. - NE 5730647"/>
    <s v="Sim"/>
    <n v="2046.08"/>
    <m/>
    <n v="2046.08"/>
    <n v="0"/>
    <n v="11"/>
    <x v="3"/>
  </r>
  <r>
    <x v="9"/>
    <d v="2022-02-09T00:00:00"/>
    <n v="15089"/>
    <s v="FGE"/>
    <s v="Monitores Bolsistas"/>
    <s v="Valor disponibilizado para pagamento de Monitores Bolsistas 2022 do Projeto PIPAE - NE 673432/2022 - Obs. O restante do valor esta lançado na GO 15090"/>
    <s v="Sim"/>
    <n v="166500"/>
    <m/>
    <n v="166500"/>
    <n v="0"/>
    <n v="2"/>
    <x v="5"/>
  </r>
  <r>
    <x v="9"/>
    <d v="2022-11-23T00:00:00"/>
    <n v="16329"/>
    <s v="FGE"/>
    <s v="W Jet Comercial Ltda"/>
    <s v="NE 5827713 - Compra de peças e acessórios para computadores - RC 630498 e 606883/2022 e DC 2725868/2022 - Proc. 22.1.705.43.1"/>
    <s v="Sim"/>
    <n v="3610"/>
    <m/>
    <n v="3610"/>
    <n v="0"/>
    <n v="11"/>
    <x v="3"/>
  </r>
  <r>
    <x v="10"/>
    <d v="2022-04-25T00:00:00"/>
    <n v="15394"/>
    <s v="FMT"/>
    <s v="Monitores Bolsistas"/>
    <s v="Monitores Bolsistas do professor Luis Gregório - Projeto: Ferramentas Computacionais para a Física - NE 01817381/2022 - Processo: 21.1.03401.01.7 - Edital PRG 01/2020-2021 - Programa de Estímulo à Modernização e Reformulação das Estruturas Curriculares dos Cursos de Graduação da USP"/>
    <s v="Sim"/>
    <n v="10455.75"/>
    <m/>
    <n v="10455.75"/>
    <n v="0"/>
    <n v="4"/>
    <x v="0"/>
  </r>
  <r>
    <x v="11"/>
    <d v="2022-01-31T00:00:00"/>
    <n v="15015"/>
    <s v="FAP"/>
    <s v="(ECT)- Empr. Bras. de Correios e Telégrafos"/>
    <s v="Sedex, a pedido da Profª Rosangela Itri para Itaguai/RJ - (N.Objeto:QB776296525br)"/>
    <s v="Sim"/>
    <n v="39.17"/>
    <m/>
    <n v="39.17"/>
    <n v="0"/>
    <n v="1"/>
    <x v="11"/>
  </r>
  <r>
    <x v="11"/>
    <d v="2022-01-31T00:00:00"/>
    <n v="15022"/>
    <s v="FAP"/>
    <s v="(ECT)- Empr. Bras. de Correios e Telégrafos"/>
    <s v="Sedex à FAPESP, solicitado pelo Profº Iberê - Processo FAPESP 2013/26598-0 - (N.Objeto:QB776297852br)"/>
    <s v="Sim"/>
    <n v="8.52"/>
    <m/>
    <n v="8.52"/>
    <n v="0"/>
    <n v="1"/>
    <x v="11"/>
  </r>
  <r>
    <x v="11"/>
    <d v="2022-02-01T00:00:00"/>
    <n v="15068"/>
    <s v="FAP"/>
    <s v="RCS COM. DE MÁQUINAS E SERVIÇOS DE CÓPIAS"/>
    <s v="Impressão de um poster para apresentação de trabalho do Profº Dr. José Luiz Lopes/DFAP, nos Estados Unidos."/>
    <s v="Sim"/>
    <n v="165"/>
    <m/>
    <n v="165"/>
    <n v="0"/>
    <n v="2"/>
    <x v="5"/>
  </r>
  <r>
    <x v="11"/>
    <d v="2022-02-10T00:00:00"/>
    <n v="15112"/>
    <s v="FAP"/>
    <s v="ALmoxarifado"/>
    <s v="Requisição de Almoxarifado"/>
    <s v="Sim"/>
    <n v="2.93"/>
    <m/>
    <n v="2.93"/>
    <n v="0"/>
    <n v="2"/>
    <x v="5"/>
  </r>
  <r>
    <x v="11"/>
    <d v="2022-03-15T00:00:00"/>
    <n v="15221"/>
    <s v="FAP"/>
    <s v="VIDAL MORAIS AFFONSSO FILHO (2462858)"/>
    <s v="Aquisição emergencial de pilhas para o DFAP, através da Nota Fiscal 188216 da KALUNGA em 15/mar/22."/>
    <s v="Sim"/>
    <n v="107.48"/>
    <m/>
    <n v="107.48"/>
    <n v="0"/>
    <n v="3"/>
    <x v="6"/>
  </r>
  <r>
    <x v="11"/>
    <d v="2022-03-15T00:00:00"/>
    <n v="15223"/>
    <s v="FAP"/>
    <s v="Persianas Medflex - Eireli/ME"/>
    <s v="Serviço emergencial de adaptação/instalação de persianas na Sala 224A/BJ - Profº Alexandre Lima Correia/DFAP"/>
    <s v="Sim"/>
    <n v="490"/>
    <m/>
    <n v="490"/>
    <n v="0"/>
    <n v="3"/>
    <x v="6"/>
  </r>
  <r>
    <x v="11"/>
    <d v="2022-03-21T00:00:00"/>
    <n v="15245"/>
    <s v="FAP"/>
    <s v="SOL COMÉRCIO DE EQUIPTºS E SERV. DE INSTAL.AR COND"/>
    <s v="Serviço emergencial de manutenção preventiva e vedação em ar condicionado instalado na sala 231/BJ, Modelo Consul MQA 105BR, 10.000 BTUs, patrimômio 043.005.027"/>
    <s v="Sim"/>
    <n v="250"/>
    <m/>
    <n v="250"/>
    <n v="0"/>
    <n v="3"/>
    <x v="6"/>
  </r>
  <r>
    <x v="11"/>
    <d v="2022-04-11T00:00:00"/>
    <n v="15334"/>
    <s v="FAP"/>
    <s v="Sol Com. de Equiptºs e Serviços Ar Condic."/>
    <s v="Manutenção preventiva/corretiva EMERGENCIAL em aparelhos de ar condicionados, instalados na sala 232/BJ, patrimônio 043.018.838 Nota Fiscal 043"/>
    <s v="Sim"/>
    <n v="500"/>
    <m/>
    <n v="500"/>
    <n v="0"/>
    <n v="4"/>
    <x v="0"/>
  </r>
  <r>
    <x v="11"/>
    <d v="2022-04-14T00:00:00"/>
    <n v="15364"/>
    <s v="FAP"/>
    <s v="Fenix Comercial Estudantil Ltda ME"/>
    <s v="Impressão de 13 pôsteres de alunos DFAP/IFUSP para o Encontro de Outono 2022 da SBF de 10 a 14 abril 22, conforme Nota Fiscal 1756, anexa."/>
    <s v="Sim"/>
    <n v="780"/>
    <m/>
    <n v="780"/>
    <n v="0"/>
    <n v="4"/>
    <x v="0"/>
  </r>
  <r>
    <x v="11"/>
    <d v="2022-05-02T00:00:00"/>
    <n v="15432"/>
    <s v="FAP"/>
    <s v="ITO PRO Instal. e Manut. de Ar Condoc. Ltda - ME"/>
    <s v="NE.02874729 / 02874737 - Pregão - instalação e aquisição de condicionador de ar para a Sala 3069 - RC 144146 - DC 84380 - Alteração de R$ 3.448,40.- DC 84380."/>
    <s v="Sim"/>
    <n v="2880"/>
    <m/>
    <n v="2880"/>
    <n v="0"/>
    <n v="5"/>
    <x v="1"/>
  </r>
  <r>
    <x v="11"/>
    <d v="2022-05-03T00:00:00"/>
    <n v="15468"/>
    <s v="FAP"/>
    <s v="Almoxarifado"/>
    <s v="Requisição Almoxarifado"/>
    <s v="Sim"/>
    <n v="13.59"/>
    <m/>
    <n v="13.59"/>
    <n v="0"/>
    <n v="5"/>
    <x v="1"/>
  </r>
  <r>
    <x v="11"/>
    <d v="2022-05-03T00:00:00"/>
    <n v="15469"/>
    <s v="FAP"/>
    <s v="Almoxarifado"/>
    <s v="Requisição Almoxarifado"/>
    <s v="Sim"/>
    <n v="11.08"/>
    <m/>
    <n v="11.08"/>
    <n v="0"/>
    <n v="5"/>
    <x v="1"/>
  </r>
  <r>
    <x v="11"/>
    <d v="2022-05-03T00:00:00"/>
    <n v="15470"/>
    <s v="FAP"/>
    <s v="Almoxarifado"/>
    <s v="Requisição Almoxarifado"/>
    <s v="Sim"/>
    <n v="11.08"/>
    <m/>
    <n v="11.08"/>
    <n v="0"/>
    <n v="5"/>
    <x v="1"/>
  </r>
  <r>
    <x v="11"/>
    <d v="2022-05-03T00:00:00"/>
    <n v="15471"/>
    <s v="FAP"/>
    <s v="Almoxarifado"/>
    <s v="Requisição Almoxarifado"/>
    <s v="Sim"/>
    <n v="13.59"/>
    <m/>
    <n v="13.59"/>
    <n v="0"/>
    <n v="5"/>
    <x v="1"/>
  </r>
  <r>
    <x v="11"/>
    <d v="2022-05-12T00:00:00"/>
    <n v="15553"/>
    <s v="FAP"/>
    <s v="Almoxarifado"/>
    <s v="Requisição de Almoxarifado"/>
    <s v="Sim"/>
    <n v="160.78"/>
    <m/>
    <n v="160.78"/>
    <n v="0"/>
    <n v="5"/>
    <x v="1"/>
  </r>
  <r>
    <x v="11"/>
    <d v="2022-05-13T00:00:00"/>
    <n v="15568"/>
    <s v="FAP"/>
    <s v="Almoxarifado"/>
    <s v="requisição almoxarifado"/>
    <s v="Sim"/>
    <n v="0.04"/>
    <m/>
    <n v="0.04"/>
    <n v="0"/>
    <n v="5"/>
    <x v="1"/>
  </r>
  <r>
    <x v="11"/>
    <d v="2022-06-27T00:00:00"/>
    <n v="15693"/>
    <s v="FAP"/>
    <s v="Valdemir Elias da Silva."/>
    <s v="Reembolso pelo pagamento do Cupom Fiscal 777991 - pela compra, em caráter emergencial, de 01 bomba para oxigenação do tanque existente na portaria do Basílio Jafet. O valor será rateado igualmente entre os departamentos FEP e FAP."/>
    <s v="Sim"/>
    <n v="309.35000000000002"/>
    <m/>
    <n v="309.35000000000002"/>
    <n v="0"/>
    <n v="6"/>
    <x v="7"/>
  </r>
  <r>
    <x v="11"/>
    <d v="2022-07-01T00:00:00"/>
    <n v="15722"/>
    <s v="FAP"/>
    <s v="BSL Comercio Importacao e Exportacao EIRELI - EPP"/>
    <s v="CANCELADO NE.03305752 - instalação de quadro magnético - RC 306626 - DC 97268."/>
    <s v="Sim"/>
    <n v="0"/>
    <m/>
    <n v="0"/>
    <n v="0"/>
    <n v="7"/>
    <x v="8"/>
  </r>
  <r>
    <x v="11"/>
    <d v="2022-07-19T00:00:00"/>
    <n v="15771"/>
    <s v="FAP"/>
    <s v="Mendes &amp; Bueno Buffet e Eventos Eireli - EPP"/>
    <s v="NEE 3507894 - Ata de Registro de Preços - Serviços de Buffet no Workshop a ser realizado no dia 04/08/2022 no Auditório Adma Jafet - DFAP - RC 371150 - Itens 3 e 4. DC 160036 Proc. 22.1.64.43.6"/>
    <s v="Sim"/>
    <n v="1500"/>
    <m/>
    <n v="1500"/>
    <n v="0"/>
    <n v="7"/>
    <x v="8"/>
  </r>
  <r>
    <x v="11"/>
    <d v="2022-07-19T00:00:00"/>
    <n v="15772"/>
    <s v="FAP"/>
    <s v="Mendes &amp; Bueno Buffet e Eventos Eireli - EPP"/>
    <s v="NEE 3507967 - Ata de Registro de Preços - Serviços de Buffet no Workshop a ser realizado nos dia 03/08/2022 no Auditório Adma Jafet - DFAP - RC 371150 - Itens 1 e 2. DC 159992 Proc. 22.1.64.43.6"/>
    <s v="Sim"/>
    <n v="1500"/>
    <m/>
    <n v="1500"/>
    <n v="0"/>
    <n v="7"/>
    <x v="8"/>
  </r>
  <r>
    <x v="11"/>
    <d v="2022-08-02T00:00:00"/>
    <n v="15812"/>
    <s v="FAP"/>
    <s v="CYNTHIA CATALDI ASSISTÊNCIA TÉCNICA - ME"/>
    <s v="Conserto emergencial do refrigerador marca BOSCH, instalado no Laboratório de Física de Sistemas Biológicos/DFAP, nº Patrimônio 043.012829"/>
    <s v="Sim"/>
    <n v="560"/>
    <m/>
    <n v="560"/>
    <n v="0"/>
    <n v="8"/>
    <x v="9"/>
  </r>
  <r>
    <x v="11"/>
    <d v="2022-08-18T00:00:00"/>
    <n v="15875"/>
    <s v="FAP"/>
    <s v="Prado Com. de Eletron. e Servs. de Instal. EIRELI"/>
    <s v="NEs.04054664 / 04054672 - Ata Registro de Preço - Instalação e aquisição de condicionador de ar - RC 417983 - DC 183877."/>
    <s v="Sim"/>
    <n v="3864"/>
    <m/>
    <n v="3864"/>
    <n v="0"/>
    <n v="8"/>
    <x v="9"/>
  </r>
  <r>
    <x v="11"/>
    <d v="2022-08-23T00:00:00"/>
    <n v="15900"/>
    <s v="FAP"/>
    <s v="Naty Flex Com. de Moveis p/ Escrit. EIRELI - ME"/>
    <s v="NE.04097380 - aquisições de mesa p/ escritório e poltrona giratória - RC 311212 / 320009 - DC 192582."/>
    <s v="Sim"/>
    <n v="5470"/>
    <m/>
    <n v="5470"/>
    <n v="0"/>
    <n v="8"/>
    <x v="9"/>
  </r>
  <r>
    <x v="11"/>
    <d v="2022-08-30T00:00:00"/>
    <n v="15928"/>
    <s v="FAP"/>
    <s v="Persianas Acciardi Industria e Comercio Ltda."/>
    <s v="NE.04172608 - compra de persianas p/ sala da Profa. Valéria S. Dias - Ed. Principal - Ala II - RC 416111 - DC 200054."/>
    <s v="Sim"/>
    <n v="648.55999999999995"/>
    <m/>
    <n v="648.55999999999995"/>
    <n v="0"/>
    <n v="8"/>
    <x v="9"/>
  </r>
  <r>
    <x v="11"/>
    <d v="2022-09-02T00:00:00"/>
    <n v="15975"/>
    <s v="FAP"/>
    <s v="ALMOXARIFADO"/>
    <s v="Requisição de Almoxarifado"/>
    <s v="Sim"/>
    <n v="84.47"/>
    <m/>
    <n v="84.47"/>
    <n v="0"/>
    <n v="9"/>
    <x v="2"/>
  </r>
  <r>
    <x v="11"/>
    <d v="2022-09-08T00:00:00"/>
    <n v="16004"/>
    <s v="FAP"/>
    <s v="ALMOXARIFADO"/>
    <s v="Requisição de Almoxarifado , Período de agosto à 08 de setembro de 2022"/>
    <s v="Sim"/>
    <n v="1858.53"/>
    <m/>
    <n v="1858.53"/>
    <n v="0"/>
    <n v="9"/>
    <x v="2"/>
  </r>
  <r>
    <x v="11"/>
    <d v="2022-09-13T00:00:00"/>
    <n v="16040"/>
    <s v="FAP"/>
    <s v="ELZA DA SILVA"/>
    <s v="Despesas destinadas ao público do mini curso de pós-graduação, intitulado &quot;Processos de Fotossensibilização&quot;, em 09/set/22, nas dependências do IFUSP e sob coordenação da Profª Rosangela Itri/DFAP."/>
    <s v="Sim"/>
    <n v="151.94"/>
    <m/>
    <n v="151.94"/>
    <n v="0"/>
    <n v="9"/>
    <x v="2"/>
  </r>
  <r>
    <x v="11"/>
    <d v="2022-09-14T00:00:00"/>
    <n v="16054"/>
    <s v="FAP"/>
    <s v="Oliveira Comercio e Representacao EIRELI"/>
    <s v="NE.04555540 - aquisições de lousas escolares verdes e quadro magnético - RC 452991 - DC 197673."/>
    <s v="Sim"/>
    <n v="1389.69"/>
    <m/>
    <n v="1389.69"/>
    <n v="0"/>
    <n v="9"/>
    <x v="2"/>
  </r>
  <r>
    <x v="11"/>
    <d v="2022-09-15T00:00:00"/>
    <n v="16059"/>
    <s v="FAP"/>
    <s v="Rafael Medeiros da Silva"/>
    <s v="Pagamento de diárias p/ Transporte de professor e alunos para 51° Reunião anual da SBBq e 46° congresso da SBBf em Aguas de Lindóia - dia 05/09/2022."/>
    <s v="Sim"/>
    <n v="127.88"/>
    <m/>
    <n v="127.88"/>
    <n v="0"/>
    <n v="9"/>
    <x v="2"/>
  </r>
  <r>
    <x v="11"/>
    <d v="2022-09-15T00:00:00"/>
    <n v="16060"/>
    <s v="FAP"/>
    <s v="Rafael Medeiros da Silva"/>
    <s v="Pagamento de diárias p/ Transporte de professor e alunos para 51° Reunião anual da SBBq e 46° congresso da SBBf em Aguas de Lindóia - dia 08/09/2022."/>
    <s v="Sim"/>
    <n v="127.88"/>
    <m/>
    <n v="127.88"/>
    <n v="0"/>
    <n v="9"/>
    <x v="2"/>
  </r>
  <r>
    <x v="11"/>
    <d v="2022-09-16T00:00:00"/>
    <n v="16066"/>
    <s v="FAP"/>
    <s v="ALMOXARIFADO"/>
    <s v="Requisição de Almoxarifado"/>
    <s v="Sim"/>
    <n v="388.3"/>
    <m/>
    <n v="388.3"/>
    <n v="0"/>
    <n v="9"/>
    <x v="2"/>
  </r>
  <r>
    <x v="11"/>
    <d v="2022-10-10T00:00:00"/>
    <n v="16154"/>
    <s v="FAP"/>
    <s v="ANTONIO CARLOS FRANCO DA SILVEIRA"/>
    <s v="Os materiais abaixo foram adquiridos para uso no Laboratório de Cristalografia/DFAP: 1. Nota Fiscal 73.505 A Solução (01 Patch Cord) - cabo para conexão do equiptº de Raio -X D8 ao computador de controle central; 2. Nota Fiscal 31628 Fonecar (01 HD SSD 480 GB) - HD principal do equiptº D8 para difração de Raio-X."/>
    <s v="Sim"/>
    <n v="549"/>
    <m/>
    <n v="549"/>
    <n v="0"/>
    <n v="10"/>
    <x v="10"/>
  </r>
  <r>
    <x v="11"/>
    <d v="2022-10-10T00:00:00"/>
    <n v="16155"/>
    <s v="FAP"/>
    <s v="ANTONIO CARLOS FRANCO DA SILVEIRA"/>
    <s v="Aquisição de bateria para uso no Laboratório de Cristalografia/DFAP: 1. Nota Fiscal 577 da Valvolandia (10 baterias SC 1800MAH) - substituição das baterias do aparelho de limpeza do equipamento de difração de Raio-X."/>
    <s v="Sim"/>
    <n v="260"/>
    <m/>
    <n v="260"/>
    <n v="0"/>
    <n v="10"/>
    <x v="10"/>
  </r>
  <r>
    <x v="11"/>
    <d v="2022-10-10T00:00:00"/>
    <n v="16156"/>
    <s v="FAP"/>
    <s v="Prado Comércio de Eletrônicos e Serviços de Insta"/>
    <s v="Aquisição e instalação de Ar Condicionado RC 534203 - Processo 22.1.441.43.4 - NE 5018092/5017444/2022"/>
    <s v="Sim"/>
    <n v="3864"/>
    <m/>
    <n v="3864"/>
    <n v="0"/>
    <n v="10"/>
    <x v="10"/>
  </r>
  <r>
    <x v="11"/>
    <d v="2022-10-11T00:00:00"/>
    <n v="16186"/>
    <s v="FAP"/>
    <s v="ALMOXARIFADO"/>
    <s v="Requisição de Almoxarifado"/>
    <s v="Sim"/>
    <n v="133.69"/>
    <m/>
    <n v="133.69"/>
    <n v="0"/>
    <n v="10"/>
    <x v="10"/>
  </r>
  <r>
    <x v="11"/>
    <d v="2022-10-17T00:00:00"/>
    <n v="16144"/>
    <s v="FAP"/>
    <s v="ECT-Empresa Brasileira de Correios e Telégrafos"/>
    <s v="Sedex para FAPESP -R. Pio XI, 1500 - Alto da Lapa, São Paulo - SP, 05468-901 , Processo 2014/20107-7 - a pedido da Profª ROSANGELA ITRI/DFAP - (Nº. Objeto:QB655662985br)"/>
    <s v="Sim"/>
    <n v="8.52"/>
    <m/>
    <n v="8.52"/>
    <n v="0"/>
    <n v="10"/>
    <x v="10"/>
  </r>
  <r>
    <x v="11"/>
    <d v="2022-10-17T00:00:00"/>
    <n v="16210"/>
    <s v="FAP"/>
    <s v="Transposição interna"/>
    <s v="Transferência para RINF FAP para cobrir saldo negativo - GC 3857"/>
    <s v="Sim"/>
    <n v="3498.42"/>
    <m/>
    <n v="3498.42"/>
    <n v="0"/>
    <n v="10"/>
    <x v="10"/>
  </r>
  <r>
    <x v="11"/>
    <d v="2022-11-04T00:00:00"/>
    <n v="16275"/>
    <s v="FAP"/>
    <s v="Wilson R Almeida Persianas - ME"/>
    <s v="NE.05551017 - compra de persianas - RC 534025 - DC 255339."/>
    <s v="Sim"/>
    <n v="1500"/>
    <m/>
    <n v="1500"/>
    <n v="0"/>
    <n v="11"/>
    <x v="3"/>
  </r>
  <r>
    <x v="11"/>
    <d v="2022-11-22T00:00:00"/>
    <n v="16309"/>
    <s v="FAP"/>
    <s v="ECT-Empresa Brasileira de Correios e Telégrafos"/>
    <s v="Sedex à FAPESP, R: Pio XI, 1500 - Lapa/SP - CEP: 05468-901 solicitado pela Profª Rosangela Itri - (Nº. Objeto:QB862076071 br)"/>
    <s v="Sim"/>
    <n v="8.52"/>
    <m/>
    <n v="8.52"/>
    <n v="0"/>
    <n v="11"/>
    <x v="3"/>
  </r>
  <r>
    <x v="11"/>
    <d v="2022-12-02T00:00:00"/>
    <n v="16373"/>
    <s v="FAP"/>
    <s v="Fechamento do Exercício 2022"/>
    <s v="Referente saldo remanescente 2022 do fechamento do exercício 2022"/>
    <s v="Sim"/>
    <n v="95.52"/>
    <m/>
    <n v="95.52"/>
    <n v="0"/>
    <n v="12"/>
    <x v="4"/>
  </r>
  <r>
    <x v="11"/>
    <d v="2022-12-05T00:00:00"/>
    <n v="16352"/>
    <s v="FAP"/>
    <s v="ECT-Empresa Brasileira de Correios e Telégrafos"/>
    <s v="Envio de correspondência, via aérea, a pedido do Prof. Iberê L. Calda para a Univ. de Birmingham - Reino Unido (U.K.) - (Nº.Objeto:RR230635475br)"/>
    <s v="Sim"/>
    <n v="20.3"/>
    <m/>
    <n v="20.3"/>
    <n v="0"/>
    <n v="12"/>
    <x v="4"/>
  </r>
  <r>
    <x v="11"/>
    <d v="2022-12-05T00:00:00"/>
    <n v="16379"/>
    <s v="FAP"/>
    <s v="ALMOXARIFADO"/>
    <s v="Requisição de Almoxarifado"/>
    <s v="Sim"/>
    <n v="287.60000000000002"/>
    <m/>
    <n v="287.60000000000002"/>
    <n v="0"/>
    <n v="12"/>
    <x v="4"/>
  </r>
  <r>
    <x v="11"/>
    <d v="2022-12-15T00:00:00"/>
    <n v="16426"/>
    <s v="FAP"/>
    <s v="ALMOXARIFADO"/>
    <s v="Requisição de Almoxarifado"/>
    <s v="Sim"/>
    <n v="25.55"/>
    <m/>
    <n v="25.55"/>
    <n v="0"/>
    <n v="12"/>
    <x v="4"/>
  </r>
  <r>
    <x v="11"/>
    <d v="2022-12-15T00:00:00"/>
    <n v="16422"/>
    <s v="FAP"/>
    <s v="ALMOXARIFADO"/>
    <s v="Requisição de Almoxarifado"/>
    <s v="Sim"/>
    <n v="62.45"/>
    <m/>
    <n v="62.45"/>
    <n v="0"/>
    <n v="12"/>
    <x v="4"/>
  </r>
  <r>
    <x v="11"/>
    <d v="2022-12-15T00:00:00"/>
    <n v="16423"/>
    <s v="FAP"/>
    <s v="ALMOXARIFADO"/>
    <s v="Requisição de Almoxarifado"/>
    <s v="Sim"/>
    <n v="62.45"/>
    <m/>
    <n v="62.45"/>
    <n v="0"/>
    <n v="12"/>
    <x v="4"/>
  </r>
  <r>
    <x v="12"/>
    <d v="2022-03-24T00:00:00"/>
    <n v="15259"/>
    <s v="FNC"/>
    <s v="José Fernando Diniz Chubaci"/>
    <s v="Aquisição de luvas flexiveis para manipulação de amostras e sistema de vácuo no sistema de formação de filmes finos por deposição assistida por feixes de íons."/>
    <s v="Sim"/>
    <n v="97.5"/>
    <m/>
    <n v="97.5"/>
    <n v="0"/>
    <n v="3"/>
    <x v="6"/>
  </r>
  <r>
    <x v="12"/>
    <d v="2022-03-28T00:00:00"/>
    <n v="15278"/>
    <s v="FNC"/>
    <s v="Jose Fernando Diniz Chubaci"/>
    <s v="Aquisição de materiais de uso contidiano para manipulação, identificação e armazenamento de amostras de filmes finos produzinas no Laboratório de Cristais Iônicos, Filmes Finos e Datação."/>
    <s v="Sim"/>
    <n v="183.2"/>
    <m/>
    <n v="183.2"/>
    <n v="0"/>
    <n v="3"/>
    <x v="6"/>
  </r>
  <r>
    <x v="12"/>
    <d v="2022-07-12T00:00:00"/>
    <n v="15757"/>
    <s v="FNC"/>
    <s v="José Fernando Diniz Chubaci"/>
    <s v="Aquisição de tubo de quartzo para construção de um forno tubular para tratamentos térmicos no LACIFID."/>
    <s v="Sim"/>
    <n v="560"/>
    <m/>
    <n v="560"/>
    <n v="0"/>
    <n v="7"/>
    <x v="8"/>
  </r>
  <r>
    <x v="12"/>
    <d v="2022-07-22T00:00:00"/>
    <n v="15784"/>
    <s v="FNC"/>
    <s v="Jose Fernando Diniz Chubaci"/>
    <s v="Suplementação de capacidade de memória (2 x 8GB DDR8) e de novo cooler para a workstation dedicada a modelagem computacional dos materiais em desenvolvimento no LACIFID."/>
    <s v="Sim"/>
    <n v="800"/>
    <m/>
    <n v="800"/>
    <n v="0"/>
    <n v="7"/>
    <x v="8"/>
  </r>
  <r>
    <x v="12"/>
    <d v="2022-08-05T00:00:00"/>
    <n v="15824"/>
    <s v="FNC"/>
    <s v="MERU VIAGENS EIRELI"/>
    <s v="Passagem aérea para participação da XXX internacional material research congress a ser realizado em Cancun no México de 14 a 20 de agosto de 2022. GO 15825 e GC 3743"/>
    <s v="Sim"/>
    <n v="6827.1"/>
    <m/>
    <n v="6827.1"/>
    <n v="0"/>
    <n v="8"/>
    <x v="9"/>
  </r>
  <r>
    <x v="12"/>
    <d v="2022-08-11T00:00:00"/>
    <n v="15843"/>
    <s v="FNC"/>
    <s v="José Fernando Diniz Chubaci"/>
    <s v="Aquisição de tomadas e plugs para atualização da rede elétrica da sala dos fornos do LACIFID (Danfe Andra R$ 124,00). Aquisição de suporte para instalação de monitor/TV na sala dos espectrometros do LACIFID Danfe Brasil Audio Som R$ 510,00)."/>
    <s v="Sim"/>
    <n v="634"/>
    <m/>
    <n v="634"/>
    <n v="0"/>
    <n v="8"/>
    <x v="9"/>
  </r>
  <r>
    <x v="12"/>
    <d v="2022-08-11T00:00:00"/>
    <n v="15844"/>
    <s v="FNC"/>
    <s v="José Fernando Diniz Chubaci"/>
    <s v="Pagamento de taxa de inscrição para o solicitante participar do XXX International Materials Research Congress, a ser realizado de 14 a 19 de agosto em Cancun, Mexico. Valor de US$ 550 com conversão aproximada para R$ 3000,00"/>
    <s v="Sim"/>
    <n v="2545.9499999999998"/>
    <m/>
    <n v="2545.9499999999998"/>
    <n v="0"/>
    <n v="8"/>
    <x v="9"/>
  </r>
  <r>
    <x v="12"/>
    <d v="2022-09-23T00:00:00"/>
    <n v="16090"/>
    <s v="FNC"/>
    <s v="Auxilio Aluno"/>
    <s v="Auxilio financeiro para aluna Marina Sparvoli de Medeiros da Pós Graduação para participar do congresso em //foz de Iguaçu organizado pela sociedade brasileira de materiais dia 25/09/2022 a 29/09/2022 - NE 4671523/2022 - Processo: 22.1.579.43.6"/>
    <s v="Sim"/>
    <n v="1908.08"/>
    <m/>
    <n v="1908.08"/>
    <n v="0"/>
    <n v="9"/>
    <x v="2"/>
  </r>
  <r>
    <x v="12"/>
    <d v="2022-10-17T00:00:00"/>
    <n v="16213"/>
    <s v="FNC"/>
    <s v="Compacta Comércio e Serviços Ltda."/>
    <s v="NE. 05141412 - Ata Registro de Preços - Compra de 01 microcomputador - RC 543504 - DC 240480/2022. Proc. 22.1.466.43.7"/>
    <s v="Sim"/>
    <n v="9452"/>
    <m/>
    <n v="9452"/>
    <n v="0"/>
    <n v="10"/>
    <x v="10"/>
  </r>
  <r>
    <x v="12"/>
    <d v="2022-10-17T00:00:00"/>
    <n v="16214"/>
    <s v="FNC"/>
    <s v="Compacta Comércio e Serviços Ltda"/>
    <s v="Aquisição de Notebook - DC 24323 - Processo: 22.1.604.43.0 - NE 5141609/2022"/>
    <s v="Sim"/>
    <n v="5960"/>
    <m/>
    <n v="5960"/>
    <n v="0"/>
    <n v="10"/>
    <x v="10"/>
  </r>
  <r>
    <x v="12"/>
    <d v="2022-11-04T00:00:00"/>
    <n v="16270"/>
    <s v="FNC"/>
    <s v="Jose Fernando Diniz Chubaci"/>
    <s v="Aquisição de fio de resitência tipo kantal de NiCr (R$ 706,54) e fio termopar tipo K (R$ 105,3325) para restauração de forno do LACIFID."/>
    <s v="Sim"/>
    <n v="811.87"/>
    <m/>
    <n v="811.87"/>
    <n v="0"/>
    <n v="11"/>
    <x v="3"/>
  </r>
  <r>
    <x v="12"/>
    <d v="2022-12-14T00:00:00"/>
    <n v="16420"/>
    <s v="FNC"/>
    <s v="José Fernando Diniz Chubaci"/>
    <s v="Aquisição de peneiras para separação de matérias de pesquisa por granulometria."/>
    <s v="Sim"/>
    <n v="367"/>
    <m/>
    <n v="367"/>
    <n v="0"/>
    <n v="12"/>
    <x v="4"/>
  </r>
  <r>
    <x v="12"/>
    <d v="2022-12-16T00:00:00"/>
    <n v="16434"/>
    <s v="FNC"/>
    <s v="José Fernando Diniz Chubaci"/>
    <s v="Almofariz, pistilo, cadinhos de porcelana para atividades do Laboratório LACIFID"/>
    <s v="Sim"/>
    <n v="422.98"/>
    <m/>
    <n v="422.98"/>
    <n v="0"/>
    <n v="12"/>
    <x v="4"/>
  </r>
  <r>
    <x v="12"/>
    <d v="2022-12-20T00:00:00"/>
    <n v="16444"/>
    <s v="FNC"/>
    <s v="José Fernando Diniz Chubaci"/>
    <s v="Aquisição de pasta térmica para manutenção de sistema de resfriamento de CPU de computador workstation."/>
    <s v="Sim"/>
    <n v="180"/>
    <m/>
    <n v="180"/>
    <n v="0"/>
    <n v="12"/>
    <x v="4"/>
  </r>
  <r>
    <x v="13"/>
    <d v="2022-02-10T00:00:00"/>
    <n v="15094"/>
    <s v="FNC"/>
    <s v="ALmoxarifado"/>
    <s v="Requisição de Almoxarifado"/>
    <s v="Sim"/>
    <n v="126.28"/>
    <m/>
    <n v="126.28"/>
    <n v="0"/>
    <n v="2"/>
    <x v="5"/>
  </r>
  <r>
    <x v="13"/>
    <d v="2022-02-10T00:00:00"/>
    <n v="15096"/>
    <s v="FNC"/>
    <s v="ALmoxarifado"/>
    <s v="Requisição de Almoxarifado"/>
    <s v="Sim"/>
    <n v="0.03"/>
    <m/>
    <n v="0.03"/>
    <n v="0"/>
    <n v="2"/>
    <x v="5"/>
  </r>
  <r>
    <x v="13"/>
    <d v="2022-02-10T00:00:00"/>
    <n v="15098"/>
    <s v="FNC"/>
    <s v="ALmoxarifado"/>
    <s v="Requisição de Almoxarifado"/>
    <s v="Sim"/>
    <n v="333.55"/>
    <m/>
    <n v="333.55"/>
    <n v="0"/>
    <n v="2"/>
    <x v="5"/>
  </r>
  <r>
    <x v="13"/>
    <d v="2022-02-10T00:00:00"/>
    <n v="15104"/>
    <s v="FNC"/>
    <s v="ALmoxarifado"/>
    <s v="Requisição de Almoxarifado"/>
    <s v="Sim"/>
    <n v="71.099999999999994"/>
    <m/>
    <n v="71.099999999999994"/>
    <n v="0"/>
    <n v="2"/>
    <x v="5"/>
  </r>
  <r>
    <x v="13"/>
    <d v="2022-02-10T00:00:00"/>
    <n v="15108"/>
    <s v="FNC"/>
    <s v="ALmoxarifado"/>
    <s v="Requisição de Almoxarifado"/>
    <s v="Sim"/>
    <n v="108.76"/>
    <m/>
    <n v="108.76"/>
    <n v="0"/>
    <n v="2"/>
    <x v="5"/>
  </r>
  <r>
    <x v="13"/>
    <d v="2022-02-10T00:00:00"/>
    <n v="15123"/>
    <s v="FNC"/>
    <s v="ALmoxarifado"/>
    <s v="Requisição de Almoxarifado"/>
    <s v="Sim"/>
    <n v="148.38"/>
    <m/>
    <n v="148.38"/>
    <n v="0"/>
    <n v="2"/>
    <x v="5"/>
  </r>
  <r>
    <x v="13"/>
    <d v="2022-02-10T00:00:00"/>
    <n v="15124"/>
    <s v="FNC"/>
    <s v="ALmoxarifado"/>
    <s v="Requisição de Almoxarifado"/>
    <s v="Sim"/>
    <n v="81.290000000000006"/>
    <m/>
    <n v="81.290000000000006"/>
    <n v="0"/>
    <n v="2"/>
    <x v="5"/>
  </r>
  <r>
    <x v="13"/>
    <d v="2022-02-15T00:00:00"/>
    <n v="15099"/>
    <s v="FNC"/>
    <s v="(ECT)- Empr. Bras. de Correios e Telégrafos"/>
    <s v="Envio de sedex para LARA - Instituto de Física da Universidade Federal Fluminense - UFF - Campus da Praia Vermelha, São Domingos - Rua Passo da Pátria, 156 - Niterói - RJ - CEP.: 24210-240 - AC.: Prof. Dr. Roberto Meigikos - (N.Objeto:QB655831888br)"/>
    <s v="Sim"/>
    <n v="24.72"/>
    <m/>
    <n v="24.72"/>
    <n v="0"/>
    <n v="2"/>
    <x v="5"/>
  </r>
  <r>
    <x v="13"/>
    <d v="2022-02-24T00:00:00"/>
    <n v="15169"/>
    <s v="FNC"/>
    <s v="Labsynth Produtos para Laboratorio Ltda"/>
    <s v="adiantamento - Aquisição de produtos químicos, Álcool P.A.e Acetona P.A.para uso na eletrônica do Hepic"/>
    <s v="Sim"/>
    <n v="204.13"/>
    <m/>
    <n v="204.13"/>
    <n v="0"/>
    <n v="2"/>
    <x v="5"/>
  </r>
  <r>
    <x v="13"/>
    <d v="2022-04-04T00:00:00"/>
    <n v="15314"/>
    <s v="FNC"/>
    <s v="Gilda Galvão"/>
    <s v="Aquisição de agenda de planejamento 2022 e pen drives a serem utilizados pela chefia e secretaria do FNC, conforme cupom fiscal Nº 016305 da firma Big Pel Livraria e Papelaria Ltda."/>
    <s v="Sim"/>
    <n v="139.69999999999999"/>
    <m/>
    <n v="139.69999999999999"/>
    <n v="0"/>
    <n v="4"/>
    <x v="0"/>
  </r>
  <r>
    <x v="13"/>
    <d v="2022-04-06T00:00:00"/>
    <n v="15311"/>
    <s v="FNC"/>
    <s v="(ECT)- Empr. Bras. de Correios e Telégrafos"/>
    <s v="LARA - Instituto de Física da Universidade Federal Fluminense - UFF Campus da Praia Vermelha, São Domingos - Rua Passo da Pátria, 156 - CEP.: 24210-240 - Niterói - RJ - CEP.: 24210-240 - AC.: Prof. Dr. Roberto Meigikos - (Nº.Objeto:QB655360509br)"/>
    <s v="Sim"/>
    <n v="24.72"/>
    <m/>
    <n v="24.72"/>
    <n v="0"/>
    <n v="4"/>
    <x v="0"/>
  </r>
  <r>
    <x v="13"/>
    <d v="2022-04-27T00:00:00"/>
    <n v="15401"/>
    <s v="FNC"/>
    <s v="Gilda Galvão"/>
    <s v="Aquisição de adaptadores elétricos diversos a serem utilizados em equipamentos no FNC, conforme DANFE 128862 da firma Kalunga S/A, em anexo."/>
    <s v="Sim"/>
    <n v="161"/>
    <m/>
    <n v="161"/>
    <n v="0"/>
    <n v="4"/>
    <x v="0"/>
  </r>
  <r>
    <x v="13"/>
    <d v="2022-05-02T00:00:00"/>
    <n v="15435"/>
    <s v="FNC"/>
    <s v="Reserva"/>
    <s v="Cancelada - Reservas - 2017036 / 2017044 - Pregão - instalação e aquisição de condicionador de ar para a Sala de Reunião de Conselho - RC 136011 - DC 84380 - Alteração de R$ 11.824,16."/>
    <s v="Sim"/>
    <n v="0"/>
    <m/>
    <n v="0"/>
    <n v="0"/>
    <n v="5"/>
    <x v="1"/>
  </r>
  <r>
    <x v="13"/>
    <d v="2022-05-03T00:00:00"/>
    <n v="15459"/>
    <s v="FNC"/>
    <s v="Almoxarifado"/>
    <s v="Requisição Almoxarifado"/>
    <s v="Sim"/>
    <n v="254.84"/>
    <m/>
    <n v="254.84"/>
    <n v="0"/>
    <n v="5"/>
    <x v="1"/>
  </r>
  <r>
    <x v="13"/>
    <d v="2022-05-03T00:00:00"/>
    <n v="15463"/>
    <s v="FNC"/>
    <s v="Almoxarifado"/>
    <s v="Requisição Almoxarifado"/>
    <s v="Sim"/>
    <n v="170.42"/>
    <m/>
    <n v="170.42"/>
    <n v="0"/>
    <n v="5"/>
    <x v="1"/>
  </r>
  <r>
    <x v="13"/>
    <d v="2022-05-03T00:00:00"/>
    <n v="15464"/>
    <s v="FNC"/>
    <s v="Almoxarifado"/>
    <s v="Requisição Almoxarifado"/>
    <s v="Sim"/>
    <n v="38.840000000000003"/>
    <m/>
    <n v="38.840000000000003"/>
    <n v="0"/>
    <n v="5"/>
    <x v="1"/>
  </r>
  <r>
    <x v="13"/>
    <d v="2022-05-03T00:00:00"/>
    <n v="15475"/>
    <s v="FNC"/>
    <s v="Almoxarifado"/>
    <s v="Requisição Almoxarifado"/>
    <s v="Sim"/>
    <n v="38.840000000000003"/>
    <m/>
    <n v="38.840000000000003"/>
    <n v="0"/>
    <n v="5"/>
    <x v="1"/>
  </r>
  <r>
    <x v="13"/>
    <d v="2022-05-05T00:00:00"/>
    <n v="15483"/>
    <s v="FNC"/>
    <s v="Almoxarifado"/>
    <s v="Requisição do Almoxarifado"/>
    <s v="Sim"/>
    <n v="30.72"/>
    <m/>
    <n v="30.72"/>
    <n v="0"/>
    <n v="5"/>
    <x v="1"/>
  </r>
  <r>
    <x v="13"/>
    <d v="2022-05-05T00:00:00"/>
    <n v="15482"/>
    <s v="FNC"/>
    <s v="Almoxarifado"/>
    <s v="Requisição de almoxarifado"/>
    <s v="Sim"/>
    <n v="15.36"/>
    <m/>
    <n v="15.36"/>
    <n v="0"/>
    <n v="5"/>
    <x v="1"/>
  </r>
  <r>
    <x v="13"/>
    <d v="2022-05-11T00:00:00"/>
    <n v="15528"/>
    <s v="FNC"/>
    <s v="Almoxarifado"/>
    <s v="Requisição Almoxarifado"/>
    <s v="Sim"/>
    <n v="17.5"/>
    <m/>
    <n v="17.5"/>
    <n v="0"/>
    <n v="5"/>
    <x v="1"/>
  </r>
  <r>
    <x v="13"/>
    <d v="2022-05-11T00:00:00"/>
    <n v="15531"/>
    <s v="FNC"/>
    <s v="Almoxarifado"/>
    <s v="Requisição Almoxarifado"/>
    <s v="Sim"/>
    <n v="45.87"/>
    <m/>
    <n v="45.87"/>
    <n v="0"/>
    <n v="5"/>
    <x v="1"/>
  </r>
  <r>
    <x v="13"/>
    <d v="2022-05-12T00:00:00"/>
    <n v="15549"/>
    <s v="FNC"/>
    <s v="Almoxarifado"/>
    <s v="Requisição Almoxarifado"/>
    <s v="Sim"/>
    <n v="1.22"/>
    <m/>
    <n v="1.22"/>
    <n v="0"/>
    <n v="5"/>
    <x v="1"/>
  </r>
  <r>
    <x v="13"/>
    <d v="2022-05-12T00:00:00"/>
    <n v="15550"/>
    <s v="FNC"/>
    <s v="Almoxarifado"/>
    <s v="Requisição Almoxarifado"/>
    <s v="Sim"/>
    <n v="20.78"/>
    <m/>
    <n v="20.78"/>
    <n v="0"/>
    <n v="5"/>
    <x v="1"/>
  </r>
  <r>
    <x v="13"/>
    <d v="2022-05-13T00:00:00"/>
    <n v="15569"/>
    <s v="FNC"/>
    <s v="Almoxarifado"/>
    <s v="requisição almoxarifado"/>
    <s v="Sim"/>
    <n v="124.94"/>
    <m/>
    <n v="124.94"/>
    <n v="0"/>
    <n v="5"/>
    <x v="1"/>
  </r>
  <r>
    <x v="13"/>
    <d v="2022-05-16T00:00:00"/>
    <n v="15584"/>
    <s v="FNC"/>
    <s v="Gilda Galvão"/>
    <s v="Aquisição de veda rosca diversos e micro óleo a serem utilizados na manutenção geral de vários setores do Lab. Pelletron, conforme DANFE 5602 da firma Z-Par Parafusos e ferramentas Ltda, em anexo."/>
    <s v="Sim"/>
    <n v="173"/>
    <m/>
    <n v="173"/>
    <n v="0"/>
    <n v="5"/>
    <x v="1"/>
  </r>
  <r>
    <x v="13"/>
    <d v="2022-06-10T00:00:00"/>
    <n v="15669"/>
    <s v="FNC"/>
    <s v="W Jet Comercial Ltda - EPP"/>
    <s v="Aquisição de chaveador, HDSSD, Pendrives, mouses e teclados a serem utilizados na restauração de equipamentos utilizados por docentes, técnico no Lab. Pelletron do FNC, sob responsabilidade Fábio Padoa. Dados para depósito bancário: Banco do Brasil - Ag.: 1201-7 - C/C: 22525-8"/>
    <s v="Sim"/>
    <n v="1226"/>
    <m/>
    <n v="1226"/>
    <n v="0"/>
    <n v="6"/>
    <x v="7"/>
  </r>
  <r>
    <x v="13"/>
    <d v="2022-06-10T00:00:00"/>
    <n v="15670"/>
    <s v="FNC"/>
    <s v="Z-Par Parafusos e Ferramentas Ltda ME"/>
    <s v="Aquisição de parafusos arruelas e porcas diversas a serem utilizadas na manutenção do Lab. Pelletron do FNC, conforme DANFE 5637. Dados para depósito bancário: Banco do Brasil - Ag.: 6369-8 - C/C: 784-6"/>
    <s v="Sim"/>
    <n v="376"/>
    <m/>
    <n v="376"/>
    <n v="0"/>
    <n v="6"/>
    <x v="7"/>
  </r>
  <r>
    <x v="13"/>
    <d v="2022-06-27T00:00:00"/>
    <n v="15697"/>
    <s v="FNC"/>
    <s v="Naty Flex Com. de Moveis p/ Escrit. EIRELI - ME"/>
    <s v="NE.03038207 - Aquisição de cadeiras - Pregão Eletrônico - DC 59645/2022 - Proc. 22.1.131.43.5 - RC 97342 - Alteração de R$ 4.218,99."/>
    <s v="Sim"/>
    <n v="3879.9"/>
    <m/>
    <n v="3879.9"/>
    <n v="0"/>
    <n v="6"/>
    <x v="7"/>
  </r>
  <r>
    <x v="13"/>
    <d v="2022-06-28T00:00:00"/>
    <n v="15701"/>
    <s v="FNC"/>
    <s v="Seattle Tecnologia e Com. de Prod. Eletr. - EIRELI"/>
    <s v="NE.03055470 - Aditamento de Pregão - aquisição de TV 65&quot; para sala de reuniões do conselho do FNC - RC 332210 - 137581."/>
    <s v="Sim"/>
    <n v="5159"/>
    <m/>
    <n v="5159"/>
    <n v="0"/>
    <n v="6"/>
    <x v="7"/>
  </r>
  <r>
    <x v="13"/>
    <d v="2022-07-22T00:00:00"/>
    <n v="15782"/>
    <s v="FNC"/>
    <s v="W Jet Comercial Ltda"/>
    <s v="Aquisição de fonte de alimentação ATX , a ser instalado em microcomputador de pesquisador lotado no FNC, conforme DANFE 4108. Dados bancários para depósito em C/C : Banco do Brasil - Ag. 1201-7 - C/C 22525-8."/>
    <s v="Sim"/>
    <n v="245"/>
    <m/>
    <n v="245"/>
    <n v="0"/>
    <n v="7"/>
    <x v="8"/>
  </r>
  <r>
    <x v="13"/>
    <d v="2022-07-27T00:00:00"/>
    <n v="15716"/>
    <s v="FNC"/>
    <s v="ECT - Empresa Brasileira de Correios e Telégrafos"/>
    <s v="Envio de dosímetros via Sedex para - LARA - Instituto de Física da Universidade Federal Fluminense - UFF Campus da Praia Vermelha, São Domingos - Rua Passo da Pátria, 156 - CEP.: 24210-240 - Niterói - RJ - CEP.: 24210-240 - AC.: Prof. Dr. Roberto Meigikos - (Nº.Objeto: QB868508994BR)"/>
    <s v="Sim"/>
    <n v="24.72"/>
    <m/>
    <n v="24.72"/>
    <n v="0"/>
    <n v="7"/>
    <x v="8"/>
  </r>
  <r>
    <x v="13"/>
    <d v="2022-08-05T00:00:00"/>
    <n v="15821"/>
    <s v="FNC"/>
    <s v="Wjet Comercial Ltda"/>
    <s v="Aquisição de componentes eletrônicos para utilização em micro computadores de usuário lotado no DFN, conforme DANFE 4117 no valor de R$ 975,00. Dados para depósito em c/c: Banco do Brasil - Ag.: 1201-7 C/C: 22525-8."/>
    <s v="Sim"/>
    <n v="975"/>
    <m/>
    <n v="975"/>
    <n v="0"/>
    <n v="8"/>
    <x v="9"/>
  </r>
  <r>
    <x v="13"/>
    <d v="2022-08-15T00:00:00"/>
    <n v="15859"/>
    <s v="FNC"/>
    <s v="Antonio aparecido de Souza ME"/>
    <s v="Serviço de confecção de cópias de chaves para utilização de pesquisadores do FNC, conforme NFs-e 8525 do fornecedor em anexo. Pagamento através de depósito bancário junto ao Banco do Brasil: ag.: 1546-6 - C/C: 41016-0."/>
    <s v="Sim"/>
    <n v="30"/>
    <m/>
    <n v="30"/>
    <n v="0"/>
    <n v="8"/>
    <x v="9"/>
  </r>
  <r>
    <x v="13"/>
    <d v="2022-08-19T00:00:00"/>
    <n v="15862"/>
    <s v="FNC"/>
    <s v="(ECT)- Empr. Bras. de Correios e Telégrafos"/>
    <s v="Envio de sedex para: FAPESP - Fundação de Apoio à Pesquisa do Estado de São Paulo, em nome do Prof. Neilo Marcos Trindade Rua Pio XI, 1.500 - São Paulo - SP - Cep.: 05468-901 - (Nº.Objeto:QB868574450br)"/>
    <s v="Sim"/>
    <n v="8.52"/>
    <m/>
    <n v="8.52"/>
    <n v="0"/>
    <n v="8"/>
    <x v="9"/>
  </r>
  <r>
    <x v="13"/>
    <d v="2022-08-19T00:00:00"/>
    <n v="15863"/>
    <s v="FNC"/>
    <s v="(ECT)- Empr. Bras. de Correios e Telégrafos"/>
    <s v="Enviar Sedex: Instituto de Ciência e Tecnologia de Alimentos Av. Bento Gonçalves, 9500, prédio 43212, sala 205, Campus do Vale, UFRGS. Bairro Agronomia, Porto Alegre, RS. CEP. 91501-970 - CAIXA POSTAL 15090 A/C Eduardo Cesar Tondo - (Nº.Objeto:QB868574463br)"/>
    <s v="Sim"/>
    <n v="24.72"/>
    <m/>
    <n v="24.72"/>
    <n v="0"/>
    <n v="8"/>
    <x v="9"/>
  </r>
  <r>
    <x v="13"/>
    <d v="2022-08-22T00:00:00"/>
    <n v="15886"/>
    <s v="FNC"/>
    <s v="Gilda Galvão"/>
    <s v="Reembolso relativo a aquisição de materiais diversos a serem utilizados na secretaria do DFN, conforme NF 148590, firma Kalunga S/A, em anexo."/>
    <s v="Sim"/>
    <n v="121.6"/>
    <m/>
    <n v="121.6"/>
    <n v="0"/>
    <n v="8"/>
    <x v="9"/>
  </r>
  <r>
    <x v="13"/>
    <d v="2022-08-26T00:00:00"/>
    <n v="15915"/>
    <s v="FNC"/>
    <s v="Prado Comércio de Eletrônicos e Serviços de Instal"/>
    <s v="Aquisição e instalação de equipamento de Ar Condicionado - Processo: 22.1.441.43.4 - NE 4140528/2022 e NE 4140536/2022"/>
    <s v="Sim"/>
    <n v="20108"/>
    <m/>
    <n v="20108"/>
    <n v="0"/>
    <n v="8"/>
    <x v="9"/>
  </r>
  <r>
    <x v="13"/>
    <d v="2022-08-31T00:00:00"/>
    <n v="15938"/>
    <s v="FNC"/>
    <s v="ALMOXARIFADO"/>
    <s v="Requisição de Almoxarifado"/>
    <s v="Sim"/>
    <n v="159.08000000000001"/>
    <m/>
    <n v="159.08000000000001"/>
    <n v="0"/>
    <n v="8"/>
    <x v="9"/>
  </r>
  <r>
    <x v="13"/>
    <d v="2022-09-02T00:00:00"/>
    <n v="15966"/>
    <s v="FNC"/>
    <s v="ALMOXARIFADO"/>
    <s v="Requisição de Almoxarifado"/>
    <s v="Sim"/>
    <n v="61.42"/>
    <m/>
    <n v="61.42"/>
    <n v="0"/>
    <n v="9"/>
    <x v="2"/>
  </r>
  <r>
    <x v="13"/>
    <d v="2022-09-02T00:00:00"/>
    <n v="15973"/>
    <s v="FNC"/>
    <s v="ALMOXARIFADO"/>
    <s v="Requisição de Almoxarifado"/>
    <s v="Sim"/>
    <n v="164.24"/>
    <m/>
    <n v="164.24"/>
    <n v="0"/>
    <n v="9"/>
    <x v="2"/>
  </r>
  <r>
    <x v="13"/>
    <d v="2022-09-06T00:00:00"/>
    <n v="16001"/>
    <s v="FNC"/>
    <s v="ALMOXARIFADO"/>
    <s v="Requisição de Almoxarifado ,Período de Fevereiro à setembro de 2022"/>
    <s v="Sim"/>
    <n v="2801.21"/>
    <m/>
    <n v="2801.21"/>
    <n v="0"/>
    <n v="9"/>
    <x v="2"/>
  </r>
  <r>
    <x v="13"/>
    <d v="2022-09-28T00:00:00"/>
    <n v="16108"/>
    <s v="FNC"/>
    <s v="Ajuste de saldo"/>
    <s v="Transposição de saldo para RINF FNC que esta negativo - GC 3834"/>
    <s v="Sim"/>
    <n v="33.9"/>
    <m/>
    <n v="33.9"/>
    <n v="0"/>
    <n v="9"/>
    <x v="2"/>
  </r>
  <r>
    <x v="13"/>
    <d v="2022-10-06T00:00:00"/>
    <n v="16119"/>
    <s v="FNC"/>
    <s v="ECT - Empresa Brasileira de Correios e Telégrafos"/>
    <s v="Envio de Sedex para: LARA - Instituto de Física da Universidade Federal Fluminense - UFF Campos da Praia Vermelha - São Domingos Rua Passo da Pátria, 156 CEP : 24210-240 - Niteroi - RJ A/C Prof. Dr. Roberto Meigikos - (Nº.Objeto:OV187564694 br)"/>
    <s v="Sim"/>
    <n v="24.72"/>
    <m/>
    <n v="24.72"/>
    <n v="0"/>
    <n v="10"/>
    <x v="10"/>
  </r>
  <r>
    <x v="13"/>
    <d v="2022-10-06T00:00:00"/>
    <n v="16145"/>
    <s v="FNC"/>
    <s v="Felipe Grossi ME"/>
    <s v="Aquisição de TV 85 polegadas para uso na sala de seminários do FNC - Processo: 22.1.581.43.0 - Reserva 4966078/2022 - Valor total R$ 13.399,82 - o restante do valor esta na GO 16146 - NE 5320848"/>
    <s v="Sim"/>
    <n v="9176.09"/>
    <m/>
    <n v="9176.09"/>
    <n v="0"/>
    <n v="10"/>
    <x v="10"/>
  </r>
  <r>
    <x v="13"/>
    <d v="2022-10-11T00:00:00"/>
    <n v="16174"/>
    <s v="FNC"/>
    <s v="ALMOXARIFADO"/>
    <s v="Requisição de Almoxarifado"/>
    <s v="Sim"/>
    <n v="502.26"/>
    <m/>
    <n v="502.26"/>
    <n v="0"/>
    <n v="10"/>
    <x v="10"/>
  </r>
  <r>
    <x v="13"/>
    <d v="2022-12-08T00:00:00"/>
    <n v="16382"/>
    <s v="FNC"/>
    <s v="ALMOXARIFADO"/>
    <s v="Requisição de Almoxarifado"/>
    <s v="Sim"/>
    <n v="991.38"/>
    <m/>
    <n v="991.38"/>
    <n v="0"/>
    <n v="12"/>
    <x v="4"/>
  </r>
  <r>
    <x v="13"/>
    <d v="2022-12-12T00:00:00"/>
    <n v="16414"/>
    <s v="FNC"/>
    <s v="ALMOXARIFADO"/>
    <s v="Requisição de Almoxarifado"/>
    <s v="Sim"/>
    <n v="54.96"/>
    <m/>
    <n v="54.96"/>
    <n v="0"/>
    <n v="12"/>
    <x v="4"/>
  </r>
  <r>
    <x v="13"/>
    <d v="2022-12-15T00:00:00"/>
    <n v="16425"/>
    <s v="FNC"/>
    <s v="ALMOXARIFADO"/>
    <s v="Requisição de Almoxarifado"/>
    <s v="Sim"/>
    <n v="172.61"/>
    <m/>
    <n v="172.61"/>
    <n v="0"/>
    <n v="12"/>
    <x v="4"/>
  </r>
  <r>
    <x v="13"/>
    <d v="2022-12-15T00:00:00"/>
    <n v="16427"/>
    <s v="FNC"/>
    <s v="ALMOXARIFADO"/>
    <s v="Requisição de Almoxarifado"/>
    <s v="Sim"/>
    <n v="124.78"/>
    <m/>
    <n v="124.78"/>
    <n v="0"/>
    <n v="12"/>
    <x v="4"/>
  </r>
  <r>
    <x v="14"/>
    <d v="2022-02-09T00:00:00"/>
    <n v="15093"/>
    <s v="FNC"/>
    <s v="PRP"/>
    <s v="Remanejamento N° 2022 50090309 (Grupo 500 - Auxílio a Eventos)- Devolução do saldo remanescente do remanejamento 201750516541 - &quot;XX Escola de Verão de Física Nuclear Experimental - Jorge André Swieca&quot; - Prof. Nilberto Heder Medina"/>
    <s v="Sim"/>
    <n v="957.6"/>
    <m/>
    <n v="957.6"/>
    <n v="0"/>
    <n v="2"/>
    <x v="5"/>
  </r>
  <r>
    <x v="15"/>
    <d v="2022-02-07T00:00:00"/>
    <n v="15082"/>
    <s v="FGE"/>
    <s v="Monitores Bolsistas"/>
    <s v="Monitores bolsistas do Programa aprender na comunidade Exercício 2022 - NE 581872/2022"/>
    <s v="Sim"/>
    <n v="8500"/>
    <m/>
    <n v="8500"/>
    <n v="0"/>
    <n v="2"/>
    <x v="5"/>
  </r>
  <r>
    <x v="15"/>
    <d v="2022-09-12T00:00:00"/>
    <n v="16031"/>
    <s v="FGE"/>
    <s v="Trans Pitty Transportes Turismo Ltda"/>
    <s v="Transportes de alunos/professores da EE Prof. Mário Manoel Dantas de Aquino para visita ao Vivendo à USP, no dia 13/09/2022."/>
    <s v="Sim"/>
    <n v="650"/>
    <m/>
    <n v="650"/>
    <n v="0"/>
    <n v="9"/>
    <x v="2"/>
  </r>
  <r>
    <x v="15"/>
    <d v="2022-09-12T00:00:00"/>
    <n v="16032"/>
    <s v="FGE"/>
    <s v="Viação Santo Ignácio Ltda"/>
    <s v="Transportes de alunos/professores da EE José Gonçalves para visita ao Vivendo à USP, no dia 20/09/2022."/>
    <s v="Sim"/>
    <n v="1220"/>
    <m/>
    <n v="1220"/>
    <n v="0"/>
    <n v="9"/>
    <x v="2"/>
  </r>
  <r>
    <x v="15"/>
    <d v="2022-09-12T00:00:00"/>
    <n v="16033"/>
    <s v="FGE"/>
    <s v="Viação Santo Ignácio Ltda"/>
    <s v="Transportes de alunos/professores da EE Ayrton Senna para visita ao Vivendo à USP, no dia 26/09/2022."/>
    <s v="Sim"/>
    <n v="1200"/>
    <m/>
    <n v="1200"/>
    <n v="0"/>
    <n v="9"/>
    <x v="2"/>
  </r>
  <r>
    <x v="15"/>
    <d v="2022-09-12T00:00:00"/>
    <n v="16034"/>
    <s v="FGE"/>
    <s v="Viação Santo Ignácio Ltda"/>
    <s v="Transportes de alunos/professores da EE Maria Osório para visita ao Vivendo à USP, no dia 27/09/2022."/>
    <s v="Sim"/>
    <n v="1220"/>
    <m/>
    <n v="1220"/>
    <n v="0"/>
    <n v="9"/>
    <x v="2"/>
  </r>
  <r>
    <x v="15"/>
    <d v="2022-10-05T00:00:00"/>
    <n v="16126"/>
    <s v="FGE"/>
    <s v="Vera Bohomoletz Henriques"/>
    <s v="Aquisição de refeições ( marmitex) a 36 alunos de escolas públicas participantes do Vivendo à USP, durante os dia 13, 20, 26 e 27 de setembro de 2022, conforme cupom fiscal nºs 002984 e 002986, anexos."/>
    <s v="Sim"/>
    <n v="756"/>
    <m/>
    <n v="756"/>
    <n v="0"/>
    <n v="10"/>
    <x v="10"/>
  </r>
  <r>
    <x v="15"/>
    <d v="2022-10-05T00:00:00"/>
    <n v="16134"/>
    <s v="FGE"/>
    <s v="MSM Transportes e Turismo Ltda"/>
    <s v="Transportes de alunos/professores da EMEF Amorim Lima, para visita ao Programa &quot;Vivendo à USP&quot;, no dia 06/10/2022."/>
    <s v="Sim"/>
    <n v="1750"/>
    <m/>
    <n v="1750"/>
    <n v="0"/>
    <n v="10"/>
    <x v="10"/>
  </r>
  <r>
    <x v="15"/>
    <d v="2022-10-05T00:00:00"/>
    <n v="16135"/>
    <s v="FGE"/>
    <s v="Viação Santo Ignácio Ltda"/>
    <s v="Transportes de alunos/professores da EE Mário Manoel Dantas de Aquino, para visita ao Programa &quot;Vivendo à USP&quot;, no dia 20/10/2022."/>
    <s v="Sim"/>
    <n v="1100"/>
    <m/>
    <n v="1100"/>
    <n v="0"/>
    <n v="10"/>
    <x v="10"/>
  </r>
  <r>
    <x v="15"/>
    <d v="2022-10-05T00:00:00"/>
    <n v="16137"/>
    <s v="FGE"/>
    <s v="Viação Santo Ignácio Ltda"/>
    <s v="Transportes de alunos/professores da EE Maria Osório, para visita ao Programa &quot;Vivendo à USP&quot;, no dia 25/10/2022."/>
    <s v="Sim"/>
    <n v="1100"/>
    <m/>
    <n v="1100"/>
    <n v="0"/>
    <n v="10"/>
    <x v="10"/>
  </r>
  <r>
    <x v="15"/>
    <d v="2022-10-21T00:00:00"/>
    <n v="16226"/>
    <s v="FGE"/>
    <s v="New Star Transporte e Turismo Eireli"/>
    <s v="Transportes de alunos/professores da EE José Gonçalves, para visita ao Programa &quot;Vivendo à USP&quot;, no dia 18/10/2022. Anexos:"/>
    <s v="Sim"/>
    <n v="1100"/>
    <m/>
    <n v="1100"/>
    <n v="0"/>
    <n v="10"/>
    <x v="10"/>
  </r>
  <r>
    <x v="15"/>
    <d v="2022-10-27T00:00:00"/>
    <n v="16248"/>
    <s v="FGE"/>
    <s v="Vera Bohomoletz Henriques"/>
    <s v="Aquisição de refeições ( marmitex) a 155 alunos de escolas públicas participantes do Vivendo à USP, durante os dia 6, 18, 20 e 25 de outubro de 2022."/>
    <s v="Sim"/>
    <n v="1494"/>
    <m/>
    <n v="1494"/>
    <n v="0"/>
    <n v="10"/>
    <x v="10"/>
  </r>
  <r>
    <x v="15"/>
    <d v="2022-11-04T00:00:00"/>
    <n v="16272"/>
    <s v="FGE"/>
    <s v="Vera Bohomoletz Henriques"/>
    <s v="Reembolso ref., nota fiscal nº 097 pelo transportes de alunos/professores da EE Santo Dias ( Observatório de Valinhos - IAG ) pela visita ao Programa &quot;Território Ciência e Arte - USP&quot;, no dia 04/11/2022."/>
    <s v="Sim"/>
    <n v="2500"/>
    <m/>
    <n v="2500"/>
    <n v="0"/>
    <n v="11"/>
    <x v="3"/>
  </r>
  <r>
    <x v="15"/>
    <d v="2022-11-08T00:00:00"/>
    <n v="16282"/>
    <s v="FGE"/>
    <s v="Almar Transportes e Locadora de Veículos Eireli"/>
    <s v="Transportes de alunos/professores da EMEF Ernani da Silva Bruno, pela visita ao Programa &quot;Território Ciência e Arte - USP&quot;, no dia 08/11/2022"/>
    <s v="Sim"/>
    <n v="1100"/>
    <m/>
    <n v="1100"/>
    <n v="0"/>
    <n v="11"/>
    <x v="3"/>
  </r>
  <r>
    <x v="15"/>
    <d v="2022-11-08T00:00:00"/>
    <n v="16283"/>
    <s v="FGE"/>
    <s v="Ample Locadora de Veículos Transportes e Turismo L"/>
    <s v="Transportes de alunos/professores da EE Lauro Gomes, pela visita ao Programa &quot;Território Ciência e Arte - USP&quot;, no dia 017/11/2022"/>
    <s v="Sim"/>
    <n v="1350"/>
    <m/>
    <n v="1350"/>
    <n v="0"/>
    <n v="11"/>
    <x v="3"/>
  </r>
  <r>
    <x v="16"/>
    <d v="2022-10-13T00:00:00"/>
    <n v="16191"/>
    <s v="FAP"/>
    <s v="Bolsa Pesquisador"/>
    <s v="Bolsista: Carolina Cristina Fernandes. Supervisor: Paulo Eduardo Artaxo Netto . Período de 01/09/2022 a 31/08/2023. - Empenho 5106862/2022 referente 01/09/2022 a 31/12/2022"/>
    <s v="Sim"/>
    <n v="33916.800000000003"/>
    <m/>
    <n v="33916.800000000003"/>
    <n v="0"/>
    <n v="10"/>
    <x v="10"/>
  </r>
  <r>
    <x v="17"/>
    <d v="2022-02-07T00:00:00"/>
    <n v="15083"/>
    <s v="FGE"/>
    <s v="Monitores Bolsistas"/>
    <s v="Monitores Bolsista do Encontro USP Escola Exercício 2022 - NE 00581872/2022"/>
    <s v="Sim"/>
    <n v="9000"/>
    <m/>
    <n v="9000"/>
    <n v="0"/>
    <n v="2"/>
    <x v="5"/>
  </r>
  <r>
    <x v="17"/>
    <d v="2022-11-09T00:00:00"/>
    <n v="16293"/>
    <s v="FGE"/>
    <s v="Transposição interna"/>
    <s v="Para cobrir saldo negativo do Prog Aprender na Comunidade - GC"/>
    <s v="Sim"/>
    <n v="240"/>
    <m/>
    <n v="240"/>
    <n v="0"/>
    <n v="11"/>
    <x v="3"/>
  </r>
  <r>
    <x v="18"/>
    <d v="2022-01-05T00:00:00"/>
    <n v="15014"/>
    <s v="DIR"/>
    <s v="Ricardo Ichiwaki"/>
    <s v="Compra de três (3) placas de circuito impresso projetados e desenhadas no Laboratório Didático para o experimento didático de Franck-Hertz para que possa funcionar com microcontroladores tipo Arduino ou outros, sendo: - Uma placa para fonte e controle PWM das tensões necessárias e comandos remotos, - Outra para amplificar baixas correntes e ajustar ao microcontrolador e, - Outra para converter os sinais de saída das placas anteriores compatíveis com conversor analógico digital (ADC) de 15 bits. Com estas placas, o experimento de Franck-Hertz funcionará totalmente controlado por computador, isto é, para atender aulas remotas dos cursos de laboratório tais como Física Experimental 5 e 6, Física Moderna, e de Engenharia (Poli-C) o outros que possam aparecer."/>
    <s v="Sim"/>
    <n v="379.99"/>
    <m/>
    <n v="379.99"/>
    <n v="0"/>
    <n v="1"/>
    <x v="11"/>
  </r>
  <r>
    <x v="18"/>
    <d v="2022-01-11T00:00:00"/>
    <n v="15020"/>
    <s v="DIR"/>
    <s v="MERU VIAGENS EIRELI"/>
    <s v="SERVICO DE FORNECIMENTO DE PASSAGENS Aéreas - Voos Nacionais - NE 224867/2022 - GC 3709"/>
    <s v="Sim"/>
    <n v="0"/>
    <m/>
    <n v="0"/>
    <n v="0"/>
    <n v="1"/>
    <x v="11"/>
  </r>
  <r>
    <x v="18"/>
    <d v="2022-01-11T00:00:00"/>
    <n v="15021"/>
    <s v="DIR"/>
    <s v="MERU VIAGENS EIRELI"/>
    <s v="SERVICO DE FORNECIMENTO DE PASSAGENS Aéreas - Voos Internacionais - NE 224875/2022 - GC 3710"/>
    <s v="Sim"/>
    <n v="0"/>
    <m/>
    <n v="0"/>
    <n v="0"/>
    <n v="1"/>
    <x v="11"/>
  </r>
  <r>
    <x v="18"/>
    <d v="2022-01-11T00:00:00"/>
    <n v="15019"/>
    <s v="DIR"/>
    <s v="White Martins Gases Industriais Ltda"/>
    <s v="Contrato de fornecimento de nitrogênio liquido e aluguel de tanques - Processo: 21.1.6.43.5 - NE 215191 e 215310"/>
    <s v="Sim"/>
    <n v="26666.43"/>
    <m/>
    <n v="26666.43"/>
    <n v="0"/>
    <n v="1"/>
    <x v="11"/>
  </r>
  <r>
    <x v="18"/>
    <d v="2022-01-14T00:00:00"/>
    <n v="15031"/>
    <s v="DIR"/>
    <s v="Alvimar Floriano de Souza"/>
    <s v="Reembolso em nome de Alvimar Floriano de Souza, referente à compra de componentes eletrônicos na loja Mult Comercial Ltda, no valor de R$124,40. Os componentes serão utilizados para a confecção de circuitos eletrônicos que serão utilizados nos experimentos de Física Moderna, Física Experimental 5, 6 e C."/>
    <s v="Sim"/>
    <n v="124.4"/>
    <m/>
    <n v="124.4"/>
    <n v="0"/>
    <n v="1"/>
    <x v="11"/>
  </r>
  <r>
    <x v="18"/>
    <d v="2022-01-14T00:00:00"/>
    <n v="15032"/>
    <s v="DIR"/>
    <s v="Transposição Interna"/>
    <s v="Remanejamento N° 2022 50043203 - Para empenho do contrato do serviço de táxi - GC 3533"/>
    <s v="Sim"/>
    <n v="2427.75"/>
    <m/>
    <n v="2427.75"/>
    <n v="0"/>
    <n v="1"/>
    <x v="11"/>
  </r>
  <r>
    <x v="18"/>
    <d v="2022-01-14T00:00:00"/>
    <n v="15034"/>
    <s v="DIR"/>
    <s v="Correios e Telégrafos - E.B.C.T."/>
    <s v="Contrato serviço correios Exercício 2022 - NE 290657/2022 - NE.00793497 - Reforço da NE.00290657 - Contrato de serviços de correios - Exercício 2022 - Anulação NE.03065301 - Anterior R$ 14.180,88."/>
    <s v="Sim"/>
    <n v="5180.88"/>
    <m/>
    <n v="5180.88"/>
    <n v="0"/>
    <n v="1"/>
    <x v="11"/>
  </r>
  <r>
    <x v="18"/>
    <d v="2022-01-14T00:00:00"/>
    <n v="15035"/>
    <s v="DIR"/>
    <s v="SEC Figueiredo Ltda - EPP"/>
    <s v="Contrato de serviços de despachante aduaneiro - Exercício 2022"/>
    <s v="Sim"/>
    <n v="861.84"/>
    <m/>
    <n v="861.84"/>
    <n v="0"/>
    <n v="1"/>
    <x v="11"/>
  </r>
  <r>
    <x v="18"/>
    <d v="2022-01-15T00:00:00"/>
    <n v="15036"/>
    <s v="DIR"/>
    <s v="Simpress Comércio, Locação e Serviços S/A"/>
    <s v="Contrato de serviços de impressão e reprografia corporativa- Exercício 2022 - NE 0290681/2022"/>
    <s v="Sim"/>
    <n v="128406"/>
    <m/>
    <n v="128406"/>
    <n v="0"/>
    <n v="1"/>
    <x v="11"/>
  </r>
  <r>
    <x v="18"/>
    <d v="2022-01-15T00:00:00"/>
    <n v="15037"/>
    <s v="ATA-GRAF"/>
    <s v="IME"/>
    <s v="Referente ao cálculo de rateio do pool de gráficas relativo ao mês de dezembro de 2021 - Remanejamento N° 2022 50043386"/>
    <s v="Sim"/>
    <n v="774.2"/>
    <m/>
    <n v="774.2"/>
    <n v="0"/>
    <n v="1"/>
    <x v="11"/>
  </r>
  <r>
    <x v="18"/>
    <d v="2022-01-19T00:00:00"/>
    <n v="15039"/>
    <s v="ATA-VEICULO"/>
    <s v="Rafael Medeiros da Silva"/>
    <s v="Reparo de vidro elétrico carro ofícial Van Master placa :DJP - 5640"/>
    <s v="Sim"/>
    <n v="40"/>
    <m/>
    <n v="40"/>
    <n v="0"/>
    <n v="1"/>
    <x v="11"/>
  </r>
  <r>
    <x v="18"/>
    <d v="2022-01-20T00:00:00"/>
    <n v="15045"/>
    <s v="DIR"/>
    <s v="Reitoria - Estagiários"/>
    <s v="Solicitação: 61/2022 Setor: Diretoria Instituto de Física Solicitante: 3472142-1 Maria Luísa Pestilla Tippi Valor da Bolsa: 1.025,15 Previsão Orçamentária: 6.150,90 + 1.584,00 (auxílio transporte) Duração: 6 meses Jornada: 30 Horas Doc. Mov. Verba: 202200344498 Processo: 22.1.29.43.6 Aluno: 10694139 - Sthephany de Fatima de Oliveira Data de Cadastro: 22/02/2022 10:12 Remanejamento N° 2022 50108488"/>
    <s v="Sim"/>
    <n v="7734.9"/>
    <m/>
    <n v="7734.9"/>
    <n v="0"/>
    <n v="1"/>
    <x v="11"/>
  </r>
  <r>
    <x v="18"/>
    <d v="2022-01-20T00:00:00"/>
    <n v="15046"/>
    <s v="DIR"/>
    <s v="Diárias"/>
    <s v="Empenho de diárias Nacionais NE 342568 e Internacionais NE 342657 Exercício 2022 - Contrapartida GC 3534"/>
    <s v="Sim"/>
    <n v="0"/>
    <m/>
    <n v="0"/>
    <n v="0"/>
    <n v="1"/>
    <x v="11"/>
  </r>
  <r>
    <x v="18"/>
    <d v="2022-01-21T00:00:00"/>
    <n v="15048"/>
    <s v="DIR"/>
    <s v="Ricardo Ichiwaki"/>
    <s v="Solicitação de reembolso em favor de Ricardo Ichiwaki, referente à aquisição de materiais para a substituição aos danificados ainda existentes no Laboratório Didático."/>
    <s v="Sim"/>
    <n v="1094.7"/>
    <m/>
    <n v="1094.7"/>
    <n v="0"/>
    <n v="1"/>
    <x v="11"/>
  </r>
  <r>
    <x v="18"/>
    <d v="2022-01-24T00:00:00"/>
    <n v="15051"/>
    <s v="DIR"/>
    <s v="Transposição Interna"/>
    <s v="Transferência referente ao saldo remanescente do Exercício 2021 para RD Básico dos professores"/>
    <s v="Sim"/>
    <n v="171944.78"/>
    <m/>
    <n v="171944.78"/>
    <n v="0"/>
    <n v="1"/>
    <x v="11"/>
  </r>
  <r>
    <x v="18"/>
    <d v="2022-01-26T00:00:00"/>
    <n v="15053"/>
    <s v="ATA-VEICULO"/>
    <s v="Antonio Terassi Neto"/>
    <s v="Troca da bateria veiculo Van: DJP:5640"/>
    <s v="Sim"/>
    <n v="499.9"/>
    <m/>
    <n v="499.9"/>
    <n v="0"/>
    <n v="1"/>
    <x v="11"/>
  </r>
  <r>
    <x v="18"/>
    <d v="2022-02-02T00:00:00"/>
    <n v="15072"/>
    <s v="AAA"/>
    <s v="Irene Vicicato Lopes"/>
    <s v="Compra de pastas suspensas para uso nos arquivos da Assistência Acadêmica do IFUSP."/>
    <s v="Sim"/>
    <n v="58.8"/>
    <m/>
    <n v="58.8"/>
    <n v="0"/>
    <n v="2"/>
    <x v="5"/>
  </r>
  <r>
    <x v="18"/>
    <d v="2022-02-02T00:00:00"/>
    <n v="15073"/>
    <s v="ATA-COPA"/>
    <s v="Samuel de Oliveira Mota"/>
    <s v="Solicito reembolso de R$200,00 referente a compra de 02 GLP de 13Kg junto à distribuidora RELUZ para uso nas copas do IFUSP."/>
    <s v="Sim"/>
    <n v="200"/>
    <m/>
    <n v="200"/>
    <n v="0"/>
    <n v="2"/>
    <x v="5"/>
  </r>
  <r>
    <x v="18"/>
    <d v="2022-02-03T00:00:00"/>
    <n v="15077"/>
    <s v="DIR"/>
    <s v="NAYPI SERVIÇOS DE DESPACHOS LTDA"/>
    <s v="Pagamento da despachante para emissão/renovação das licenças de compra/uso de produtos químicos controlados no Instituto de Física."/>
    <s v="Sim"/>
    <n v="1000"/>
    <m/>
    <n v="1000"/>
    <n v="0"/>
    <n v="2"/>
    <x v="5"/>
  </r>
  <r>
    <x v="18"/>
    <d v="2022-02-03T00:00:00"/>
    <n v="15078"/>
    <s v="DIR"/>
    <s v="Rosangela Trevisan R. Ferreira"/>
    <s v="Reembolso referente ao pagamento da confecção de placas de sinalização para utilização nas dependências do IF."/>
    <s v="Sim"/>
    <n v="328"/>
    <m/>
    <n v="328"/>
    <n v="0"/>
    <n v="2"/>
    <x v="5"/>
  </r>
  <r>
    <x v="18"/>
    <d v="2022-02-04T00:00:00"/>
    <n v="15081"/>
    <s v="DIR"/>
    <s v="Transposição Interna"/>
    <s v="REMANEJAMENTO 50081865 / 2022 Transposição p/ Transporte GC 3632"/>
    <s v="Sim"/>
    <n v="12347.6"/>
    <m/>
    <n v="12347.6"/>
    <n v="0"/>
    <n v="2"/>
    <x v="5"/>
  </r>
  <r>
    <x v="18"/>
    <d v="2022-02-08T00:00:00"/>
    <n v="15084"/>
    <s v="DIR"/>
    <s v="São Locação e Venda de Máquinas de Café Limitada"/>
    <s v="Compra de 05 pacotes em grão de Café Tradicional para Diretoria"/>
    <s v="Sim"/>
    <n v="247.5"/>
    <m/>
    <n v="247.5"/>
    <n v="0"/>
    <n v="2"/>
    <x v="5"/>
  </r>
  <r>
    <x v="18"/>
    <d v="2022-02-10T00:00:00"/>
    <n v="15100"/>
    <s v="DIR-OMC"/>
    <s v="ALmoxarifado"/>
    <s v="Requisição de Almoxarifado"/>
    <s v="Sim"/>
    <n v="139.37"/>
    <m/>
    <n v="139.37"/>
    <n v="0"/>
    <n v="2"/>
    <x v="5"/>
  </r>
  <r>
    <x v="18"/>
    <d v="2022-02-10T00:00:00"/>
    <n v="15095"/>
    <s v="ATA-LIMP"/>
    <s v="ALmoxarifado"/>
    <s v="Requisição de Almoxarifado"/>
    <s v="Sim"/>
    <n v="1272.3499999999999"/>
    <m/>
    <n v="1272.3499999999999"/>
    <n v="0"/>
    <n v="2"/>
    <x v="5"/>
  </r>
  <r>
    <x v="18"/>
    <d v="2022-02-10T00:00:00"/>
    <n v="15103"/>
    <s v="DIR"/>
    <s v="ALmoxarifado"/>
    <s v="Requisição de Almoxarifado"/>
    <s v="Sim"/>
    <n v="61.81"/>
    <m/>
    <n v="61.81"/>
    <n v="0"/>
    <n v="2"/>
    <x v="5"/>
  </r>
  <r>
    <x v="18"/>
    <d v="2022-02-10T00:00:00"/>
    <n v="15105"/>
    <s v="DIR-SBI"/>
    <s v="ALmoxarifado"/>
    <s v="Requisição de Almoxarifado"/>
    <s v="Sim"/>
    <n v="252.05"/>
    <m/>
    <n v="252.05"/>
    <n v="0"/>
    <n v="2"/>
    <x v="5"/>
  </r>
  <r>
    <x v="18"/>
    <d v="2022-02-10T00:00:00"/>
    <n v="15107"/>
    <s v="ATF-COMPRAS"/>
    <s v="ALmoxarifado"/>
    <s v="Requisição de Almoxarifado"/>
    <s v="Sim"/>
    <n v="250.29"/>
    <m/>
    <n v="250.29"/>
    <n v="0"/>
    <n v="2"/>
    <x v="5"/>
  </r>
  <r>
    <x v="18"/>
    <d v="2022-02-10T00:00:00"/>
    <n v="15111"/>
    <s v="DIR-OMC"/>
    <s v="ALmoxarifado"/>
    <s v="Requisição de Almoxarifado"/>
    <s v="Sim"/>
    <n v="158.44"/>
    <m/>
    <n v="158.44"/>
    <n v="0"/>
    <n v="2"/>
    <x v="5"/>
  </r>
  <r>
    <x v="18"/>
    <d v="2022-02-10T00:00:00"/>
    <n v="15113"/>
    <s v="DIR-LDID"/>
    <s v="ALmoxarifado"/>
    <s v="Requisição de Almoxarifado"/>
    <s v="Sim"/>
    <n v="150.34"/>
    <m/>
    <n v="150.34"/>
    <n v="0"/>
    <n v="2"/>
    <x v="5"/>
  </r>
  <r>
    <x v="18"/>
    <d v="2022-02-10T00:00:00"/>
    <n v="15118"/>
    <s v="DIR-SBI"/>
    <s v="ALmoxarifado"/>
    <s v="Requisição de Almoxarifado"/>
    <s v="Sim"/>
    <n v="175"/>
    <m/>
    <n v="175"/>
    <n v="0"/>
    <n v="2"/>
    <x v="5"/>
  </r>
  <r>
    <x v="18"/>
    <d v="2022-02-10T00:00:00"/>
    <n v="15119"/>
    <s v="ATF-COMPRAS"/>
    <s v="ALmoxarifado"/>
    <s v="Requisição de Almoxarifado"/>
    <s v="Sim"/>
    <n v="29.62"/>
    <m/>
    <n v="29.62"/>
    <n v="0"/>
    <n v="2"/>
    <x v="5"/>
  </r>
  <r>
    <x v="18"/>
    <d v="2022-02-10T00:00:00"/>
    <n v="15121"/>
    <s v="ATA-EXPEDIENTE"/>
    <s v="ALmoxarifado"/>
    <s v="Requisição de Almoxarifado"/>
    <s v="Sim"/>
    <n v="429.59"/>
    <m/>
    <n v="429.59"/>
    <n v="0"/>
    <n v="2"/>
    <x v="5"/>
  </r>
  <r>
    <x v="18"/>
    <d v="2022-02-10T00:00:00"/>
    <n v="15122"/>
    <s v="DIR"/>
    <s v="ALmoxarifado"/>
    <s v="Requisição de Almoxarifado"/>
    <s v="Sim"/>
    <n v="204.8"/>
    <m/>
    <n v="204.8"/>
    <n v="0"/>
    <n v="2"/>
    <x v="5"/>
  </r>
  <r>
    <x v="18"/>
    <d v="2022-02-10T00:00:00"/>
    <n v="15126"/>
    <s v="DIR-CCIF"/>
    <s v="ALmoxarifado"/>
    <s v="Requisição de Almoxarifado"/>
    <s v="Sim"/>
    <n v="65.06"/>
    <m/>
    <n v="65.06"/>
    <n v="0"/>
    <n v="2"/>
    <x v="5"/>
  </r>
  <r>
    <x v="18"/>
    <d v="2022-02-14T00:00:00"/>
    <n v="15139"/>
    <s v="DIR"/>
    <s v="Transposição interna"/>
    <s v="Referente a GO 15136 - Compra RI Prof Marcelo - Empenho na Fonte do Tesouro - Contrapartida Diretoria - RI GC 3644"/>
    <s v="Sim"/>
    <n v="752"/>
    <m/>
    <n v="752"/>
    <n v="0"/>
    <n v="2"/>
    <x v="5"/>
  </r>
  <r>
    <x v="18"/>
    <d v="2022-02-14T00:00:00"/>
    <n v="15140"/>
    <s v="DIR"/>
    <s v="Reitoria - Estagiários"/>
    <s v="Solicitação: 197/2022 Setor: Física Experimental Solicitante: 3560046-1 Andre Machado Rodrigues Valor da Bolsa: 1.212,00 Previsão Orçamentária: 14.544,00 + 3.168,00 (auxílio transporte) Duração: 12 meses Jornada: 30 Horas Doc. Mov. Verba: 202200681176 Processo: 22.1.61.43.7 Aluno: 10739142 - Mariana Madeo Morilhas Data de Cadastro: 29/04/2022 10:23 Remanejamento N° 2022 50224607"/>
    <s v="Sim"/>
    <n v="17712"/>
    <m/>
    <n v="17712"/>
    <n v="0"/>
    <n v="2"/>
    <x v="5"/>
  </r>
  <r>
    <x v="18"/>
    <d v="2022-02-15T00:00:00"/>
    <n v="15143"/>
    <s v="ATF-COMPRAS"/>
    <s v="Companhia de Proc. de Dados do Estado de São Paulo"/>
    <s v="Solicito a liberação de verba no valor de R$ 112,50 referente a renovação do certificado e-CPF A3, a favor da empresa Companhia de Processento de Dados do Estado de São Paulo, a solicitação se faz necessária em carater emergencial para publicações das licitações do Instituto de Física."/>
    <s v="Sim"/>
    <n v="112.5"/>
    <m/>
    <n v="112.5"/>
    <n v="0"/>
    <n v="2"/>
    <x v="5"/>
  </r>
  <r>
    <x v="18"/>
    <d v="2022-02-15T00:00:00"/>
    <n v="15147"/>
    <s v="DIR"/>
    <s v="Prof. Manfredo Tabacnkis"/>
    <s v="Serviços, em caráter emrgencial de Consultoria de Projeto de Arquitetura, junto ao Setor Bibliográfico do IF."/>
    <s v="Sim"/>
    <n v="465"/>
    <m/>
    <n v="465"/>
    <n v="0"/>
    <n v="2"/>
    <x v="5"/>
  </r>
  <r>
    <x v="18"/>
    <d v="2022-02-18T00:00:00"/>
    <n v="15153"/>
    <s v="DIR"/>
    <s v="Transposição Interna"/>
    <s v="Distribuição da verba para os departamentos conforme aprovado na reunião da CTA"/>
    <s v="Sim"/>
    <n v="217757"/>
    <m/>
    <n v="217757"/>
    <n v="0"/>
    <n v="2"/>
    <x v="5"/>
  </r>
  <r>
    <x v="18"/>
    <d v="2022-02-21T00:00:00"/>
    <n v="15156"/>
    <s v="ATF-ALMOX"/>
    <s v="Alysson Cardoso Ferreira - Me"/>
    <s v="Aquisição de papel higiênico e papel toalha para estoque no almoxarifado. NE 747878/2022 - Processo: 22.1.00050.43.5"/>
    <s v="Sim"/>
    <n v="51770"/>
    <m/>
    <n v="51770"/>
    <n v="0"/>
    <n v="2"/>
    <x v="5"/>
  </r>
  <r>
    <x v="18"/>
    <d v="2022-02-24T00:00:00"/>
    <n v="15170"/>
    <s v="ATA"/>
    <s v="Correios e Telégrafos - E.B.C.T."/>
    <s v="NE.00793497 - Reforço da NE.00290657 - Contrato de serviços de correios - Exercício 2022. Contrapartida GC 3688"/>
    <s v="Sim"/>
    <n v="970.28"/>
    <m/>
    <n v="970.28"/>
    <n v="0"/>
    <n v="2"/>
    <x v="5"/>
  </r>
  <r>
    <x v="18"/>
    <d v="2022-03-03T00:00:00"/>
    <n v="15175"/>
    <s v="DIR"/>
    <s v="Ricardo Ichiwaki"/>
    <s v="Solicito reembolso pela compra de insumos emergenciais para a preparação para as aulas presenciais de laboratório."/>
    <s v="Sim"/>
    <n v="1840.74"/>
    <m/>
    <n v="1840.74"/>
    <n v="0"/>
    <n v="3"/>
    <x v="6"/>
  </r>
  <r>
    <x v="18"/>
    <d v="2022-03-03T00:00:00"/>
    <n v="15177"/>
    <s v="AAA-SAL"/>
    <s v="Esly Juliano Pedroso da Silva"/>
    <s v="Encadernação do livro de Registro de Diplomas"/>
    <s v="Sim"/>
    <n v="80"/>
    <m/>
    <n v="80"/>
    <n v="0"/>
    <n v="3"/>
    <x v="6"/>
  </r>
  <r>
    <x v="18"/>
    <d v="2022-03-03T00:00:00"/>
    <n v="15178"/>
    <s v="DIR"/>
    <s v="Andréa Schlegel"/>
    <s v="Solicito reembolso de compras de 300 crachás para o setor de CPq e CCEx do IFUSP."/>
    <s v="Sim"/>
    <n v="353.7"/>
    <m/>
    <n v="353.7"/>
    <n v="0"/>
    <n v="3"/>
    <x v="6"/>
  </r>
  <r>
    <x v="18"/>
    <d v="2022-03-03T00:00:00"/>
    <n v="15179"/>
    <s v="DIR"/>
    <s v="SAS"/>
    <s v="Remanejamento N° 2022 50118165 Referente a compra de 132 tickets restaurante da USP. O valor unitário dos tickets é de R$ 10,00 x 132= R$ 1.320,00 Evento: Masterclasses Hands On Particle Physics Responsável: Prof. Marcelo Gameiro Munhoz Dias: 21, 23, 25 e 30 de março de 2022"/>
    <s v="Sim"/>
    <n v="1320"/>
    <m/>
    <n v="1320"/>
    <n v="0"/>
    <n v="3"/>
    <x v="6"/>
  </r>
  <r>
    <x v="18"/>
    <d v="2022-03-03T00:00:00"/>
    <n v="15180"/>
    <s v="DIR"/>
    <s v="SAS"/>
    <s v="Remanejamento N° 2022 50118505 - Evento: Curso de Verão Responsável: Prof. Oscar José Pinto Éboli Dias: 07 a 11 de março de 2022 Total de tickets: 100 por dia = 200 Tickets"/>
    <s v="Sim"/>
    <n v="2000"/>
    <m/>
    <n v="2000"/>
    <n v="0"/>
    <n v="3"/>
    <x v="6"/>
  </r>
  <r>
    <x v="18"/>
    <d v="2022-03-03T00:00:00"/>
    <n v="15181"/>
    <s v="DIR"/>
    <s v="SAS"/>
    <s v="Remanejamento N° 2022 50118564 - Referente ao Complemento do Remanejamento N° 2022 50118165, remanejamento referente a 396 tickets - Completando no total 528 tickets. Evento: Masterclasses Hands On Particle Physics - 132 Tickets x 4 dias = 528 tickets Dias: 21, 23, 25 e 30 de março de 2022"/>
    <s v="Sim"/>
    <n v="3960"/>
    <m/>
    <n v="3960"/>
    <n v="0"/>
    <n v="3"/>
    <x v="6"/>
  </r>
  <r>
    <x v="18"/>
    <d v="2022-03-03T00:00:00"/>
    <n v="15183"/>
    <s v="DIR"/>
    <s v="White Martins Gases Industriais Ltda"/>
    <s v="Serviço de Fornecimento de Nitrogênio Líquido Nota de Empenho 953966/2022 Referente 2º TAC - Exercício 2022 - 17/03/2022 a 31/12/2022"/>
    <s v="Sim"/>
    <n v="121488.89"/>
    <m/>
    <n v="121488.89"/>
    <n v="0"/>
    <n v="3"/>
    <x v="6"/>
  </r>
  <r>
    <x v="18"/>
    <d v="2022-03-03T00:00:00"/>
    <n v="15184"/>
    <s v="DIR"/>
    <s v="White Martins Gases Industriais Ltda"/>
    <s v="Serviço de Fornecimento de Locação de Tanque de Criogênio para armazenamento de Nitrogênio Líquido Nota de Empenho 953982/2022 Referente 2º TAC - Exercício 2022 - 17/03/2022 a 31/12/2022"/>
    <s v="Sim"/>
    <n v="13876.52"/>
    <m/>
    <n v="13876.52"/>
    <n v="0"/>
    <n v="3"/>
    <x v="6"/>
  </r>
  <r>
    <x v="18"/>
    <d v="2022-03-04T00:00:00"/>
    <n v="15158"/>
    <s v="ATF-COMPRAS"/>
    <s v="(ECT)- Empr. Bras. de Correios e Telégrafos"/>
    <s v="Enviar CR/AR para a empresa Yuma Comercial Eireli - Rua Tebas, 200 - Campo Belo - São Paulo - SP - Cep - 04634-030 - (Nº.Objeto:BR427918177br)"/>
    <s v="Sim"/>
    <n v="16.84"/>
    <m/>
    <n v="16.84"/>
    <n v="0"/>
    <n v="3"/>
    <x v="6"/>
  </r>
  <r>
    <x v="18"/>
    <d v="2022-03-04T00:00:00"/>
    <n v="15186"/>
    <s v="DIR-CPESQ"/>
    <s v="Mendes &amp; Bueno Buffet e Eventos EIRELI"/>
    <s v="NE.00967258 - Ata Registro de Preço - serviços de buffet - RC 107968 - DC 37749."/>
    <s v="Sim"/>
    <n v="1350"/>
    <m/>
    <n v="1350"/>
    <n v="0"/>
    <n v="3"/>
    <x v="6"/>
  </r>
  <r>
    <x v="18"/>
    <d v="2022-03-07T00:00:00"/>
    <n v="15187"/>
    <s v="DIR-CCEX"/>
    <s v="Colaboradores eventuais (Eventos de Verão 2022)"/>
    <s v="Pagamento a colaboradores eventuais que participarão do Curso de Verão e da Semana de Recepção aos Calouros de 2022, de 07 a 19/03/2022, realizado pela CCEx. NEE 967304, 967339, 967347, 967355, 967363, 967371, 967380 e 967398/2022. Proc. 2022.1.60.43.0. Alteração no valor total desta G.O. de R$ 4.000,00 devido aos reforços e anulações de alguns empenhos. Comprovantes vide processo."/>
    <s v="Sim"/>
    <n v="3800"/>
    <m/>
    <n v="3800"/>
    <n v="0"/>
    <n v="3"/>
    <x v="6"/>
  </r>
  <r>
    <x v="18"/>
    <d v="2022-03-08T00:00:00"/>
    <n v="15193"/>
    <s v="AAA"/>
    <s v="Fabio Hideki Sakuguti"/>
    <s v="Compra de webcam, headset e microfone para realização de reuniões híbridas dos Colegiados (CTA/Congregação)."/>
    <s v="Sim"/>
    <n v="731.77"/>
    <m/>
    <n v="731.77"/>
    <n v="0"/>
    <n v="3"/>
    <x v="6"/>
  </r>
  <r>
    <x v="18"/>
    <d v="2022-03-09T00:00:00"/>
    <n v="15198"/>
    <s v="DIR"/>
    <s v="Mendes &amp; Bueno Buffet e Eventos Eireli - EPP"/>
    <s v="Serviços de Buffet para o dia 17/03/2022 na Praça do Mickey em frene ao Auditório Abrahão - NE 1014610/2022 - Processo: 22.1.64.43.6"/>
    <s v="Sim"/>
    <n v="2800"/>
    <m/>
    <n v="2800"/>
    <n v="0"/>
    <n v="3"/>
    <x v="6"/>
  </r>
  <r>
    <x v="18"/>
    <d v="2022-03-09T00:00:00"/>
    <n v="15199"/>
    <s v="DIR"/>
    <s v="Mendes &amp; Bueno Buffet e Eventos Eireli - EPP"/>
    <s v="Coffee break para Evento Masterclasses - NE 1014688/2022 - Processo: 22.1.64.43.6"/>
    <s v="Sim"/>
    <n v="2240"/>
    <m/>
    <n v="2240"/>
    <n v="0"/>
    <n v="3"/>
    <x v="6"/>
  </r>
  <r>
    <x v="18"/>
    <d v="2022-03-10T00:00:00"/>
    <n v="15205"/>
    <s v="DIR"/>
    <s v="Reitoria - Estagiários"/>
    <s v="Solicitação: 293/2022 Setor: Setor de Suporte ao Usuário Solicitante: 5479786-1 Hercules Ramos Veloso de Freitas Valor da Bolsa: 682,49 Previsão Orçamentária: 4.094,94 + 1.584,00 (auxílio transporte) Duração: 6 meses Jornada: 20 Horas Doc. Mov. Verba: 202201033372 Processo: 22.1.98.43.8 Aluno: 11811583 - Tiago Matheus da Silva Data de Cadastro: 01/04/2022 14:43 Remanejamento N° 2022 50199980"/>
    <s v="Sim"/>
    <n v="5678.94"/>
    <m/>
    <n v="5678.94"/>
    <n v="0"/>
    <n v="3"/>
    <x v="6"/>
  </r>
  <r>
    <x v="18"/>
    <d v="2022-03-10T00:00:00"/>
    <n v="15206"/>
    <s v="DIR"/>
    <s v="Reitoria - Estagiários"/>
    <s v="Solicitação: 294/2022 Setor: Setor de Suporte ao Usuário Solicitante: 5479786-1 Hercules Ramos Veloso de Freitas Valor da Bolsa: 682,49 Previsão Orçamentária: 4.094,94 + 1.584,00 (auxílio transporte) Duração: 6 meses Jornada: 20 Horas Doc. Mov. Verba: 202201033470 Processo: 22.1.99.43.4 Aluno: 11880685 - Pedro Vicente de Jesus Data de Cadastro: 01/04/2022 14:42 Remanejamento N° 2022 50200104"/>
    <s v="Sim"/>
    <n v="5678.94"/>
    <m/>
    <n v="5678.94"/>
    <n v="0"/>
    <n v="3"/>
    <x v="6"/>
  </r>
  <r>
    <x v="18"/>
    <d v="2022-03-10T00:00:00"/>
    <n v="15209"/>
    <s v="ATF-ALMOX"/>
    <s v="Evol Comercio, Servico e Importacao Ltda."/>
    <s v="NE.01036789 - Ata Registro de Preço - compra de baterias e pilhas - RC 118420 - DC 42025."/>
    <s v="Sim"/>
    <n v="2258"/>
    <m/>
    <n v="2258"/>
    <n v="0"/>
    <n v="3"/>
    <x v="6"/>
  </r>
  <r>
    <x v="18"/>
    <d v="2022-03-11T00:00:00"/>
    <n v="15211"/>
    <s v="DIR"/>
    <s v="Ricardo Ichiwaki"/>
    <s v="Solicito reembolso a Ricardo Ichiwaki pela compra de insumos para a preparação do experimento de Espectroscopia."/>
    <s v="Sim"/>
    <n v="94.4"/>
    <m/>
    <n v="94.4"/>
    <n v="0"/>
    <n v="3"/>
    <x v="6"/>
  </r>
  <r>
    <x v="18"/>
    <d v="2022-03-11T00:00:00"/>
    <n v="15213"/>
    <s v="DIR"/>
    <s v="Reitoria - Estagiários"/>
    <s v="Solicitação: 309/2022 Setor: Diretoria Instituto de Física Solicitante: 5008157 -1 Veronica Espinosa Pintos Lopes Valor da Bolsa: 1.212,00 Previsão Orçamentária: 14.544,00 + 3.168,00 (auxílio transporte) Duração: 12 meses Jornada: 30 Horas Doc. Mov. Verba: 202201101769 Processo: 22.1.102.43.5 Aluno: 9289030 - Maria Rosa Lins Gomes Data de Cadastro: 26/04/2022 13:04 Remanejamento N° 2022 50216205"/>
    <s v="Sim"/>
    <n v="17712"/>
    <m/>
    <n v="17712"/>
    <n v="0"/>
    <n v="3"/>
    <x v="6"/>
  </r>
  <r>
    <x v="18"/>
    <d v="2022-03-11T00:00:00"/>
    <n v="15214"/>
    <s v="DIR-CCIF"/>
    <s v="Reitoria - Estagiários"/>
    <s v="Solicitação: 310/2022 - Remanejamento N° 2022 5016814 - Setor: Diretoria Instituto de Física Solicitante: 5008157-1 Veronica Espinosa Pintos Lopes Valor da Bolsa: 1.025,15 Previsão Orçamentária: 4.100,60 + 1.056,00 (auxílio transporte) Duração: 4 meses Jornada: 30 Horas Doc. Mov. Verba: 202201101785 Processo: 22.1.103.43.1 Aluno: 9761402 - Natalia Pacheco de Carvalho"/>
    <s v="Sim"/>
    <n v="5156.6000000000004"/>
    <m/>
    <n v="5156.6000000000004"/>
    <n v="0"/>
    <n v="3"/>
    <x v="6"/>
  </r>
  <r>
    <x v="18"/>
    <d v="2022-03-11T00:00:00"/>
    <n v="15217"/>
    <s v="DIR"/>
    <s v="Débitos Tesouraria"/>
    <s v="Ajustes de lançamentos referente as despesas realizadas no Grupo do Tesouro do processo de adiantamento nº : 22.1.10.43.3, mas lançados nos RI dos professor - GO 15060 - Contrapartida RI Diretoria GC 3663"/>
    <s v="Sim"/>
    <n v="259.02"/>
    <m/>
    <n v="259.02"/>
    <n v="0"/>
    <n v="3"/>
    <x v="6"/>
  </r>
  <r>
    <x v="18"/>
    <d v="2022-03-14T00:00:00"/>
    <n v="15219"/>
    <s v="DIR"/>
    <s v="Mendes &amp; Bueno Buffet e Eventos EIRELI - EPP"/>
    <s v="NE. 01114623 / 01114631 / 01114640 / 01114658 - Ata Registro de Preço - serviço eventual de buffet - RC 125338 / 125320 / 125311 / 125303 - DC 44397 / 44427 / 44435 / 44443."/>
    <s v="Sim"/>
    <n v="2400"/>
    <m/>
    <n v="2400"/>
    <n v="0"/>
    <n v="3"/>
    <x v="6"/>
  </r>
  <r>
    <x v="18"/>
    <d v="2022-03-15T00:00:00"/>
    <n v="15225"/>
    <s v="DIR"/>
    <s v="Saniplan Engenharia e Serviços Ambientais Ltda"/>
    <s v="Serv. Coleta, transp, dest. final gestão de resíduos químicos perigosos classe I - Compra 47700/2021 - NE 01128888/2022"/>
    <s v="Sim"/>
    <n v="14001.96"/>
    <m/>
    <n v="14001.96"/>
    <n v="0"/>
    <n v="3"/>
    <x v="6"/>
  </r>
  <r>
    <x v="18"/>
    <d v="2022-03-17T00:00:00"/>
    <n v="15229"/>
    <s v="DIR"/>
    <s v="David Bärg Filho"/>
    <s v="Aquisição emergencial de material para os auditórios Adma Jafet, Abraão de Moraes, Norte, Sul, Novo1, Novo2 e Salas 2026."/>
    <s v="Sim"/>
    <n v="1701"/>
    <m/>
    <n v="1701"/>
    <n v="0"/>
    <n v="3"/>
    <x v="6"/>
  </r>
  <r>
    <x v="18"/>
    <d v="2022-03-17T00:00:00"/>
    <n v="15232"/>
    <s v="ATA-VEICULO"/>
    <s v="Vision 10 Centro Automotivo - EIRELI"/>
    <s v="NE.01161850 - serviço de funilaria para veículo oficial Placa EEF - 9004 - RC 111060 - DC 41363."/>
    <s v="Sim"/>
    <n v="2110"/>
    <m/>
    <n v="2110"/>
    <n v="0"/>
    <n v="3"/>
    <x v="6"/>
  </r>
  <r>
    <x v="18"/>
    <d v="2022-03-18T00:00:00"/>
    <n v="15234"/>
    <s v="ATF-COMPRAS"/>
    <s v="JT Publicidaade Comunicação e Assessoria Ltda."/>
    <s v="Solicito a liberação de verba no valor de R$ 320,00 a favor da empresa JT Publicidade Comunicação e Assessoria Ltda., a solicitação é em carater emergencial devido a publicação do edital da Tomada de Preços 01/2022 - IFUSP"/>
    <s v="Sim"/>
    <n v="320"/>
    <m/>
    <n v="320"/>
    <n v="0"/>
    <n v="3"/>
    <x v="6"/>
  </r>
  <r>
    <x v="18"/>
    <d v="2022-03-18T00:00:00"/>
    <n v="15235"/>
    <s v="DIR"/>
    <s v="Ricardo Ichiwaki"/>
    <s v="Solicitação de reembolso a Ricardo Ichiwaki pela compra emergencial de insumos para as aulas nos Laboratórios Didáticos."/>
    <s v="Sim"/>
    <n v="1029.8"/>
    <m/>
    <n v="1029.8"/>
    <n v="0"/>
    <n v="3"/>
    <x v="6"/>
  </r>
  <r>
    <x v="18"/>
    <d v="2022-03-22T00:00:00"/>
    <n v="15250"/>
    <s v="DIR"/>
    <s v="Ricardo Ichiwaki"/>
    <s v="Solicitação de reembolso a Ricardo Ichiwaki pela compra de insumos emergenciais às aulas nos Laboratórios Didáticos."/>
    <s v="Sim"/>
    <n v="431.2"/>
    <m/>
    <n v="431.2"/>
    <n v="0"/>
    <n v="3"/>
    <x v="6"/>
  </r>
  <r>
    <x v="18"/>
    <d v="2022-03-23T00:00:00"/>
    <n v="15253"/>
    <s v="DIR"/>
    <s v="São Locação e Venda de Máquinas de café Limitada"/>
    <s v="Compra de 06 pacotes em grão de café para Diretoria"/>
    <s v="Sim"/>
    <n v="354"/>
    <m/>
    <n v="354"/>
    <n v="0"/>
    <n v="3"/>
    <x v="6"/>
  </r>
  <r>
    <x v="18"/>
    <d v="2022-03-24T00:00:00"/>
    <n v="15255"/>
    <s v="AAA"/>
    <s v="Irene Vicicato Lopes"/>
    <s v="Compra de cápsulas de café e biscoitos para reuniões do CTA a ser realizada em 24.03.21"/>
    <s v="Sim"/>
    <n v="66.760000000000005"/>
    <m/>
    <n v="66.760000000000005"/>
    <n v="0"/>
    <n v="3"/>
    <x v="6"/>
  </r>
  <r>
    <x v="18"/>
    <d v="2022-03-24T00:00:00"/>
    <n v="15258"/>
    <s v="DIR"/>
    <s v="Monitores Bolsistas"/>
    <s v="Folha de pagamento de monitores bolsistas 2022 - Processo:22.1.16.43.1 - NE 224905/2022"/>
    <s v="Sim"/>
    <n v="524663.62"/>
    <m/>
    <n v="524663.62"/>
    <n v="0"/>
    <n v="3"/>
    <x v="6"/>
  </r>
  <r>
    <x v="18"/>
    <d v="2022-03-24T00:00:00"/>
    <n v="15264"/>
    <s v="ATA"/>
    <s v="Lojas Martex Junior Móveis - Eireli"/>
    <s v="NE 01234459/22 - Aquisição de armário (Para guarda de material para salas de aula) - RC 134922 - DC 49690. Proc. 22.1.92.43.0"/>
    <s v="Sim"/>
    <n v="2520.96"/>
    <m/>
    <n v="2520.96"/>
    <n v="0"/>
    <n v="3"/>
    <x v="6"/>
  </r>
  <r>
    <x v="18"/>
    <d v="2022-03-25T00:00:00"/>
    <n v="15268"/>
    <s v="DIR"/>
    <s v="Transposição interna"/>
    <s v="Transferencia para cobrir saldo da Diretoria - Combate COVID - GC 3671"/>
    <s v="Sim"/>
    <n v="17991.740000000002"/>
    <m/>
    <n v="17991.740000000002"/>
    <n v="0"/>
    <n v="3"/>
    <x v="6"/>
  </r>
  <r>
    <x v="18"/>
    <d v="2022-03-25T00:00:00"/>
    <n v="15270"/>
    <s v="ATA"/>
    <s v="Rosangela Trevisan R. Ferreira"/>
    <s v="Reembolso referente ao pagamento da confecção de placa de sinalização para utilização nas dependências do Instituto de Física."/>
    <s v="Sim"/>
    <n v="178"/>
    <m/>
    <n v="178"/>
    <n v="0"/>
    <n v="3"/>
    <x v="6"/>
  </r>
  <r>
    <x v="18"/>
    <d v="2022-03-29T00:00:00"/>
    <n v="15281"/>
    <s v="ATA"/>
    <s v="JG COMERCIO DE EPIS E FERRAGENS EIRELI"/>
    <s v="Adiantamento - Aquisição de coletro seletivo de residuo para uso na copa da ATF 9 Assistência Financeira)"/>
    <s v="Sim"/>
    <n v="103.9"/>
    <m/>
    <n v="103.9"/>
    <n v="0"/>
    <n v="3"/>
    <x v="6"/>
  </r>
  <r>
    <x v="18"/>
    <d v="2022-03-30T00:00:00"/>
    <n v="15285"/>
    <s v="AAA"/>
    <s v="Irene Vicicato Lopes"/>
    <s v="cápsulas de café, Biscoitos, açucar e chá para reunião da Congregação de 31.03.22 e seguintes."/>
    <s v="Sim"/>
    <n v="187"/>
    <m/>
    <n v="187"/>
    <n v="0"/>
    <n v="3"/>
    <x v="6"/>
  </r>
  <r>
    <x v="18"/>
    <d v="2022-03-30T00:00:00"/>
    <n v="15287"/>
    <s v="DIR"/>
    <s v="Débitos Tesouraria"/>
    <s v="Ajustes de lançamentos referente as despesas realizadas no Grupo do Tesouro do processo de adiantamento nº : 22.1.33.43.3, mas lançados nos RI dos professores - GOs 15144, 15145, 15141, 15168, 15162 e 15163 - Contrapartida Diretoria - RI ADM GC 3674"/>
    <s v="Sim"/>
    <n v="3123"/>
    <m/>
    <n v="3123"/>
    <n v="0"/>
    <n v="3"/>
    <x v="6"/>
  </r>
  <r>
    <x v="18"/>
    <d v="2022-03-31T00:00:00"/>
    <n v="15292"/>
    <s v="ATA-VEICULO"/>
    <s v="Vision Car Centro Automotivo"/>
    <s v="Troca de ÓLEO/MOTOR , FILTRO DE ÓLEO ,FILTRO DE COMBUSTÍVEL , FILTRO DE AR e FILTRO DE AR CONDICIONADO"/>
    <s v="Sim"/>
    <n v="295"/>
    <m/>
    <n v="295"/>
    <n v="0"/>
    <n v="3"/>
    <x v="6"/>
  </r>
  <r>
    <x v="18"/>
    <d v="2022-03-31T00:00:00"/>
    <n v="15294"/>
    <s v="DIR"/>
    <s v="Renata C M Bonato"/>
    <s v="Reembolso gasto na Kalunga, material de consumo para o CCIF (Centro de Computação do Instituto de Física).."/>
    <s v="Sim"/>
    <n v="631"/>
    <m/>
    <n v="631"/>
    <n v="0"/>
    <n v="3"/>
    <x v="6"/>
  </r>
  <r>
    <x v="18"/>
    <d v="2022-03-31T00:00:00"/>
    <n v="15299"/>
    <s v="ATF-ALMOX"/>
    <s v="Maria Ângela de Moraes - ME"/>
    <s v="Aquisição de água mineral para estoque - NE 1315718/2022 - Processo: 21.1.34.43.7"/>
    <s v="Sim"/>
    <n v="401"/>
    <m/>
    <n v="401"/>
    <n v="0"/>
    <n v="3"/>
    <x v="6"/>
  </r>
  <r>
    <x v="18"/>
    <d v="2022-03-31T00:00:00"/>
    <n v="15302"/>
    <s v="DIR"/>
    <s v="Reitoria - Estagiários"/>
    <s v="Solicitação 886/2021 - Remanejamento N° 2022 50168120 de recurso para estágio do aluno Victoria Vivian Mascareñas Silva. Aluno: 10762611 - Victoria Vivian Mascareñas Silva Processo: 22.1.66.43.9"/>
    <s v="Sim"/>
    <n v="15469.8"/>
    <m/>
    <n v="15469.8"/>
    <n v="0"/>
    <n v="3"/>
    <x v="6"/>
  </r>
  <r>
    <x v="18"/>
    <d v="2022-03-31T00:00:00"/>
    <n v="15301"/>
    <s v="ATF-ALMOX"/>
    <s v="Alysson Cardoso Ferreira - Me"/>
    <s v="Aquisição de papel em bobina para estoque - NE 1315653 - Processo:22.1.50.43.5"/>
    <s v="Sim"/>
    <n v="9620"/>
    <m/>
    <n v="9620"/>
    <n v="0"/>
    <n v="3"/>
    <x v="6"/>
  </r>
  <r>
    <x v="18"/>
    <d v="2022-04-01T00:00:00"/>
    <n v="15305"/>
    <s v="DIR"/>
    <s v="Jose Roberto dos Santos"/>
    <s v="Adiantamento - aquisição de serviço de chaveiro"/>
    <s v="Sim"/>
    <n v="30"/>
    <m/>
    <n v="30"/>
    <n v="0"/>
    <n v="4"/>
    <x v="0"/>
  </r>
  <r>
    <x v="18"/>
    <d v="2022-04-01T00:00:00"/>
    <n v="15306"/>
    <s v="ATA-SV"/>
    <s v="JOSE ROBERTO DOS SANTOS"/>
    <s v="Adiantamento - Aquisição de serviço de chaveiro"/>
    <s v="Sim"/>
    <n v="30"/>
    <m/>
    <n v="30"/>
    <n v="0"/>
    <n v="4"/>
    <x v="0"/>
  </r>
  <r>
    <x v="18"/>
    <d v="2022-04-01T00:00:00"/>
    <n v="15307"/>
    <s v="DIR"/>
    <s v="Ricardo Ichiwaki"/>
    <s v="Solicitação de reembolso devido à compra de insumos essenciais à continuidade dos preparativos para o retorno às aulas presenciais de Física Experimental, nos Laboratórios Didáticos."/>
    <s v="Sim"/>
    <n v="1479.34"/>
    <m/>
    <n v="1479.34"/>
    <n v="0"/>
    <n v="4"/>
    <x v="0"/>
  </r>
  <r>
    <x v="18"/>
    <d v="2022-04-04T00:00:00"/>
    <n v="15308"/>
    <s v="DIR"/>
    <s v="Humanize Comércio e Serviços Gerenciais Eireli"/>
    <s v="Plantas para uso imediato para reposição nas áreas externas do IFUSP."/>
    <s v="Sim"/>
    <n v="346"/>
    <m/>
    <n v="346"/>
    <n v="0"/>
    <n v="4"/>
    <x v="0"/>
  </r>
  <r>
    <x v="18"/>
    <d v="2022-04-04T00:00:00"/>
    <n v="15310"/>
    <s v="DIR"/>
    <s v="Reitoria - Estagiários"/>
    <s v="Solicitação: 292/2022 Setor: Setor de Suporte ao Usuário Solicitante: 5479786-1 Hercules Ramos Veloso de Freitas Valor da Bolsa: 682,49 Previsão Orçamentária: 4.094,94 + 1.584,00 (auxílio transporte) Duração: 6 meses Jornada: 20 Horas Doc. Mov. Verba: 202201033160 Processo: 22.1.97.43.1 Aluno: 11224981 - Lucas Vazquez Valente Data de Cadastro: 01/04/2022 14:43 - Remanejamento N° 2022 50189542"/>
    <s v="Sim"/>
    <n v="5678.94"/>
    <m/>
    <n v="5678.94"/>
    <n v="0"/>
    <n v="4"/>
    <x v="0"/>
  </r>
  <r>
    <x v="18"/>
    <d v="2022-04-04T00:00:00"/>
    <n v="15312"/>
    <s v="DIR"/>
    <s v="Reitoria - Estagiários"/>
    <s v="Solicitação: 295/2022 Setor: Setor de Suporte ao Usuário Solicitante: 5479786-1 Hercules Ramos Veloso de Freitas Valor da Bolsa: 808,00 Previsão Orçamentária: 9.696,00 + 3.168,00 (auxílio transporte) Duração: 12 meses Jornada: 20 Horas Doc. Mov. Verba: 202201033518 Processo: 22.1.100.43.2 Aluno: 10350299 - Victoria Mayumi Freitas Suguimoto Data de Cadastro: 04/04/2022 08:20 - Remanejamento N° 202250173328 houve suplementação no valor de R$ 1.506,12"/>
    <s v="Sim"/>
    <n v="12864"/>
    <m/>
    <n v="12864"/>
    <n v="0"/>
    <n v="4"/>
    <x v="0"/>
  </r>
  <r>
    <x v="18"/>
    <d v="2022-04-04T00:00:00"/>
    <n v="15313"/>
    <s v="ATA-VEICULO"/>
    <s v="VDI COMERCIO SERVIÇOS DE TACÓGRAFOS"/>
    <s v="Instalação de um tacógrafo para carro oficial VAN placa: DJP - 5640"/>
    <s v="Sim"/>
    <n v="2210"/>
    <m/>
    <n v="2210"/>
    <n v="0"/>
    <n v="4"/>
    <x v="0"/>
  </r>
  <r>
    <x v="18"/>
    <d v="2022-04-04T00:00:00"/>
    <n v="15309"/>
    <s v="DIR"/>
    <s v="Reitoria - Estagiários"/>
    <s v="Solicitação: 61/2022 Setor: Diretoria Instituto de Física Solicitante: 3472142-1 Maria Luísa Pestilla Tippi Valor da Bolsa: 1.212,00 Previsão Orçamentária: 7.041,56 + 1.584,00 (auxílio transporte) Duração: 6 meses Jornada: 30 Horas Doc. Mov. Verba: Processo: 22.1.29.43.6 Aluno: 10694139 - Sthephany de Fatima de Oliveira Data de Cadastro: 04/04/2022 08:24 - Remanejamento N° 202250172461"/>
    <s v="Sim"/>
    <n v="890.66"/>
    <m/>
    <n v="890.66"/>
    <n v="0"/>
    <n v="4"/>
    <x v="0"/>
  </r>
  <r>
    <x v="18"/>
    <d v="2022-04-06T00:00:00"/>
    <n v="15323"/>
    <s v="DIR"/>
    <s v="Pró-Labore"/>
    <s v="Pró Labore referente a participação na comissão julgadora do concurso para provimento de um Prof. Doutor junto ao DFEP - NE 1640180 Marcelo Martins e 11640775/2022 Ricardo Tadeu - Processo: 22.1.17.43.8 9"/>
    <s v="Sim"/>
    <n v="1857.14"/>
    <m/>
    <n v="1857.14"/>
    <n v="0"/>
    <n v="4"/>
    <x v="0"/>
  </r>
  <r>
    <x v="18"/>
    <d v="2022-04-06T00:00:00"/>
    <n v="15322"/>
    <s v="DIR"/>
    <s v="CEPEUSP"/>
    <s v="Reserva de espaços para práticas de atividades esportivas referente de Abril a Julho de 2022 pelos alunos da Associação Atlética Academica Gleb Wataghin USP Remanejamento N° 202250186527"/>
    <s v="Sim"/>
    <n v="6240"/>
    <m/>
    <n v="6240"/>
    <n v="0"/>
    <n v="4"/>
    <x v="0"/>
  </r>
  <r>
    <x v="18"/>
    <d v="2022-04-07T00:00:00"/>
    <n v="15327"/>
    <s v="DIR"/>
    <s v="Débitos Tesouraria"/>
    <s v="Ajustes de lançamentos referente as despesas realizadas no Grupo do Tesouro do processo de adiantamento nº : 22.1.54.43.0, mas lançados nos RI dos professores - GO 15185, 15188, 15203, 15259, 15226 e 15230 - Contrapartida RI Diretoria GC 3679"/>
    <s v="Sim"/>
    <n v="4217.76"/>
    <m/>
    <n v="4217.76"/>
    <n v="0"/>
    <n v="4"/>
    <x v="0"/>
  </r>
  <r>
    <x v="18"/>
    <d v="2022-04-08T00:00:00"/>
    <n v="15329"/>
    <s v="AAA"/>
    <s v="Ana Lucia"/>
    <s v="Reembolso no valor de 476.42 (Quatrocentos e Setenta e Seis Reais e Quarenta e Dois Centavos), referentes à compra de cápsulas de café e biscoitos para ao Concurso e reuniões da Congregação e Conselho Técnico Administrativo a serem realizados nas no mês de maio de 2023."/>
    <s v="Sim"/>
    <n v="476.42"/>
    <m/>
    <n v="476.42"/>
    <n v="0"/>
    <n v="4"/>
    <x v="0"/>
  </r>
  <r>
    <x v="18"/>
    <d v="2022-04-08T00:00:00"/>
    <n v="15332"/>
    <s v="ATF-ALMOX"/>
    <s v="Bignardi - Indústria e Comércio de Papéis e Artef"/>
    <s v="Aquisição de papel sulfite Processo: 22.1.159.43.7 - NE 01579324/2022"/>
    <s v="Sim"/>
    <n v="10056"/>
    <m/>
    <n v="10056"/>
    <n v="0"/>
    <n v="4"/>
    <x v="0"/>
  </r>
  <r>
    <x v="18"/>
    <d v="2022-04-11T00:00:00"/>
    <n v="15303"/>
    <s v="AAA"/>
    <s v="Fabio Hideki Sakuguti"/>
    <s v="compra de equipamentos (mini mouse, pilhas a23 e microfone) para realização de reuniões e concursos públicos gerenciados pela Assistência Acadêmica"/>
    <s v="Sim"/>
    <n v="278.22000000000003"/>
    <m/>
    <n v="278.22000000000003"/>
    <n v="0"/>
    <n v="4"/>
    <x v="0"/>
  </r>
  <r>
    <x v="18"/>
    <d v="2022-04-11T00:00:00"/>
    <n v="15342"/>
    <s v="ATO-MP"/>
    <s v="Reitoria - Estagiários"/>
    <s v="Solicitação: 310/2022 Solicitação de Reforço Reserva Solicitante: 5008157-1 Veronica Espinosa Pintos Lopes Valor da Bolsa: 1.212,00 Previsão Orçamentária: 4.848,00 + 1.056,00 (auxílio transporte) Duração: 4 meses Jornada: 30 Horas Doc. Mov. Verba: 202201101785 Processo: 22.1.103.43.1 Aluno: 9761402 - Natalia Pacheco de Carvalho Data de Cadastro: 04/04/2022 08:24"/>
    <s v="Sim"/>
    <n v="747.7"/>
    <m/>
    <n v="747.7"/>
    <n v="0"/>
    <n v="4"/>
    <x v="0"/>
  </r>
  <r>
    <x v="18"/>
    <d v="2022-04-11T00:00:00"/>
    <n v="15345"/>
    <s v="DIR"/>
    <s v="Ricardo Ichiwaki"/>
    <s v="Compra emergencial de insumos para a preparação de experimentos de Física Experimental."/>
    <s v="Sim"/>
    <n v="77.760000000000005"/>
    <m/>
    <n v="77.760000000000005"/>
    <n v="0"/>
    <n v="4"/>
    <x v="0"/>
  </r>
  <r>
    <x v="18"/>
    <d v="2022-04-11T00:00:00"/>
    <n v="15347"/>
    <s v="DIR"/>
    <s v="Professor(a) Visitante"/>
    <s v="Pagamento de Auxílio a Professor(a) Visitante pela participação na comissão julgadora do concurso para provimento de um Prof. Doutor junto ao DFEP - NEE 1640716/2022 Marcelo Martins Sant'anna(UFRJ) e NEE 1640724/2022 Ricardo Tadeu Lopes(UFRJ) - Processo: 22.1.167.43.0 - Término do concurso antes da data prevista. Notas de Anulação 2899225 e 2899292."/>
    <s v="Sim"/>
    <n v="6138.24"/>
    <m/>
    <n v="6138.24"/>
    <n v="0"/>
    <n v="4"/>
    <x v="0"/>
  </r>
  <r>
    <x v="18"/>
    <d v="2022-04-11T00:00:00"/>
    <n v="15340"/>
    <s v="DIR"/>
    <s v="Reitoria - Estagiários"/>
    <s v="Solicitação: 292/2022 Situação: Solicitação de Suplementação Solicitante: 5479786-1 Hercules Ramos Veloso de Freitas Valor da Bolsa: 808,00 Previsão Orçamentária: 4.848,01 + 1.584,00 (auxílio transporte) Duração: 6 meses Jornada: 20 Horas Doc. Mov. Verba: 202250189542 Processo: 22.1.97.43.1 Aluno: 11224981 - Lucas Vazquez Valente Data de Cadastro: 04/04/2022 08:20"/>
    <s v="Sim"/>
    <n v="753.07"/>
    <m/>
    <n v="753.07"/>
    <n v="0"/>
    <n v="4"/>
    <x v="0"/>
  </r>
  <r>
    <x v="18"/>
    <d v="2022-04-13T00:00:00"/>
    <n v="15354"/>
    <s v="DIR-CCIF"/>
    <s v="Reitoria - Estagiários"/>
    <s v="Solicitação de Suplementação: 294/2022 Setor: Setor de Suporte ao Usuário Solicitante: 5479786-1 Hercules Ramos Veloso de Freitas Valor da Bolsa: 808,00 Previsão Orçamentária: 4.848,01 + 1.584,00 (auxílio transporte) Duração: 6 meses Jornada: 20 Horas Doc. Mov. Verba: Processo: 22.1.99.43.4 Aluno: 11880685 - Pedro Vicente de Jesus Data de Cadastro: 04/04/2022 08:20"/>
    <s v="Sim"/>
    <n v="753.07"/>
    <m/>
    <n v="753.07"/>
    <n v="0"/>
    <n v="4"/>
    <x v="0"/>
  </r>
  <r>
    <x v="18"/>
    <d v="2022-04-13T00:00:00"/>
    <n v="15357"/>
    <s v="DIR"/>
    <s v="Reitoria - Estagiários"/>
    <s v="Solicitação de Suplementação: 654/2021 Setor: Serviço Técnico de Comunicação, Pesquisa e Cultura e Extensão Solicitante: 3472142-1 Maria Luísa Pestilla Tippi Valor da Bolsa: 1.212,00 Previsão Orçamentária: 13.373,08 + 3.168,00 (auxílio transporte) Duração: 12 meses Jornada: 30 Horas Doc. Mov. Verba: Processo: 20.1.266.43.6 Aluno: 8544975 - Carolina Garcia Yassui Data de Cadastro: 04/04/2022 08:24 Remanejamento N° 2022 50200627"/>
    <s v="Sim"/>
    <n v="1071.28"/>
    <m/>
    <n v="1071.28"/>
    <n v="0"/>
    <n v="4"/>
    <x v="0"/>
  </r>
  <r>
    <x v="18"/>
    <d v="2022-04-13T00:00:00"/>
    <n v="15356"/>
    <s v="DIR"/>
    <s v="Reitoria - Estagiários"/>
    <s v="Solicitação 613/2021 - Complementação de recurso para estágio do aluno Daniel Souza dos Reis. Remanejamento N° 2022 50200589"/>
    <s v="Sim"/>
    <n v="1320.41"/>
    <m/>
    <n v="1320.41"/>
    <n v="0"/>
    <n v="4"/>
    <x v="0"/>
  </r>
  <r>
    <x v="18"/>
    <d v="2022-04-13T00:00:00"/>
    <n v="15358"/>
    <s v="ATO"/>
    <s v="Reitoria - Estagiários"/>
    <s v="Solicitação de Suplementação: 676/2021 - Setor: Diretoria Instituto de Física Solicitante: 5008157-1 Veronica Espinosa Pintos Lopes Valor da Bolsa: 1.212,00 Previsão Orçamentária: 13.447,82 + 3.168,00 (auxílio transporte) Duração: 12 meses Jornada: 30 Horas Doc. Mov. Verba: Processo: 21.1.42.43.1 Aluno: 9811112 - Mirella Chiara Di Gregorio Data de Cadastro: 04/04/2022 08:24 Remanejamento N° 2022 50200643"/>
    <s v="Sim"/>
    <n v="1146.02"/>
    <m/>
    <n v="1146.02"/>
    <n v="0"/>
    <n v="4"/>
    <x v="0"/>
  </r>
  <r>
    <x v="18"/>
    <d v="2022-04-13T00:00:00"/>
    <n v="15359"/>
    <s v="DIR"/>
    <s v="Reitoria - Estagiários"/>
    <s v="Solicitação: 886/2021 Setor: Assistência Técnica Acadêmica Solicitante de Suplementação: 2428550-1 Maria Madalena Salgado Bermudez Zeitum Valor da Bolsa: 1.212,00 Previsão Orçamentária: 14.737,08 + 3.168,00 (auxílio transporte) Duração: 12 meses Jornada: 30 Horas Doc. Mov. Verba: Processo: 22.1.66.43.9 Aluno: 10762611 - Victoria Vivian Mascareñas Silva Data de Cadastro: 04/04/2022 08:24 Remanejamento N° 2022 50200660"/>
    <s v="Sim"/>
    <n v="2435.2800000000002"/>
    <m/>
    <n v="2435.2800000000002"/>
    <n v="0"/>
    <n v="4"/>
    <x v="0"/>
  </r>
  <r>
    <x v="18"/>
    <d v="2022-04-14T00:00:00"/>
    <n v="15338"/>
    <s v="ATF-CONV"/>
    <s v="FAPESP"/>
    <s v="Envio de prestação de contas para FAPESP do Prof. Nelson Carlin - Processo 2017/02952-0 - (Nº.Objeto:QB655363403BR)"/>
    <s v="Sim"/>
    <n v="8.52"/>
    <m/>
    <n v="8.52"/>
    <n v="0"/>
    <n v="4"/>
    <x v="0"/>
  </r>
  <r>
    <x v="18"/>
    <d v="2022-04-14T00:00:00"/>
    <n v="15363"/>
    <s v="DIR"/>
    <s v="New Vision Manutenção e Locação de Projetores Ltda"/>
    <s v="Conserto emergencial do Projeto do Auditório Adma Jafef - Patrimônio 043.022330"/>
    <s v="Sim"/>
    <n v="1987"/>
    <m/>
    <n v="1987"/>
    <n v="0"/>
    <n v="4"/>
    <x v="0"/>
  </r>
  <r>
    <x v="18"/>
    <d v="2022-04-18T00:00:00"/>
    <n v="15368"/>
    <s v="DIR"/>
    <s v="Reitoria - Estagiários"/>
    <s v="Solicitação de suplementação 561/2021 - Complementação de recurso para estágio do aluno Claikson Benedito. Remanejamento N° 2022 50206080"/>
    <s v="Sim"/>
    <n v="317.17"/>
    <m/>
    <n v="317.17"/>
    <n v="0"/>
    <n v="4"/>
    <x v="0"/>
  </r>
  <r>
    <x v="18"/>
    <d v="2022-04-19T00:00:00"/>
    <n v="15377"/>
    <s v="DIR"/>
    <s v="Ademir Marcondes Novaski"/>
    <s v="Adesivos para KIT FÍSICA EXPERIMENTAL do Prof. Chubaci - 260 PASTAS"/>
    <s v="Sim"/>
    <n v="910"/>
    <m/>
    <n v="910"/>
    <n v="0"/>
    <n v="4"/>
    <x v="0"/>
  </r>
  <r>
    <x v="18"/>
    <d v="2022-04-19T00:00:00"/>
    <n v="15378"/>
    <s v="DIR"/>
    <s v="Débitos Correios"/>
    <s v="Referente a GO 15052 - Contrapartida GC 3689"/>
    <s v="Sim"/>
    <n v="105.32"/>
    <m/>
    <n v="105.32"/>
    <n v="0"/>
    <n v="4"/>
    <x v="0"/>
  </r>
  <r>
    <x v="18"/>
    <d v="2022-04-20T00:00:00"/>
    <n v="15379"/>
    <s v="ATF-CONV"/>
    <s v="(ECT)- Empr. Bras. de Correios e Telégrafos"/>
    <s v="Envio de prestação de contas - Proc. 2018/19420-3 - Profa. Valentina Martelli - - (Nº.Objeto:QB655583157br)"/>
    <s v="Sim"/>
    <n v="8.52"/>
    <m/>
    <n v="8.52"/>
    <n v="0"/>
    <n v="4"/>
    <x v="0"/>
  </r>
  <r>
    <x v="18"/>
    <d v="2022-04-25T00:00:00"/>
    <n v="15375"/>
    <s v="ATF-CONV"/>
    <s v="(ECT)- Empr. Bras. de Correios e Telégrafos"/>
    <s v="Envio de correspondência (02 correspondências) 1º. via Sedex para FAPESP - (Nº.Objeto:QB655581814br) 2º. RTI 2019 e prof. Máximo - (Nº.Objeto:QB655581828br)"/>
    <s v="Sim"/>
    <n v="16.399999999999999"/>
    <m/>
    <n v="16.399999999999999"/>
    <n v="0"/>
    <n v="4"/>
    <x v="0"/>
  </r>
  <r>
    <x v="18"/>
    <d v="2022-04-25T00:00:00"/>
    <n v="15382"/>
    <s v="ATA-SV"/>
    <s v="Zeustec Comércio e Assistência Técnica Ltda - ME"/>
    <s v="Troca da Central eletrônica CAME CENTRAL ZL 38, da cancela do Edifício Basílio Jafet, Nº Patrimônio 43-018.184. Nota Fiscal Eletrônica nº 515 de 20/04/2022."/>
    <s v="Sim"/>
    <n v="2070"/>
    <m/>
    <n v="2070"/>
    <n v="0"/>
    <n v="4"/>
    <x v="0"/>
  </r>
  <r>
    <x v="18"/>
    <d v="2022-04-25T00:00:00"/>
    <n v="15383"/>
    <s v="ATA-SV"/>
    <s v="Zeustec Comércio e Assistência Técnica Ltda - ME"/>
    <s v="Mão de obra de serviço de manutenção de cancela automática CAME CENTRAL ZL 38 do Edifício Basílio Jafet nº patrimonio 043-018.184"/>
    <s v="Sim"/>
    <n v="300"/>
    <m/>
    <n v="300"/>
    <n v="0"/>
    <n v="4"/>
    <x v="0"/>
  </r>
  <r>
    <x v="18"/>
    <d v="2022-04-25T00:00:00"/>
    <n v="15384"/>
    <s v="AAA-CG"/>
    <s v="Chaveiro Goiás"/>
    <s v="Adiantamento - aquisição de serviço para confecção de carimbos para a Comissão de Graduação."/>
    <s v="Sim"/>
    <n v="180"/>
    <m/>
    <n v="180"/>
    <n v="0"/>
    <n v="4"/>
    <x v="0"/>
  </r>
  <r>
    <x v="18"/>
    <d v="2022-04-25T00:00:00"/>
    <n v="15385"/>
    <s v="AAA"/>
    <s v="Chaveiro Goias"/>
    <s v="Adiantamento - Aquisição de serviço de confecção de carimbos"/>
    <s v="Sim"/>
    <n v="195"/>
    <m/>
    <n v="195"/>
    <n v="0"/>
    <n v="4"/>
    <x v="0"/>
  </r>
  <r>
    <x v="18"/>
    <d v="2022-04-25T00:00:00"/>
    <n v="15386"/>
    <s v="ATF-CONT"/>
    <s v="chaveiro Goias"/>
    <s v="Adiantamento - aquisição de serviço de confecção de carimbo para a Seção de Contabilidade"/>
    <s v="Sim"/>
    <n v="65"/>
    <m/>
    <n v="65"/>
    <n v="0"/>
    <n v="4"/>
    <x v="0"/>
  </r>
  <r>
    <x v="18"/>
    <d v="2022-04-25T00:00:00"/>
    <n v="15387"/>
    <s v="FNC-DOS"/>
    <s v="Chaveiro Goias"/>
    <s v="Adiantamento - aquisição de serviço de chaveiro para conserto de fechadura no Laboratorio de Dosimetria."/>
    <s v="Sim"/>
    <n v="80"/>
    <m/>
    <n v="80"/>
    <n v="0"/>
    <n v="4"/>
    <x v="0"/>
  </r>
  <r>
    <x v="18"/>
    <d v="2022-04-25T00:00:00"/>
    <n v="15393"/>
    <s v="DIR"/>
    <s v="Ademir Marcondes Novaski"/>
    <s v="110 adesivos A5 para pastas da discplina FÍSICA EXPERIMENTAL I"/>
    <s v="Sim"/>
    <n v="495"/>
    <m/>
    <n v="495"/>
    <n v="0"/>
    <n v="4"/>
    <x v="0"/>
  </r>
  <r>
    <x v="18"/>
    <d v="2022-04-26T00:00:00"/>
    <n v="15395"/>
    <s v="DIR"/>
    <s v="São Locação Venda de Máquinas de Café Limitada"/>
    <s v="Compra de 10 (dez) pacotes em grãos de café, para máquina da Diretoria"/>
    <s v="Sim"/>
    <n v="590"/>
    <m/>
    <n v="590"/>
    <n v="0"/>
    <n v="4"/>
    <x v="0"/>
  </r>
  <r>
    <x v="18"/>
    <d v="2022-04-27T00:00:00"/>
    <n v="15403"/>
    <s v="ATA-EXPEDIENTE"/>
    <s v="Rafael Medeiros da Silva"/>
    <s v="Cinco bateria mini 12v A23 para o controle dos carros oficiais."/>
    <s v="Sim"/>
    <n v="25"/>
    <m/>
    <n v="25"/>
    <n v="0"/>
    <n v="4"/>
    <x v="0"/>
  </r>
  <r>
    <x v="18"/>
    <d v="2022-04-27T00:00:00"/>
    <n v="15407"/>
    <s v="DIR"/>
    <s v="Hiroto Yoshioka"/>
    <s v="Quadro do Ex-Diretor Marcos Nogueira Martins para ser incluído na galeria de fotos dos ex-diretores da Unidade, na sala 2053, CTA, Ed. Principal - Ala I."/>
    <s v="Sim"/>
    <n v="540"/>
    <m/>
    <n v="540"/>
    <n v="0"/>
    <n v="4"/>
    <x v="0"/>
  </r>
  <r>
    <x v="18"/>
    <d v="2022-04-28T00:00:00"/>
    <n v="15408"/>
    <s v="DIR"/>
    <s v="Ricardo Ichiwaki"/>
    <s v="Solicitação de reembolso pela compra de insumos emergenciais para a montagem de experimentos para os Laboratórios Didáticos"/>
    <s v="Sim"/>
    <n v="1581.89"/>
    <m/>
    <n v="1581.89"/>
    <n v="0"/>
    <n v="4"/>
    <x v="0"/>
  </r>
  <r>
    <x v="18"/>
    <d v="2022-04-28T00:00:00"/>
    <n v="15412"/>
    <s v="DIR"/>
    <s v="Transposição Interna"/>
    <s v="Remanejamento 50219808 / 2022 - Referente ao Pregão - contrato de serviços de manutenção de aparelhos de ares condicionados do Edifício HEPIC e Centro de Computação - RC 203967 - DC 84330 - Ajuste da GC 3691"/>
    <s v="Sim"/>
    <n v="69684"/>
    <m/>
    <n v="69684"/>
    <n v="0"/>
    <n v="4"/>
    <x v="0"/>
  </r>
  <r>
    <x v="18"/>
    <d v="2022-04-29T00:00:00"/>
    <n v="15418"/>
    <s v="DIR"/>
    <s v="Transposição interna"/>
    <s v="Abertura de empenho de adiantamento para despesas miúdas de pronto pagamento no grupo da manutenção predial. REMANEJAMENTO 50222965 / 2022 - GC 3692"/>
    <s v="Sim"/>
    <n v="8000"/>
    <m/>
    <n v="8000"/>
    <n v="0"/>
    <n v="4"/>
    <x v="0"/>
  </r>
  <r>
    <x v="18"/>
    <d v="2022-04-29T00:00:00"/>
    <n v="15419"/>
    <s v="DIR"/>
    <s v="Débitos Tesouraria"/>
    <s v="Ajustes de lançamentos referente as despesas realizadas no Grupo do Tesouro do processo de adiantamento nº : 22.1.80.43.1, mas lançados nos RIs dos professores - GOs 15276, 15249, 15291, 15266, 15270, 15253 e 15304 - Contrapartida RI Diretoria GC 3693"/>
    <s v="Sim"/>
    <n v="4331.34"/>
    <m/>
    <n v="4331.34"/>
    <n v="0"/>
    <n v="4"/>
    <x v="0"/>
  </r>
  <r>
    <x v="18"/>
    <d v="2022-04-29T00:00:00"/>
    <n v="15420"/>
    <s v="ATA"/>
    <s v="Samuel de Oliveira Mota"/>
    <s v="Solicito reembolso pelo conserto de uma geladeira utilizada pela Seção de alunos. Patrimônio:043019174"/>
    <s v="Sim"/>
    <n v="425"/>
    <m/>
    <n v="425"/>
    <n v="0"/>
    <n v="4"/>
    <x v="0"/>
  </r>
  <r>
    <x v="18"/>
    <d v="2022-04-29T00:00:00"/>
    <n v="15422"/>
    <s v="DIR"/>
    <s v="Débitos Tesouraria"/>
    <s v="Ajustes de lançamentos referente as despesas realizadas no Grupo do Tesouro do processo de adiantamento nº : 22.1.101.43.9, mas lançados nos RIs dos professores - GOs 15275, 15278, 15326, 15336 e 15351 - Contrapartida RI Diretoria GC 3694."/>
    <s v="Sim"/>
    <n v="2638.6"/>
    <m/>
    <n v="2638.6"/>
    <n v="0"/>
    <n v="4"/>
    <x v="0"/>
  </r>
  <r>
    <x v="18"/>
    <d v="2022-04-29T00:00:00"/>
    <n v="15423"/>
    <s v="DIR"/>
    <s v="Débitos Tesouraria"/>
    <s v="Ajustes de lançamentos referente as despesas realizadas no Grupo do Tesouro do processo de adiantamento nº : 22.1.130.43.9, mas lançados nos RI dos professores - GO 15319, 15391 e 15333 - Contrapartida RI Diretoria GC 3695."/>
    <s v="Sim"/>
    <n v="1982.43"/>
    <m/>
    <n v="1982.43"/>
    <n v="0"/>
    <n v="4"/>
    <x v="0"/>
  </r>
  <r>
    <x v="18"/>
    <d v="2022-04-29T00:00:00"/>
    <n v="15424"/>
    <s v="DIR"/>
    <s v="Transposição interna"/>
    <s v="Referente a GO 15388 - Correios - Contrapartida GC 3698"/>
    <s v="Sim"/>
    <n v="16.28"/>
    <m/>
    <n v="16.28"/>
    <n v="0"/>
    <n v="4"/>
    <x v="0"/>
  </r>
  <r>
    <x v="18"/>
    <d v="2022-05-02T00:00:00"/>
    <n v="15427"/>
    <s v="SBI"/>
    <s v="Almoxarifado"/>
    <s v="Requisicão Almoxarifado SBI"/>
    <s v="Sim"/>
    <n v="227.42"/>
    <m/>
    <n v="227.42"/>
    <n v="0"/>
    <n v="5"/>
    <x v="1"/>
  </r>
  <r>
    <x v="18"/>
    <d v="2022-05-02T00:00:00"/>
    <n v="15425"/>
    <s v="ATF-ALMOX"/>
    <s v="Reitoria"/>
    <s v="REMANEJAMENTO 50223244 / 2022 - Remanejamento referente à requisição de material 202200186663 - Almoxarifado Central."/>
    <s v="Sim"/>
    <n v="618.87"/>
    <m/>
    <n v="618.87"/>
    <n v="0"/>
    <n v="5"/>
    <x v="1"/>
  </r>
  <r>
    <x v="18"/>
    <d v="2022-05-02T00:00:00"/>
    <n v="15430"/>
    <s v="ATA-GRAF"/>
    <s v="IME"/>
    <s v="Repasse ao IME do valor de R$ 2.284,91 referente ao cálculo de rateio do pool de gráficas relativo ao mês de março de 2022 - Remanejamento N° 2022 50227967."/>
    <s v="Sim"/>
    <n v="2284.91"/>
    <m/>
    <n v="2284.91"/>
    <n v="0"/>
    <n v="5"/>
    <x v="1"/>
  </r>
  <r>
    <x v="18"/>
    <d v="2022-05-03T00:00:00"/>
    <n v="15436"/>
    <s v="ATA"/>
    <s v="Almoxarifado"/>
    <s v="Requisição Almoxarifado"/>
    <s v="Sim"/>
    <n v="766.24"/>
    <m/>
    <n v="766.24"/>
    <n v="0"/>
    <n v="5"/>
    <x v="1"/>
  </r>
  <r>
    <x v="18"/>
    <d v="2022-05-03T00:00:00"/>
    <n v="15437"/>
    <s v="ATA-LIMP"/>
    <s v="Almoxarifado"/>
    <s v="Requisição Almoxarifado"/>
    <s v="Sim"/>
    <n v="540.03"/>
    <m/>
    <n v="540.03"/>
    <n v="0"/>
    <n v="5"/>
    <x v="1"/>
  </r>
  <r>
    <x v="18"/>
    <d v="2022-05-03T00:00:00"/>
    <n v="15438"/>
    <s v="ATA-LIMP"/>
    <s v="Almoxarifado"/>
    <s v="Requisição de Almoxarifado"/>
    <s v="Sim"/>
    <n v="657.51"/>
    <m/>
    <n v="657.51"/>
    <n v="0"/>
    <n v="5"/>
    <x v="1"/>
  </r>
  <r>
    <x v="18"/>
    <d v="2022-05-03T00:00:00"/>
    <n v="15439"/>
    <s v="ATA-LIMP"/>
    <s v="Almoxarifado"/>
    <s v="Requisição de Almoxarifado"/>
    <s v="Sim"/>
    <n v="1526.04"/>
    <m/>
    <n v="1526.04"/>
    <n v="0"/>
    <n v="5"/>
    <x v="1"/>
  </r>
  <r>
    <x v="18"/>
    <d v="2022-05-03T00:00:00"/>
    <n v="15440"/>
    <s v="ATA-LIMP"/>
    <s v="Almoxarifado"/>
    <s v="Requisição de Almoxarifado"/>
    <s v="Sim"/>
    <n v="2053.9"/>
    <m/>
    <n v="2053.9"/>
    <n v="0"/>
    <n v="5"/>
    <x v="1"/>
  </r>
  <r>
    <x v="18"/>
    <d v="2022-05-03T00:00:00"/>
    <n v="15441"/>
    <s v="ATA-LIMP"/>
    <s v="Almoxarifado"/>
    <s v="Requisição de Almoxarifado"/>
    <s v="Sim"/>
    <n v="28.61"/>
    <m/>
    <n v="28.61"/>
    <n v="0"/>
    <n v="5"/>
    <x v="1"/>
  </r>
  <r>
    <x v="18"/>
    <d v="2022-05-03T00:00:00"/>
    <n v="15442"/>
    <s v="ATA-LIMP"/>
    <s v="Almoxarifado"/>
    <s v="Requisição de Almoxarifado"/>
    <s v="Sim"/>
    <n v="127.87"/>
    <m/>
    <n v="127.87"/>
    <n v="0"/>
    <n v="5"/>
    <x v="1"/>
  </r>
  <r>
    <x v="18"/>
    <d v="2022-05-03T00:00:00"/>
    <n v="15445"/>
    <s v="ATA-LIMP"/>
    <s v="Almoxarifado"/>
    <s v="Requisição de Almoxarifado"/>
    <s v="Sim"/>
    <n v="851.84"/>
    <m/>
    <n v="851.84"/>
    <n v="0"/>
    <n v="5"/>
    <x v="1"/>
  </r>
  <r>
    <x v="18"/>
    <d v="2022-05-03T00:00:00"/>
    <n v="15447"/>
    <s v="DIR"/>
    <s v="Almoxarifado"/>
    <s v="Requisição de Almoxarifado"/>
    <s v="Sim"/>
    <n v="63.49"/>
    <m/>
    <n v="63.49"/>
    <n v="0"/>
    <n v="5"/>
    <x v="1"/>
  </r>
  <r>
    <x v="18"/>
    <d v="2022-05-03T00:00:00"/>
    <n v="15449"/>
    <s v="ATA-LIMP"/>
    <s v="Almoxarifado"/>
    <s v="Requisição de Almoxarifado"/>
    <s v="Sim"/>
    <n v="985.16"/>
    <m/>
    <n v="985.16"/>
    <n v="0"/>
    <n v="5"/>
    <x v="1"/>
  </r>
  <r>
    <x v="18"/>
    <d v="2022-05-03T00:00:00"/>
    <n v="15450"/>
    <s v="ATA-LIMP"/>
    <s v="Almoxarifado"/>
    <s v="Requisição de Almoxarifado"/>
    <s v="Sim"/>
    <n v="982.83"/>
    <m/>
    <n v="982.83"/>
    <n v="0"/>
    <n v="5"/>
    <x v="1"/>
  </r>
  <r>
    <x v="18"/>
    <d v="2022-05-03T00:00:00"/>
    <n v="15451"/>
    <s v="ATF"/>
    <s v="Almoxarifado"/>
    <s v="Requisição de Almoxarifado"/>
    <s v="Sim"/>
    <n v="120.43"/>
    <m/>
    <n v="120.43"/>
    <n v="0"/>
    <n v="5"/>
    <x v="1"/>
  </r>
  <r>
    <x v="18"/>
    <d v="2022-05-03T00:00:00"/>
    <n v="15453"/>
    <s v="ATA"/>
    <s v="Almoxarifado"/>
    <s v="Requisição de Almoxarifado"/>
    <s v="Sim"/>
    <n v="96.65"/>
    <m/>
    <n v="96.65"/>
    <n v="0"/>
    <n v="5"/>
    <x v="1"/>
  </r>
  <r>
    <x v="18"/>
    <d v="2022-05-03T00:00:00"/>
    <n v="15454"/>
    <s v="ATA-LIMP"/>
    <s v="Almoxarifado"/>
    <s v="Requisição de Almoxarifado"/>
    <s v="Sim"/>
    <n v="1143.8599999999999"/>
    <m/>
    <n v="1143.8599999999999"/>
    <n v="0"/>
    <n v="5"/>
    <x v="1"/>
  </r>
  <r>
    <x v="18"/>
    <d v="2022-05-03T00:00:00"/>
    <n v="15456"/>
    <s v="ATA-LIMP"/>
    <s v="Almoxarifado"/>
    <s v="Requisição Almoxarifado"/>
    <s v="Sim"/>
    <n v="1070.29"/>
    <m/>
    <n v="1070.29"/>
    <n v="0"/>
    <n v="5"/>
    <x v="1"/>
  </r>
  <r>
    <x v="18"/>
    <d v="2022-05-03T00:00:00"/>
    <n v="15460"/>
    <s v="AAA-SAL"/>
    <s v="Almoxarifado"/>
    <s v="Requisição Almoxarifado"/>
    <s v="Sim"/>
    <n v="138.36000000000001"/>
    <m/>
    <n v="138.36000000000001"/>
    <n v="0"/>
    <n v="5"/>
    <x v="1"/>
  </r>
  <r>
    <x v="18"/>
    <d v="2022-05-03T00:00:00"/>
    <n v="15461"/>
    <s v="AAA-SAL"/>
    <s v="Almoxarifado"/>
    <s v="Requisição Almoxarifado"/>
    <s v="Sim"/>
    <n v="52"/>
    <m/>
    <n v="52"/>
    <n v="0"/>
    <n v="5"/>
    <x v="1"/>
  </r>
  <r>
    <x v="18"/>
    <d v="2022-05-03T00:00:00"/>
    <n v="15462"/>
    <s v="AAA-CPG-I"/>
    <s v="Almoxarifado"/>
    <s v="Requisição Almoxarifado"/>
    <s v="Sim"/>
    <n v="131.86000000000001"/>
    <m/>
    <n v="131.86000000000001"/>
    <n v="0"/>
    <n v="5"/>
    <x v="1"/>
  </r>
  <r>
    <x v="18"/>
    <d v="2022-05-03T00:00:00"/>
    <n v="15466"/>
    <s v="DIR-SBI"/>
    <s v="Almoxarifado"/>
    <s v="Requisição Almoxarifado"/>
    <s v="Sim"/>
    <n v="19.23"/>
    <m/>
    <n v="19.23"/>
    <n v="0"/>
    <n v="5"/>
    <x v="1"/>
  </r>
  <r>
    <x v="18"/>
    <d v="2022-05-03T00:00:00"/>
    <n v="15467"/>
    <s v="ATA"/>
    <s v="Almoxarifado"/>
    <s v="Requisição Almoxarifado"/>
    <s v="Sim"/>
    <n v="240.86"/>
    <m/>
    <n v="240.86"/>
    <n v="0"/>
    <n v="5"/>
    <x v="1"/>
  </r>
  <r>
    <x v="18"/>
    <d v="2022-05-03T00:00:00"/>
    <n v="15472"/>
    <s v="ATA"/>
    <s v="Almoxarifado"/>
    <s v="Requisição Almoxarifado"/>
    <s v="Sim"/>
    <n v="240.86"/>
    <m/>
    <n v="240.86"/>
    <n v="0"/>
    <n v="5"/>
    <x v="1"/>
  </r>
  <r>
    <x v="18"/>
    <d v="2022-05-03T00:00:00"/>
    <n v="15473"/>
    <s v="DIR-SBI"/>
    <s v="Almoxarifado"/>
    <s v="Requisição Almoxarifado"/>
    <s v="Sim"/>
    <n v="19.23"/>
    <m/>
    <n v="19.23"/>
    <n v="0"/>
    <n v="5"/>
    <x v="1"/>
  </r>
  <r>
    <x v="18"/>
    <d v="2022-05-03T00:00:00"/>
    <n v="15474"/>
    <s v="DIR-SBI"/>
    <s v="Almoxarifado"/>
    <s v="Requisição Almoxarifado"/>
    <s v="Sim"/>
    <n v="19.23"/>
    <m/>
    <n v="19.23"/>
    <n v="0"/>
    <n v="5"/>
    <x v="1"/>
  </r>
  <r>
    <x v="18"/>
    <d v="2022-05-04T00:00:00"/>
    <n v="15477"/>
    <s v="DIR"/>
    <s v="Pró-Labore"/>
    <s v="Pró-Labore referente a participação na comissão julgadora do concurso para provimento de um Prof. Doutor junto ao DFGE, a ser realizado no período de 23 a 27/05/2022 - NEE 2034534 Hélio Chacham (UFMG), NEE 2034542 Maria Carolina de Oliveira Aguiar(UFMG) e NEE 2034550 Tobias Micklitz(CBPF) - Processo: 22.1.17.43.8"/>
    <s v="Sim"/>
    <n v="2785.71"/>
    <m/>
    <n v="2785.71"/>
    <n v="0"/>
    <n v="5"/>
    <x v="1"/>
  </r>
  <r>
    <x v="18"/>
    <d v="2022-05-04T00:00:00"/>
    <n v="15478"/>
    <s v="DIR"/>
    <s v="Pró-Labore"/>
    <s v="Pró-Labore referente a participação na comissão julgadora do concurso para provimento de um Prof. Doutor junto ao DFAP, a ser realizado no período de 23 a 27/05/2022 - NEE 2034674 Jean Pierre Henry Balbaud Ometto(INPE) e NEE 2034682 José Marcus de Oliveira Godoy (PUC/RJ) - Processo: 22.1.17.43.8"/>
    <s v="Sim"/>
    <n v="1857.14"/>
    <m/>
    <n v="1857.14"/>
    <n v="0"/>
    <n v="5"/>
    <x v="1"/>
  </r>
  <r>
    <x v="18"/>
    <d v="2022-05-04T00:00:00"/>
    <n v="15479"/>
    <s v="DIR"/>
    <s v="Professor(a) Visitante"/>
    <s v="Pagamento de Auxílio a Professor(a) Visitante pela participação na comissão julgadora do concurso para provimento de um Prof. Doutor junto ao DFGE, a ser realizado no período de 23 a 27/05/2022 - NEE 2034690 Hélio Chacham (UFMG), NEE 2034704 Maria Carolina de Oliveira Aguiar(UFMG) e NEE 2034712 Tobias Micklitz(CBPF) - Processo: 22.1.167.43.0"/>
    <s v="Sim"/>
    <n v="7672.8"/>
    <m/>
    <n v="7672.8"/>
    <n v="0"/>
    <n v="5"/>
    <x v="1"/>
  </r>
  <r>
    <x v="18"/>
    <d v="2022-05-04T00:00:00"/>
    <n v="15480"/>
    <s v="DIR"/>
    <s v="Professor(a) Visitante"/>
    <s v="Pagamento de Auxílio a Professor(a) Visitante pela participação na comissão julgadora do concurso para provimento de um Prof. Doutor junto ao DFAP, a ser realizado no período de 23 a 27/05/2022 - NEE 2034720 Jean Pierre Henry Balbaud Ometto(INPE) e NEE 2034739 José Marcus de Oliveira Godoy (PUC/RJ) - Processo: 22.1.167.43.0 - Término do concurso antes da data prevista. Notas de Anulação 2899519 e 2899560."/>
    <s v="Sim"/>
    <n v="4092.16"/>
    <m/>
    <n v="4092.16"/>
    <n v="0"/>
    <n v="5"/>
    <x v="1"/>
  </r>
  <r>
    <x v="18"/>
    <d v="2022-05-05T00:00:00"/>
    <n v="15487"/>
    <s v="ATO-MP"/>
    <s v="Almoxarifado"/>
    <s v="Requisição do Almoxarifado"/>
    <s v="Sim"/>
    <n v="90.51"/>
    <m/>
    <n v="90.51"/>
    <n v="0"/>
    <n v="5"/>
    <x v="1"/>
  </r>
  <r>
    <x v="18"/>
    <d v="2022-05-05T00:00:00"/>
    <n v="15488"/>
    <s v="ATO-MP"/>
    <s v="Almoxarifado"/>
    <s v="Requisição do Almoxarifado"/>
    <s v="Sim"/>
    <n v="1375.42"/>
    <m/>
    <n v="1375.42"/>
    <n v="0"/>
    <n v="5"/>
    <x v="1"/>
  </r>
  <r>
    <x v="18"/>
    <d v="2022-05-05T00:00:00"/>
    <n v="15489"/>
    <s v="ATO-MP"/>
    <s v="Almoxarifado"/>
    <s v="Requisição do Almoxarifado"/>
    <s v="Sim"/>
    <n v="70"/>
    <m/>
    <n v="70"/>
    <n v="0"/>
    <n v="5"/>
    <x v="1"/>
  </r>
  <r>
    <x v="18"/>
    <d v="2022-05-06T00:00:00"/>
    <n v="15497"/>
    <s v="DIR"/>
    <s v="Professor(a) Visitante"/>
    <s v="Prof. Daniel Mario Ugarte da UNICAMP - Colóquio do IFUSP &quot;Transmission Electron Microscopy&quot; an essential tool to study the physical and chemical properties of nanomaterials - Processo: 22.1.167.43.0 - NE 211854/2022"/>
    <s v="Sim"/>
    <n v="400"/>
    <m/>
    <n v="400"/>
    <n v="0"/>
    <n v="5"/>
    <x v="1"/>
  </r>
  <r>
    <x v="18"/>
    <d v="2022-05-09T00:00:00"/>
    <n v="15491"/>
    <s v="ATF-COMPRAS"/>
    <s v="(ECT)- Empr. Bras. de Correios e Telégrafos"/>
    <s v="Enviar CR/AR para a empresa Yuma Comercial Eireli - Rua Tebas, 200 - Campo Belo - São Paulo - SP - Cep. 04634-030 - (Nº. Objeto:BR427938018br)"/>
    <s v="Sim"/>
    <n v="17.25"/>
    <m/>
    <n v="17.25"/>
    <n v="0"/>
    <n v="5"/>
    <x v="1"/>
  </r>
  <r>
    <x v="18"/>
    <d v="2022-05-10T00:00:00"/>
    <n v="15505"/>
    <s v="FGE"/>
    <s v="José Roberto dos Santos"/>
    <s v="Conserto da fechadura em caráter emergencial e devido o desgaste foi necessária a troca de segredo da sala 2047, sala de 5 alunos de Pós Graduação. Cópias das chaves para os alunos e cópias da sala do 2049 e 2051 para Portaria. Nota fiscal 140"/>
    <s v="Sim"/>
    <n v="130"/>
    <m/>
    <n v="130"/>
    <n v="0"/>
    <n v="5"/>
    <x v="1"/>
  </r>
  <r>
    <x v="18"/>
    <d v="2022-05-10T00:00:00"/>
    <n v="15507"/>
    <s v="ATO-MP"/>
    <s v="Rodolfo Gomes Almeida"/>
    <s v="Reembolso referente a aquisição de um braço (barreira) de cancela, de 3m, adquirido de forma emergencial para substituir o antigo que foi danificado."/>
    <s v="Sim"/>
    <n v="444.3"/>
    <m/>
    <n v="444.3"/>
    <n v="0"/>
    <n v="5"/>
    <x v="1"/>
  </r>
  <r>
    <x v="18"/>
    <d v="2022-05-10T00:00:00"/>
    <n v="15511"/>
    <s v="DIR-CCEX"/>
    <s v="Colaborador(a) eventual (Projeto Integra Física22)"/>
    <s v="Pagamento de ajuda de custo a colaborador eventual (Aluno(a) no Projeto Integra Física 2022. Proc. 22.1.288.43.1"/>
    <s v="Sim"/>
    <n v="100"/>
    <m/>
    <n v="100"/>
    <n v="0"/>
    <n v="5"/>
    <x v="1"/>
  </r>
  <r>
    <x v="18"/>
    <d v="2022-05-10T00:00:00"/>
    <n v="15516"/>
    <s v="AAA"/>
    <s v="Meru Viagens EIRELI"/>
    <s v="Fatura 7043 Pagamento de passagens aéreas RJ/SP/RJ, pela participação da Comissão Julgadora do concurso de professor doutor junto ao DFEP (Profs. Marcelo M. Sant´Anna e Ricardo T. Lopes) - RC 152211."/>
    <s v="Sim"/>
    <n v="1279.7"/>
    <m/>
    <n v="1279.7"/>
    <n v="0"/>
    <n v="5"/>
    <x v="1"/>
  </r>
  <r>
    <x v="18"/>
    <d v="2022-05-10T00:00:00"/>
    <n v="15518"/>
    <s v="AAA"/>
    <s v="Meru Viagens EIRELI"/>
    <s v="FATURA 7397 - Pagamento de passagens aéreas MG/SP/MG - PR/SP/PR - RJ/SP/RJ, pela participação da Comissão Julgadora do concurso de professor doutor junto ao DFGE (Profs. Maria C. O. Aguiar, Mauro L. Baesso, Tobias Micklitz e José M. O. Godoy - RC 210521 e 218689."/>
    <s v="Sim"/>
    <n v="2158.8000000000002"/>
    <m/>
    <n v="2158.8000000000002"/>
    <n v="0"/>
    <n v="5"/>
    <x v="1"/>
  </r>
  <r>
    <x v="18"/>
    <d v="2022-05-10T00:00:00"/>
    <n v="15521"/>
    <s v="DIR"/>
    <s v="Professor(a) Visitante"/>
    <s v="Pagamento de Auxílio a Professor(a) Visitante pela participação na comissão julgadora do concurso para provimento de um Prof. Doutor junto ao DFMA, a ser realizado no período de 30/05 a 03/06/2022 - NEE 2264563 Cid Bartolomeu de Araújo(UFPE), NEE 2264661 Isabel Cristina dos Santos Carvalho(PUC/RJ), NEE 2264688 Ítalo Marcos Nunes de Oliveira(UFAL) e NEE 2264726 Mauro Luciano Baesso (UEM)- Processo: 22.1.167.43.0 - Término do concurso antes da data prevista. Notas de Anulação: 2899942, 2900037, 2900118 e 2900207."/>
    <s v="Sim"/>
    <n v="6138.24"/>
    <m/>
    <n v="6138.24"/>
    <n v="0"/>
    <n v="5"/>
    <x v="1"/>
  </r>
  <r>
    <x v="18"/>
    <d v="2022-05-11T00:00:00"/>
    <n v="15523"/>
    <s v="ATA"/>
    <s v="Almoxarifado"/>
    <s v="Requisição Almoxarifado"/>
    <s v="Sim"/>
    <n v="39.549999999999997"/>
    <m/>
    <n v="39.549999999999997"/>
    <n v="0"/>
    <n v="5"/>
    <x v="1"/>
  </r>
  <r>
    <x v="18"/>
    <d v="2022-05-11T00:00:00"/>
    <n v="15527"/>
    <s v="ATA-LIMP"/>
    <s v="Almoxarifado"/>
    <s v="Requisição Almoxarifado"/>
    <s v="Sim"/>
    <n v="1095.98"/>
    <m/>
    <n v="1095.98"/>
    <n v="0"/>
    <n v="5"/>
    <x v="1"/>
  </r>
  <r>
    <x v="18"/>
    <d v="2022-05-11T00:00:00"/>
    <n v="15529"/>
    <s v="ATA-LIMP"/>
    <s v="Almoxarifado"/>
    <s v="Requisição Almoxarifado"/>
    <s v="Sim"/>
    <n v="982.83"/>
    <m/>
    <n v="982.83"/>
    <n v="0"/>
    <n v="5"/>
    <x v="1"/>
  </r>
  <r>
    <x v="18"/>
    <d v="2022-05-11T00:00:00"/>
    <n v="15535"/>
    <s v="ATA-LIMP"/>
    <s v="Almoxarifado"/>
    <s v="Requisição Almoxarifado"/>
    <s v="Sim"/>
    <n v="484.75"/>
    <m/>
    <n v="484.75"/>
    <n v="0"/>
    <n v="5"/>
    <x v="1"/>
  </r>
  <r>
    <x v="18"/>
    <d v="2022-05-11T00:00:00"/>
    <n v="15522"/>
    <s v="DIR"/>
    <s v="Professor(a) Visitante"/>
    <s v="Pagamento de Pró-Labore a Professores(as) Visitantes pela participação na comissão julgadora do concurso para provimento de um Prof. Doutor junto ao DFMA, a ser realizado no período de 30/05 a 03/06/2022 - NEE 2264599 Cid Bartolomeu de Araújo(UFPE), NEE 2264505 Isabel Cristina dos Santos Carvalho(PUC/RJ), NEE 2264513 Ítalo Marcos Nunes de Oliveira(UFAL) e NEE 2264556 Mauro Luciano Baesso (UEM)- Processo: 22.1.167.43.0"/>
    <s v="Sim"/>
    <n v="3714.28"/>
    <m/>
    <n v="3714.28"/>
    <n v="0"/>
    <n v="5"/>
    <x v="1"/>
  </r>
  <r>
    <x v="18"/>
    <d v="2022-05-11T00:00:00"/>
    <n v="15524"/>
    <s v="DIR"/>
    <s v="Almoxarifado"/>
    <s v="Requisiçao ALMOXARIFADO"/>
    <s v="Sim"/>
    <n v="179.32"/>
    <m/>
    <n v="179.32"/>
    <n v="0"/>
    <n v="5"/>
    <x v="1"/>
  </r>
  <r>
    <x v="18"/>
    <d v="2022-05-11T00:00:00"/>
    <n v="15526"/>
    <s v="ATA"/>
    <s v="Almoxarifado"/>
    <s v="Requisição Almoxarifado"/>
    <s v="Sim"/>
    <n v="12.04"/>
    <m/>
    <n v="12.04"/>
    <n v="0"/>
    <n v="5"/>
    <x v="1"/>
  </r>
  <r>
    <x v="18"/>
    <d v="2022-05-12T00:00:00"/>
    <n v="15503"/>
    <s v="ATF-COMPRAS"/>
    <s v="(ECT)- Empr. Bras. de Correios e Telégrafos"/>
    <s v="Envio de CR/AR - Documento Ata de Registro de Preços, Pr.16/2022, para empresa ZIVA TECNOLOGIA E SOLUÇÕES LTDA - Avenida das Nações Unidas, 21.476 P13 Sala 11 - Jd Dom Bosco - São Paulo - CEP: 04.795-000 - A/C: Soyanne Melo - com AR. - (Nº.Objeto:BR427938106BR)"/>
    <s v="Sim"/>
    <n v="17.25"/>
    <m/>
    <n v="17.25"/>
    <n v="0"/>
    <n v="5"/>
    <x v="1"/>
  </r>
  <r>
    <x v="18"/>
    <d v="2022-05-12T00:00:00"/>
    <n v="15517"/>
    <s v="ATF-CONV"/>
    <s v="(ECT)- Empr. Bras. de Correios e Telégrafos"/>
    <s v="Envio de documentos do Prof. Arnaldo Gammal (via Sedex) à FAPESP - Processo 2016/17612-7 - (Nº.Objeto:QB655619015BR)"/>
    <s v="Sim"/>
    <n v="8.52"/>
    <m/>
    <n v="8.52"/>
    <n v="0"/>
    <n v="5"/>
    <x v="1"/>
  </r>
  <r>
    <x v="18"/>
    <d v="2022-05-12T00:00:00"/>
    <n v="15538"/>
    <s v="ATA-LIMP"/>
    <s v="Almoxarifado"/>
    <s v="Requisição Almoxarifado"/>
    <s v="Sim"/>
    <n v="1619.99"/>
    <m/>
    <n v="1619.99"/>
    <n v="0"/>
    <n v="5"/>
    <x v="1"/>
  </r>
  <r>
    <x v="18"/>
    <d v="2022-05-12T00:00:00"/>
    <n v="15539"/>
    <s v="ATA-LIMP"/>
    <s v="Almoxarifado"/>
    <s v="Requisição Almoxarifado"/>
    <s v="Sim"/>
    <n v="1633.15"/>
    <m/>
    <n v="1633.15"/>
    <n v="0"/>
    <n v="5"/>
    <x v="1"/>
  </r>
  <r>
    <x v="18"/>
    <d v="2022-05-12T00:00:00"/>
    <n v="15540"/>
    <s v="ATA-LIMP"/>
    <s v="Almoxarifado"/>
    <s v="Requisição Almoxarifado"/>
    <s v="Sim"/>
    <n v="1214.98"/>
    <m/>
    <n v="1214.98"/>
    <n v="0"/>
    <n v="5"/>
    <x v="1"/>
  </r>
  <r>
    <x v="18"/>
    <d v="2022-05-12T00:00:00"/>
    <n v="15541"/>
    <s v="ATA-LIMP"/>
    <s v="Almoxarifado"/>
    <s v="Requisição Almoxarifado"/>
    <s v="Sim"/>
    <n v="1257.96"/>
    <m/>
    <n v="1257.96"/>
    <n v="0"/>
    <n v="5"/>
    <x v="1"/>
  </r>
  <r>
    <x v="18"/>
    <d v="2022-05-12T00:00:00"/>
    <n v="15542"/>
    <s v="ATA-LIMP"/>
    <s v="Almoxarifado"/>
    <s v="Requsição de Almoxarifado"/>
    <s v="Sim"/>
    <n v="1350.15"/>
    <m/>
    <n v="1350.15"/>
    <n v="0"/>
    <n v="5"/>
    <x v="1"/>
  </r>
  <r>
    <x v="18"/>
    <d v="2022-05-12T00:00:00"/>
    <n v="15543"/>
    <s v="ATA-LIMP"/>
    <s v="Almoxarifado"/>
    <s v="Requisição Almoxarifado"/>
    <s v="Sim"/>
    <n v="1326.73"/>
    <m/>
    <n v="1326.73"/>
    <n v="0"/>
    <n v="5"/>
    <x v="1"/>
  </r>
  <r>
    <x v="18"/>
    <d v="2022-05-12T00:00:00"/>
    <n v="15544"/>
    <s v="ATA-LIMP"/>
    <s v="Almoxarifado"/>
    <s v="Requisição de Almoxarifado"/>
    <s v="Sim"/>
    <n v="1372.83"/>
    <m/>
    <n v="1372.83"/>
    <n v="0"/>
    <n v="5"/>
    <x v="1"/>
  </r>
  <r>
    <x v="18"/>
    <d v="2022-05-12T00:00:00"/>
    <n v="15545"/>
    <s v="ATA-LIMP"/>
    <s v="Almoxarifado"/>
    <s v="Requisição Almoxarifado"/>
    <s v="Sim"/>
    <n v="20.96"/>
    <m/>
    <n v="20.96"/>
    <n v="0"/>
    <n v="5"/>
    <x v="1"/>
  </r>
  <r>
    <x v="18"/>
    <d v="2022-05-12T00:00:00"/>
    <n v="15547"/>
    <s v="ATA-LIMP"/>
    <s v="Almoxarifado"/>
    <s v="Requisição Almoxarifado"/>
    <s v="Sim"/>
    <n v="1465.45"/>
    <m/>
    <n v="1465.45"/>
    <n v="0"/>
    <n v="5"/>
    <x v="1"/>
  </r>
  <r>
    <x v="18"/>
    <d v="2022-05-12T00:00:00"/>
    <n v="15556"/>
    <s v="ATA-LIMP"/>
    <s v="Almoxarifado"/>
    <s v="Requisição de Almoxarifado"/>
    <s v="Sim"/>
    <n v="1356.01"/>
    <m/>
    <n v="1356.01"/>
    <n v="0"/>
    <n v="5"/>
    <x v="1"/>
  </r>
  <r>
    <x v="18"/>
    <d v="2022-05-12T00:00:00"/>
    <n v="15560"/>
    <s v="DIR"/>
    <s v="Ricardo Ichiwaki"/>
    <s v="Solicitação de reembolso a Ricardo Ichiwaki, referente à aquisição de insumos emergenciais à preparação de kits didáticos para o curso de Física Expermental I (4302113)"/>
    <s v="Sim"/>
    <n v="804.22"/>
    <m/>
    <n v="804.22"/>
    <n v="0"/>
    <n v="5"/>
    <x v="1"/>
  </r>
  <r>
    <x v="18"/>
    <d v="2022-05-12T00:00:00"/>
    <n v="15546"/>
    <s v="DIR"/>
    <s v="Almoxarifado"/>
    <s v="Requisição de Almoxarifado"/>
    <s v="Sim"/>
    <n v="54.8"/>
    <m/>
    <n v="54.8"/>
    <n v="0"/>
    <n v="5"/>
    <x v="1"/>
  </r>
  <r>
    <x v="18"/>
    <d v="2022-05-13T00:00:00"/>
    <n v="15570"/>
    <s v="DIR-SBI"/>
    <s v="Almoxarifado"/>
    <s v="Requisição almoxarifado"/>
    <s v="Sim"/>
    <n v="13.18"/>
    <m/>
    <n v="13.18"/>
    <n v="0"/>
    <n v="5"/>
    <x v="1"/>
  </r>
  <r>
    <x v="18"/>
    <d v="2022-05-13T00:00:00"/>
    <n v="15571"/>
    <s v="ATO-MP"/>
    <s v="Almoxarifado"/>
    <s v="Requisição Almoxarifado"/>
    <s v="Sim"/>
    <n v="1.78"/>
    <m/>
    <n v="1.78"/>
    <n v="0"/>
    <n v="5"/>
    <x v="1"/>
  </r>
  <r>
    <x v="18"/>
    <d v="2022-05-13T00:00:00"/>
    <n v="15574"/>
    <s v="ATA-LIMP"/>
    <s v="Almoxarifado"/>
    <s v="Requisição Almoxarifado"/>
    <s v="Sim"/>
    <n v="1261.92"/>
    <m/>
    <n v="1261.92"/>
    <n v="0"/>
    <n v="5"/>
    <x v="1"/>
  </r>
  <r>
    <x v="18"/>
    <d v="2022-05-13T00:00:00"/>
    <n v="15575"/>
    <s v="DIR"/>
    <s v="Almoxarifado"/>
    <s v="Requisição Almoxarifado"/>
    <s v="Sim"/>
    <n v="261.85000000000002"/>
    <m/>
    <n v="261.85000000000002"/>
    <n v="0"/>
    <n v="5"/>
    <x v="1"/>
  </r>
  <r>
    <x v="18"/>
    <d v="2022-05-13T00:00:00"/>
    <n v="15565"/>
    <s v="DIR"/>
    <s v="Almoxarifado"/>
    <s v="Requisição Almoxarifado"/>
    <s v="Sim"/>
    <n v="234.85"/>
    <m/>
    <n v="234.85"/>
    <n v="0"/>
    <n v="5"/>
    <x v="1"/>
  </r>
  <r>
    <x v="18"/>
    <d v="2022-05-13T00:00:00"/>
    <n v="15572"/>
    <s v="DIR-LDID"/>
    <s v="Almoxarifado"/>
    <s v="Requisição Almoxarifado"/>
    <s v="Sim"/>
    <n v="66.67"/>
    <m/>
    <n v="66.67"/>
    <n v="0"/>
    <n v="5"/>
    <x v="1"/>
  </r>
  <r>
    <x v="18"/>
    <d v="2022-05-13T00:00:00"/>
    <n v="15573"/>
    <s v="DIR-SBI"/>
    <s v="Almoxarifado"/>
    <s v="Requisição Almoxarifado"/>
    <s v="Sim"/>
    <n v="11.96"/>
    <m/>
    <n v="11.96"/>
    <n v="0"/>
    <n v="5"/>
    <x v="1"/>
  </r>
  <r>
    <x v="18"/>
    <d v="2022-05-13T00:00:00"/>
    <n v="15576"/>
    <s v="DIR-SBI"/>
    <s v="Almoxarifado"/>
    <s v="Requisição Almoxarifado"/>
    <s v="Sim"/>
    <n v="861.63"/>
    <m/>
    <n v="861.63"/>
    <n v="0"/>
    <n v="5"/>
    <x v="1"/>
  </r>
  <r>
    <x v="18"/>
    <d v="2022-05-13T00:00:00"/>
    <n v="15578"/>
    <s v="ATA-EXPEDIENTE"/>
    <s v="Almoxarifado"/>
    <s v="Requisição Almoxarifado"/>
    <s v="Sim"/>
    <n v="96"/>
    <m/>
    <n v="96"/>
    <n v="0"/>
    <n v="5"/>
    <x v="1"/>
  </r>
  <r>
    <x v="18"/>
    <d v="2022-05-13T00:00:00"/>
    <n v="15580"/>
    <s v="DIR"/>
    <s v="Almoxarifado"/>
    <s v="Requisição Almoxarifado"/>
    <s v="Sim"/>
    <n v="52"/>
    <m/>
    <n v="52"/>
    <n v="0"/>
    <n v="5"/>
    <x v="1"/>
  </r>
  <r>
    <x v="18"/>
    <d v="2022-05-13T00:00:00"/>
    <n v="15582"/>
    <s v="ATA"/>
    <s v="Persianas Acciardi Indústria e Comércio Ltda"/>
    <s v="NEO 2312542 - Compra e instalação de persianas. RC 158090 - DC 83120 - Proc. 22.1.294.43.1"/>
    <s v="Sim"/>
    <n v="480.2"/>
    <m/>
    <n v="480.2"/>
    <n v="0"/>
    <n v="5"/>
    <x v="1"/>
  </r>
  <r>
    <x v="18"/>
    <d v="2022-05-16T00:00:00"/>
    <n v="15558"/>
    <s v="AAA-CPG-I"/>
    <s v="(ECT)- Empr. Bras. de Correios e Telégrafos"/>
    <s v="Solicito envio de correspondência por (EMS com AR), para WES Global Documentation Centre/ PO box 2008 Stn Main/Newmarket, ON L3Y 0G5/Canada. A pedido do Prof. André Machado Rodrigues. WES Reference Number: 536553 - - (Nº.Objeto:EB127046817br)"/>
    <s v="Sim"/>
    <n v="141.80000000000001"/>
    <m/>
    <n v="141.80000000000001"/>
    <n v="0"/>
    <n v="5"/>
    <x v="1"/>
  </r>
  <r>
    <x v="18"/>
    <d v="2022-05-16T00:00:00"/>
    <n v="15585"/>
    <s v="DIR"/>
    <s v="PUSP-C"/>
    <s v="Referente ao ofício OF.DVGS/SVRN/050/PUSP-C/02.05.2022, referente a prestação dos serviços de Tratamento e Destinação das Lâmpadas com vapor de mercúrio. Remanejamento N° 2022 50252880."/>
    <s v="Sim"/>
    <n v="501.72"/>
    <m/>
    <n v="501.72"/>
    <n v="0"/>
    <n v="5"/>
    <x v="1"/>
  </r>
  <r>
    <x v="18"/>
    <d v="2022-05-17T00:00:00"/>
    <n v="15588"/>
    <s v="DIR"/>
    <s v="Ricardo Ichiwaki"/>
    <s v="Solicitação de reembolso pela compra de insumos emergenciais ao Curso de Laboratório de Física para o Instituto de Química (4310256)."/>
    <s v="Sim"/>
    <n v="206.89"/>
    <m/>
    <n v="206.89"/>
    <n v="0"/>
    <n v="5"/>
    <x v="1"/>
  </r>
  <r>
    <x v="18"/>
    <d v="2022-05-17T00:00:00"/>
    <n v="15594"/>
    <s v="ATF-ALMOX"/>
    <s v="MR de Lacerda Distribuidora - ME"/>
    <s v="NE.02349047 - compra de limpador multiuso e detergente líquido - RC 110853 - DC 80830."/>
    <s v="Sim"/>
    <n v="748.8"/>
    <m/>
    <n v="748.8"/>
    <n v="0"/>
    <n v="5"/>
    <x v="1"/>
  </r>
  <r>
    <x v="18"/>
    <d v="2022-05-18T00:00:00"/>
    <n v="15598"/>
    <s v="AAA-CONC"/>
    <s v="MERU VIAGENS EIRELI"/>
    <s v="Fatura 7610 - Compra de passagem aérea para professores que participarão de comissões julgador de concursos para Prof. Dr. junto ao IFUSP. Requisição 246810 Passagem RJ p/ SP passageiro Prof. Ricardo Tadeu Lopes UFRJ e passagem de RJ para SP Prof. Marcelo Martins Santana UFRJ. Requisição 224808 Passagem BH p/ SP passageiro Prof. Hélio Chacham UFMG, passagem de RJ para SP Profa. Isabel Cristina dos Santos Carvalho PUC-RJ. Requisição 250493 Passagem PE p/ SP passageiro Prof. Cid Bartolomeu de Araújo."/>
    <s v="Sim"/>
    <n v="7728.54"/>
    <m/>
    <n v="7728.54"/>
    <n v="0"/>
    <n v="5"/>
    <x v="1"/>
  </r>
  <r>
    <x v="18"/>
    <d v="2022-05-18T00:00:00"/>
    <n v="15600"/>
    <s v="DIR"/>
    <s v="Reitoria - Estagiários"/>
    <s v="Solicitação: 698/2022 Setor: Serviço de Graduação Solicitante: 2333180-1 Katia Cilene Beltran Souza Nobre Valor da Bolsa: 1.212,00 Previsão Orçamentária: 14.544,00 + 3.168,00 (auxílio transporte) Duração: 12 meses Jornada: 30 Horas Remanejamento 50307707 - Remanejamento de recurso para estágio do aluno Leonardo Duarte Curralo."/>
    <s v="Sim"/>
    <n v="17712"/>
    <m/>
    <n v="17712"/>
    <n v="0"/>
    <n v="5"/>
    <x v="1"/>
  </r>
  <r>
    <x v="18"/>
    <d v="2022-05-20T00:00:00"/>
    <n v="15607"/>
    <s v="DIR"/>
    <s v="Pantera Comercio e Serviços Ltda"/>
    <s v="Adiantamento - aquisição de serviço de chaveiro, confecção de de cópia de chaves para as salas 203 e 208-A do Edif. Bloco de serviços."/>
    <s v="Sim"/>
    <n v="20"/>
    <m/>
    <n v="20"/>
    <n v="0"/>
    <n v="5"/>
    <x v="1"/>
  </r>
  <r>
    <x v="18"/>
    <d v="2022-05-20T00:00:00"/>
    <n v="15608"/>
    <s v="DIR-SBI"/>
    <s v="Pantera Comercio e Serviços Ltda"/>
    <s v="Adiantamento - aquisição de serviço de chaveiro para confecção de carimbos."/>
    <s v="Sim"/>
    <n v="125"/>
    <m/>
    <n v="125"/>
    <n v="0"/>
    <n v="5"/>
    <x v="1"/>
  </r>
  <r>
    <x v="18"/>
    <d v="2022-05-20T00:00:00"/>
    <n v="15609"/>
    <s v="AAA-CPG-I"/>
    <s v="Pantera Comercio e Serviços Ltda"/>
    <s v="Adiantamento - aquisição de serviço de chaveiro para confecção de carimbo para a Seção de Comissão de Pesquisa Interunidades."/>
    <s v="Sim"/>
    <n v="192"/>
    <m/>
    <n v="192"/>
    <n v="0"/>
    <n v="5"/>
    <x v="1"/>
  </r>
  <r>
    <x v="18"/>
    <d v="2022-05-24T00:00:00"/>
    <n v="15617"/>
    <s v="DIR"/>
    <s v="Reitoria - Estagiários"/>
    <s v="Solicitação: 723/2022 Setor: Serviço de Graduação Solicitante: 2333180-1 Katia Cilene Beltran Souza Nobre Valor da Bolsa: 1.212,00 Previsão Orçamentária: 14.544,00 + 3.168,00 (auxílio transporte) Duração: 12 meses Jornada: 30 Horas Remanejamento 50307740 - Remanejamento de recurso para estágio do aluno Gabriela Pinheiro de Moraes."/>
    <s v="Sim"/>
    <n v="17712"/>
    <m/>
    <n v="17712"/>
    <n v="0"/>
    <n v="5"/>
    <x v="1"/>
  </r>
  <r>
    <x v="18"/>
    <d v="2022-05-25T00:00:00"/>
    <n v="15621"/>
    <s v="DIR"/>
    <s v="Débitos Tesouraria"/>
    <s v="Ajustes de lançamentos referente as despesas realizadas no Grupo do Tesouro do processo de adiantamento nº : 22.1.208.43.8, mas lançados nos RI dos professores - GO 15402, 15415, 15476, 15536, 15414 e 15557 - Contrapartida RI Diretoria GC 3715"/>
    <s v="Sim"/>
    <n v="3565.05"/>
    <m/>
    <n v="3565.05"/>
    <n v="0"/>
    <n v="5"/>
    <x v="1"/>
  </r>
  <r>
    <x v="18"/>
    <d v="2022-05-26T00:00:00"/>
    <n v="15622"/>
    <s v="AAA"/>
    <s v="(ECT)- Empr. Bras. de Correios e Telégrafos"/>
    <s v="EMS - convênio internacional - INFN - Central Adm.INT.RElacion Service - 00044 Frascati Itália (Roma) (N.Objeto:)"/>
    <s v="Não"/>
    <n v="0"/>
    <m/>
    <n v="0"/>
    <n v="0"/>
    <n v="5"/>
    <x v="1"/>
  </r>
  <r>
    <x v="18"/>
    <d v="2022-05-26T00:00:00"/>
    <n v="15626"/>
    <s v="DIR"/>
    <s v="IME"/>
    <s v="Referente ao cálculo de rateio do pool de gráficas relativo ao mês de abril de 2022. Remanejamento N° 2022 50271788"/>
    <s v="Sim"/>
    <n v="2471.64"/>
    <m/>
    <n v="2471.64"/>
    <n v="0"/>
    <n v="5"/>
    <x v="1"/>
  </r>
  <r>
    <x v="18"/>
    <d v="2022-05-26T00:00:00"/>
    <n v="15627"/>
    <s v="DIR"/>
    <s v="IME"/>
    <s v="Referente ao cálculo de rateio do consumo e locação de equipamentos do pool de gráficas relativos aos meses de janeiro e fevereiro de 2022. Remanejamento 2022 50271800."/>
    <s v="Sim"/>
    <n v="1799.9"/>
    <m/>
    <n v="1799.9"/>
    <n v="0"/>
    <n v="5"/>
    <x v="1"/>
  </r>
  <r>
    <x v="18"/>
    <d v="2022-05-27T00:00:00"/>
    <n v="15628"/>
    <s v="DIR"/>
    <s v="Antonio Carlos Hernandes"/>
    <s v="Aquisição emergencial de ventoinhas para No-Break e canopla. Deposito em conta Banco do Brasil Ag: 7068-8 C/C: 13992-0"/>
    <s v="Sim"/>
    <n v="960"/>
    <m/>
    <n v="960"/>
    <n v="0"/>
    <n v="5"/>
    <x v="1"/>
  </r>
  <r>
    <x v="18"/>
    <d v="2022-05-27T00:00:00"/>
    <n v="15629"/>
    <s v="DIR"/>
    <s v="Ricardo Ichiwaki"/>
    <s v="Solicitação de reembolso a Ricardo Ichiwaki pela compra de insumos emergenciais aos projetos experimentais dos Laboratórios Didáticos"/>
    <s v="Sim"/>
    <n v="940.47"/>
    <m/>
    <n v="940.47"/>
    <n v="0"/>
    <n v="5"/>
    <x v="1"/>
  </r>
  <r>
    <x v="18"/>
    <d v="2022-05-27T00:00:00"/>
    <n v="15631"/>
    <s v="AAA"/>
    <s v="Irene Vicicato Lopes"/>
    <s v="Compra de biscoitos, doce e salgado, e chá, a serem utilizados em reuniões do Conselho Técnico Administrativo, Congregação e Concursos"/>
    <s v="Sim"/>
    <n v="54.73"/>
    <m/>
    <n v="54.73"/>
    <n v="0"/>
    <n v="5"/>
    <x v="1"/>
  </r>
  <r>
    <x v="18"/>
    <d v="2022-05-30T00:00:00"/>
    <n v="15634"/>
    <s v="DIR"/>
    <s v="Transposição interna"/>
    <s v="Remanejamento N° 2022 50275562 para manutenção predial para atender empenho de despesas miúdas e de pronto pagamento."/>
    <s v="Sim"/>
    <n v="8000"/>
    <m/>
    <n v="8000"/>
    <n v="0"/>
    <n v="5"/>
    <x v="1"/>
  </r>
  <r>
    <x v="18"/>
    <d v="2022-05-31T00:00:00"/>
    <n v="15632"/>
    <s v="ATF-CONV"/>
    <s v="(ECT)- Empr. Bras. de Correios e Telégrafos"/>
    <s v="Envio de prestação de contes do Prof. Máximo David Ave Pernas processo N° 2017/262380-04 - via Sedex - (Nº.Objeto:QB655644341br)"/>
    <s v="Sim"/>
    <n v="8.52"/>
    <m/>
    <n v="8.52"/>
    <n v="0"/>
    <n v="5"/>
    <x v="1"/>
  </r>
  <r>
    <x v="18"/>
    <d v="2022-06-01T00:00:00"/>
    <n v="15639"/>
    <s v="DIR-CPESQ"/>
    <s v="Marcus Aloizo Martinez Aguiar"/>
    <s v="NE.02660265 - Colóquio do IFUSP &quot;Simulando a Origem das Espécies&quot;, no dia 02/06/2022."/>
    <s v="Sim"/>
    <n v="400"/>
    <m/>
    <n v="400"/>
    <n v="0"/>
    <n v="6"/>
    <x v="7"/>
  </r>
  <r>
    <x v="18"/>
    <d v="2022-06-02T00:00:00"/>
    <n v="15642"/>
    <s v="DIR-CIPA"/>
    <s v="Alex Fernando Monego Cecotte"/>
    <s v="Reembolso pela aquisição de óculos de segurança com grau para uso na Oficina Central pelo funcionário Alex Fernando Monego Cecotte nº USP - 8409052"/>
    <s v="Sim"/>
    <n v="630"/>
    <m/>
    <n v="630"/>
    <n v="0"/>
    <n v="6"/>
    <x v="7"/>
  </r>
  <r>
    <x v="18"/>
    <d v="2022-06-03T00:00:00"/>
    <n v="15647"/>
    <s v="AAA-CONC"/>
    <s v="INSS - Patronal"/>
    <s v="INSS Patronal ref. ao pagamento de honorários a Professores(as) Visitantes pela participação na comissão julgadora do concurso para provimento de um Prof. Doutor junto ao DFEP - NE 1640180/2022 Marcelo Martins Sant'Anna e NE 1640775/2022 Ricardo Tadeu Lopes - Processo: 22.1.17.43.8"/>
    <s v="Sim"/>
    <n v="371.42"/>
    <m/>
    <n v="371.42"/>
    <n v="0"/>
    <n v="6"/>
    <x v="7"/>
  </r>
  <r>
    <x v="18"/>
    <d v="2022-06-03T00:00:00"/>
    <n v="15648"/>
    <s v="AAA-CONC"/>
    <s v="INSS - Patronal"/>
    <s v="INSS Patronal ref. ao pagamento de honorários a Professores(as) Visitantes pela participação na comissão julgadora do concurso para provimento de um Prof. Doutor junto ao DFGE, a ser realizado no período de 23 a 27/05/2022 - NEE 2034534 Hélio Chacham (UFMG), NEE 2034542 Maria Carolina de Oliveira Aguiar(UFMG) e NEE 2034550 Tobias Micklitz(CBPF) - Processo: 22.1.17.43.8"/>
    <s v="Sim"/>
    <n v="557.13"/>
    <m/>
    <n v="557.13"/>
    <n v="0"/>
    <n v="6"/>
    <x v="7"/>
  </r>
  <r>
    <x v="18"/>
    <d v="2022-06-03T00:00:00"/>
    <n v="15649"/>
    <s v="AAA-CONC"/>
    <s v="INSS - Patronal"/>
    <s v="INSS Patronal ref. ao pagamento de honorários a Professores(as) Visitantes pela participação na comissão julgadora do concurso para provimento de um Prof. Doutor junto ao DFAP, a ser realizado no período de 23 a 27/05/2022 - NEE 2034674 Jean Pierre Henry Balbaud Ometto(INPE) e NEE 2034682 José Marcus de Oliveira Godoy (PUC/RJ) - Processo: 22.1.17.43.8"/>
    <s v="Sim"/>
    <n v="371.42"/>
    <m/>
    <n v="371.42"/>
    <n v="0"/>
    <n v="6"/>
    <x v="7"/>
  </r>
  <r>
    <x v="18"/>
    <d v="2022-06-03T00:00:00"/>
    <n v="15650"/>
    <s v="AAA-CONC"/>
    <s v="INSS - Patronal"/>
    <s v="INSS Patronal ref. ao pagamento de honorários a Professores(as) Visitantes pela participação na comissão julgadora do concurso para provimento de um Prof. Doutor junto ao DFMA, a ser realizado no período de 30/05 a 03/06/2022 - NEE 2264599 Cid Bartolomeu de Araújo(UFPE), NEE 2264505 Isabel Cristina dos Santos Carvalho(PUC/RJ), NEE 2264513 Ítalo Marcos Nunes de Oliveira(UFAL) e NEE 2264556 Mauro Luciano Baesso (UEM)- Processo: 22.1.167.43.0"/>
    <s v="Sim"/>
    <n v="742.84"/>
    <m/>
    <n v="742.84"/>
    <n v="0"/>
    <n v="6"/>
    <x v="7"/>
  </r>
  <r>
    <x v="18"/>
    <d v="2022-06-06T00:00:00"/>
    <n v="15651"/>
    <s v="DIR"/>
    <s v="Rafael Medeiros da Silva"/>
    <s v="Reembolso das lavagens dos carros oficiais - R$ 80,00 da van e R$ 35,00 carros menores"/>
    <s v="Sim"/>
    <n v="150"/>
    <m/>
    <n v="150"/>
    <n v="0"/>
    <n v="6"/>
    <x v="7"/>
  </r>
  <r>
    <x v="18"/>
    <d v="2022-06-06T00:00:00"/>
    <n v="15653"/>
    <s v="AAA"/>
    <s v="Remoções Ypiranga Ltda - ME"/>
    <s v="NE.02747450 - contratação de serviço de ambulância e um socorrista p/ cerimônia de Colação de Grau do IFUSP - RC 299352 - DC 122827."/>
    <s v="Sim"/>
    <n v="1230"/>
    <m/>
    <n v="1230"/>
    <n v="0"/>
    <n v="6"/>
    <x v="7"/>
  </r>
  <r>
    <x v="18"/>
    <d v="2022-06-07T00:00:00"/>
    <n v="15654"/>
    <s v="ATF"/>
    <s v="Naypi Serv de Despachos LTDA"/>
    <s v="Pagamento da despachante para emissão/renovação das licenças de compra/uso de produtos químicos controlados no Instituto de Física."/>
    <s v="Sim"/>
    <n v="1000"/>
    <m/>
    <n v="1000"/>
    <n v="0"/>
    <n v="6"/>
    <x v="7"/>
  </r>
  <r>
    <x v="18"/>
    <d v="2022-06-07T00:00:00"/>
    <n v="15656"/>
    <s v="AAA"/>
    <s v="Irene Vicicato Lopes"/>
    <s v="compra de cápsulas de café para uso em reuniões da Congregação e do Conselho Técnico-Administrativo-CTA, bem como em concursos."/>
    <s v="Sim"/>
    <n v="179.1"/>
    <m/>
    <n v="179.1"/>
    <n v="0"/>
    <n v="6"/>
    <x v="7"/>
  </r>
  <r>
    <x v="18"/>
    <d v="2022-06-07T00:00:00"/>
    <n v="15661"/>
    <s v="DIR"/>
    <s v="Professor(a) Visitante"/>
    <s v="Pagamento de Auxilio a Professor Visitante - Colóquio: A Experiência Universitária: Desigualdades Educacionais e de Vivências NEE 2759741 Alan Alves Brito (UFRGS) - Proc. 22.1.00167.43.0"/>
    <s v="Sim"/>
    <n v="164.48"/>
    <m/>
    <n v="164.48"/>
    <n v="0"/>
    <n v="6"/>
    <x v="7"/>
  </r>
  <r>
    <x v="18"/>
    <d v="2022-06-09T00:00:00"/>
    <n v="15665"/>
    <s v="DIR"/>
    <s v="DES EVENTOS LTDA. - ME"/>
    <s v="Serviço de limpeza prestado para a colação de grau dos alunos formandos do IF - 2022, que ocorrerá no dia 10/06/2022, no CDI (Centro de Difusão Internacional), USP."/>
    <s v="Sim"/>
    <n v="920"/>
    <m/>
    <n v="920"/>
    <n v="0"/>
    <n v="6"/>
    <x v="7"/>
  </r>
  <r>
    <x v="18"/>
    <d v="2022-06-09T00:00:00"/>
    <n v="15666"/>
    <s v="ATF-ALMOX"/>
    <s v="Alysson Cardoso Ferreira - ME"/>
    <s v="NE.02857409 - Ata Registro de Preço - aquisição de papéis higiênicos, toalhas de papel e bobina - RC 300199 - DC 123947."/>
    <s v="Sim"/>
    <n v="100124"/>
    <m/>
    <n v="100124"/>
    <n v="0"/>
    <n v="6"/>
    <x v="7"/>
  </r>
  <r>
    <x v="18"/>
    <d v="2022-06-10T00:00:00"/>
    <n v="15667"/>
    <s v="DIR"/>
    <s v="Sueli Maria de Lima"/>
    <s v="Reembolso para a funcionária Sueli Maria de Lima pela compra de 10 pacotes de açúcar para uso na Diretoria. CPF: 161.166.048-38."/>
    <s v="Sim"/>
    <n v="39"/>
    <m/>
    <n v="39"/>
    <n v="0"/>
    <n v="6"/>
    <x v="7"/>
  </r>
  <r>
    <x v="18"/>
    <d v="2022-06-10T00:00:00"/>
    <n v="15668"/>
    <s v="ATA-COPA"/>
    <s v="Samuel de Oliveira Mota"/>
    <s v="Solicito o reembolso de R$230,00 referente a compra de 02 GLP de 13Kg junto à distribuidora RELUZ para uso nas copas do IFUSP."/>
    <s v="Sim"/>
    <n v="230"/>
    <m/>
    <n v="230"/>
    <n v="0"/>
    <n v="6"/>
    <x v="7"/>
  </r>
  <r>
    <x v="18"/>
    <d v="2022-06-22T00:00:00"/>
    <n v="15683"/>
    <s v="DIR-CCEX"/>
    <s v="Suzana de Souza Lalic"/>
    <s v="NE.02991741 - Participação da Palestra - Projeto Física para Todos - Título &quot;Dosimetria das Radiações&quot; - dia 02/07/2022."/>
    <s v="Sim"/>
    <n v="400"/>
    <m/>
    <n v="400"/>
    <n v="0"/>
    <n v="6"/>
    <x v="7"/>
  </r>
  <r>
    <x v="18"/>
    <d v="2022-06-24T00:00:00"/>
    <n v="15686"/>
    <s v="ATF-CONV"/>
    <s v="ECT-Empresa Brasileira de Correios e Telégrafos"/>
    <s v="Envio de prestação de contas via SEDEX do Prof. Arnaldo Gammal - Processo 2016/17612-7 - (Nº.Objeto:QB868504405br)"/>
    <s v="Sim"/>
    <n v="8.52"/>
    <m/>
    <n v="8.52"/>
    <n v="0"/>
    <n v="6"/>
    <x v="7"/>
  </r>
  <r>
    <x v="18"/>
    <d v="2022-06-24T00:00:00"/>
    <n v="15688"/>
    <s v="DIR"/>
    <s v="Agencia de Viagens Arca Ltda."/>
    <s v="NE.03018567 - serviço de transporte de alunos do IF à Sumaré - SP - RC 326058 - DC 134507."/>
    <s v="Sim"/>
    <n v="3200"/>
    <m/>
    <n v="3200"/>
    <n v="0"/>
    <n v="6"/>
    <x v="7"/>
  </r>
  <r>
    <x v="18"/>
    <d v="2022-06-27T00:00:00"/>
    <n v="15690"/>
    <s v="DIR-OMC"/>
    <s v="Marcos Santos de Souza"/>
    <s v="Reembolso para pagamento do conserto de um motor monofásico 4 pólos da lixadeira de mesa da marca Ferrari da Oficina Mecânica do Edif. Basílio Jafet. Pagamento já realizado."/>
    <s v="Sim"/>
    <n v="407"/>
    <m/>
    <n v="407"/>
    <n v="0"/>
    <n v="6"/>
    <x v="7"/>
  </r>
  <r>
    <x v="18"/>
    <d v="2022-06-30T00:00:00"/>
    <n v="15709"/>
    <s v="AAA-CPG-I"/>
    <s v="(ECT) Empresa Brasileira de Correios e Telégrafos"/>
    <s v="Solicito envio de correspondência Prioritário com registro, para WES Global Documentation Centre/ PO box 2008 Stn Main/Newmarket, ON L3Y 0G5/Canada. WES Reference Number: 5560391 - (Nº.Objeto:RR230635334br)"/>
    <s v="Sim"/>
    <n v="23.15"/>
    <m/>
    <n v="23.15"/>
    <n v="0"/>
    <n v="6"/>
    <x v="7"/>
  </r>
  <r>
    <x v="18"/>
    <d v="2022-06-30T00:00:00"/>
    <n v="15711"/>
    <s v="ATA"/>
    <s v="IME"/>
    <s v="Rem. 50330989 / 50331004 - referente ao cálculo de rateio do pool de gráficas relativo ao mês de maio de 2022."/>
    <s v="Sim"/>
    <n v="2221.75"/>
    <m/>
    <n v="2221.75"/>
    <n v="0"/>
    <n v="6"/>
    <x v="7"/>
  </r>
  <r>
    <x v="18"/>
    <d v="2022-07-01T00:00:00"/>
    <n v="15714"/>
    <s v="DIR"/>
    <s v="Ricardo Ichiwaki"/>
    <s v="Solicitação de reembolso pela compra de insumos emergenciais ao desenvolvimento dos experimentos dos Laboratórios Didáticos, para o ensino de Física Experimental."/>
    <s v="Sim"/>
    <n v="1541.61"/>
    <m/>
    <n v="1541.61"/>
    <n v="0"/>
    <n v="7"/>
    <x v="8"/>
  </r>
  <r>
    <x v="18"/>
    <d v="2022-07-01T00:00:00"/>
    <n v="15718"/>
    <s v="ATO"/>
    <s v="PUSP - Capital"/>
    <s v="Rem. 50332329 - para atender o OF.DVGS/SVRN/081/PUSP-C, serviço de coleta, transporte, tratamento e destino final de lâmpadas fluorescentes inservíveis."/>
    <s v="Sim"/>
    <n v="527.94000000000005"/>
    <m/>
    <n v="527.94000000000005"/>
    <n v="0"/>
    <n v="7"/>
    <x v="8"/>
  </r>
  <r>
    <x v="18"/>
    <d v="2022-07-04T00:00:00"/>
    <n v="15729"/>
    <s v="ATA"/>
    <s v="Licitacp Comercio de Produtos Ltda."/>
    <s v="NE.03257740 - aquisição de álcool 70% - RC 250191 - 136984."/>
    <s v="Sim"/>
    <n v="288"/>
    <m/>
    <n v="288"/>
    <n v="0"/>
    <n v="7"/>
    <x v="8"/>
  </r>
  <r>
    <x v="18"/>
    <d v="2022-07-07T00:00:00"/>
    <n v="15745"/>
    <s v="DIR"/>
    <s v="Stand Up Comércio, Montagem e Instalações Ltda."/>
    <s v="Desmontagem e montagem do arquivo deslizante da Seção de Expediente e Transportes devido a mudança de sala."/>
    <s v="Sim"/>
    <n v="2000"/>
    <m/>
    <n v="2000"/>
    <n v="0"/>
    <n v="7"/>
    <x v="8"/>
  </r>
  <r>
    <x v="18"/>
    <d v="2022-07-07T00:00:00"/>
    <n v="15748"/>
    <s v="DIR"/>
    <s v="Antonio Carlos Hernandes"/>
    <s v="Aquisição emergencial de ventoinhas para nobreak e switch, teclado e mouse para a sala de monitoramento, canopla para os novos microfones dos auditórios, dispositivo de segurança para controle remoto do projetor do Auditorio Abraão de Moraes. Deposito em conta Ag: 7068-8, c/c: 13992-0"/>
    <s v="Sim"/>
    <n v="1487"/>
    <m/>
    <n v="1487"/>
    <n v="0"/>
    <n v="7"/>
    <x v="8"/>
  </r>
  <r>
    <x v="18"/>
    <d v="2022-07-07T00:00:00"/>
    <n v="15749"/>
    <s v="AAA-CONC"/>
    <s v="Meru Viagens EIRELI"/>
    <s v="Fatura 7968 - Compra de passagem aérea para professores que participarão de comissões julgador de concursos para Prof. Dr. junto ao IFUSP - RC 281127 - Tobias Micklitz (RJ/SP/RJ), Helio Chacham (MG/SP/MG), Maria Aguiar (MG/SP/MG) - RC 290215 - Isabel Carvalho (RJ/SP/RJ), Cid Araújo (PE/SP/PE), Mauro Baesso (PR/SP/PR), Ítalo Oliveira (PB/SP/PB) - RC 248898 - Ítalo Oliveira (PB/SP/PB) - RC 276140 - José godoy (RJ/SP/RJ)."/>
    <s v="Sim"/>
    <n v="22469.58"/>
    <m/>
    <n v="22469.58"/>
    <n v="0"/>
    <n v="7"/>
    <x v="8"/>
  </r>
  <r>
    <x v="18"/>
    <d v="2022-07-08T00:00:00"/>
    <n v="15750"/>
    <s v="DIR"/>
    <s v="ENZA ENRICA MATTEIS"/>
    <s v="Reembolso para Enza Enrica Matteis pelo pagamento de R$130,00 (conforme NFe de serviços anexa), pelo conserto do micro-ondas do IF/Administração, Número de patrimônio 043.017.362."/>
    <s v="Sim"/>
    <n v="130"/>
    <m/>
    <n v="130"/>
    <n v="0"/>
    <n v="7"/>
    <x v="8"/>
  </r>
  <r>
    <x v="18"/>
    <d v="2022-07-08T00:00:00"/>
    <n v="15751"/>
    <s v="DIR"/>
    <s v="Manfredo H. Tabacniks"/>
    <s v="Reembolso em nome do Prof. Manfredo H. Tabacniks, referente a despesa com refeição com os visitantes do CNPEM - Centro Nacional de Pesquisa em Energia e Materiais para discutir um convênio entre as partes (IFUSP/CNPEM). Participantes CNPEM: Rafael Molena Seraphin, Sérgio Rodrigo Marques, Liu Lin, Regis T. Neuenschwander e Fernando Antonio Bacchin Neto"/>
    <s v="Sim"/>
    <n v="282.13"/>
    <m/>
    <n v="282.13"/>
    <n v="0"/>
    <n v="7"/>
    <x v="8"/>
  </r>
  <r>
    <x v="18"/>
    <d v="2022-07-08T00:00:00"/>
    <n v="15752"/>
    <s v="DIR"/>
    <s v="Professor(a) Visitante"/>
    <s v="Pagamento de Pró-Labore a Professores(as) Visitantes pela participação na comissão julgadora do concurso para obtenção do título de Livre-Docência junto ao DFEP, a ser realizado no período de 18 a 20/07/2022 - NEE 3342607 Andrea Brito Latge (UFF), NEE 3342615 Antonio Azevedo da Costa (UFPE), NEE 3342623 Caio Henrique Lewenkopf (UFF) e NEE 3342631 Rogério Magalhães Paniago (UFMG). Processo 22.1.17.43.8"/>
    <s v="Sim"/>
    <n v="4857.12"/>
    <m/>
    <n v="4857.12"/>
    <n v="0"/>
    <n v="7"/>
    <x v="8"/>
  </r>
  <r>
    <x v="18"/>
    <d v="2022-07-08T00:00:00"/>
    <n v="15753"/>
    <s v="ATA-VEICULO"/>
    <s v="MGB Pneus Importacao e Distribuicao - EIRELI"/>
    <s v="NE.03413547 - aquisição de pneus p/ o caminhão da frota do IFUSP - RC 349163 - DC 117394."/>
    <s v="Sim"/>
    <n v="5675"/>
    <m/>
    <n v="5675"/>
    <n v="0"/>
    <n v="7"/>
    <x v="8"/>
  </r>
  <r>
    <x v="18"/>
    <d v="2022-07-11T00:00:00"/>
    <n v="15756"/>
    <s v="DIR"/>
    <s v="Professor(a) Visitante"/>
    <s v="Pagamento de Auxílio a Professores(as) Visitantes pela participação na comissão julgadora do concurso para provimento de um Professor Titular junto ao DFNC, a ser realizado no período de 25 a 29/07/2022 - NEE 3430590 Leandro Salazar de Paula (UFRJ), NEE 3430727 Miguel Abatte (UFPR) e NEE 3430956 Rudnei de Oliveira Ramos (UERJ). Processo 22.1.00167.43.0 - Ajuste no valor desta G.O. devido a anulação de parte dos empenhos devido ao término antecipado do concurso.(De R$ 7.672,80 para R$ 4.603,68)"/>
    <s v="Sim"/>
    <n v="4603.68"/>
    <m/>
    <n v="4603.68"/>
    <n v="0"/>
    <n v="7"/>
    <x v="8"/>
  </r>
  <r>
    <x v="18"/>
    <d v="2022-07-11T00:00:00"/>
    <n v="15755"/>
    <s v="DIR"/>
    <s v="Professor(a) Visitante"/>
    <s v="Pagamento de Pró-Labore a Professores(as) Visitantes pela participação na comissão julgadora do concurso para provimento de um Professor Titular junto ao DFNC, a ser realizado no período de 25 a 29/07/2022 - NEE 3427645 Leandro Salazar de Paula (UFRJ), NEE 3427831 Miguel Abatte (UFPR) e NEE 3427998 Rudnei de Oliveira Ramos (UERJ). Processo 22.1.17.43.8"/>
    <s v="Sim"/>
    <n v="3642.84"/>
    <m/>
    <n v="3642.84"/>
    <n v="0"/>
    <n v="7"/>
    <x v="8"/>
  </r>
  <r>
    <x v="18"/>
    <d v="2022-07-12T00:00:00"/>
    <n v="15758"/>
    <s v="DIR"/>
    <s v="São Locação venda de máquina de café Ltda."/>
    <s v="Aquisição de 6 (seis) pacotes de café em grãos (1 Kg), Tradicional Torraclara, para a Diretoria do Instituto de Física."/>
    <s v="Sim"/>
    <n v="354"/>
    <m/>
    <n v="354"/>
    <n v="0"/>
    <n v="7"/>
    <x v="8"/>
  </r>
  <r>
    <x v="18"/>
    <d v="2022-07-13T00:00:00"/>
    <n v="15759"/>
    <s v="DIR"/>
    <s v="American Institute of Physics"/>
    <s v="Serviço de assinatura de jornais e periódicos - NE 3452968/2022 - Processo: 22.1.406.43.4 - Reforço NE 03552717 - Alteração de R$ 12.203,00."/>
    <s v="Sim"/>
    <n v="12539.59"/>
    <m/>
    <n v="12539.59"/>
    <n v="0"/>
    <n v="7"/>
    <x v="8"/>
  </r>
  <r>
    <x v="18"/>
    <d v="2022-07-13T00:00:00"/>
    <n v="15761"/>
    <s v="DIR"/>
    <s v="Antonio Carlos Hernandes"/>
    <s v="Aquisicao emergencial de 3 cabos Displayport/HDMI, para uso na nova sala de monitoramento por cameras localizada na ALA 1."/>
    <s v="Sim"/>
    <n v="299.7"/>
    <m/>
    <n v="299.7"/>
    <n v="0"/>
    <n v="7"/>
    <x v="8"/>
  </r>
  <r>
    <x v="18"/>
    <d v="2022-07-13T00:00:00"/>
    <n v="15762"/>
    <s v="DIR-CCEX"/>
    <s v="Colaboradores eventuais (Visitas monitoradas)"/>
    <s v="Pagamento a colaboradores eventuais (Aluno) que participarão de atividades de apoio as visitas monitoradas a unidades de ensino, laboratórios, museus e órgãos de integração e apoio no período de Julho a Setembro de 2022 realizado pela CCEx. NEE 3459539 (Aluno: Leonardo Silva Novais nº USP 12610688) Proc. 22.1.408.43.7"/>
    <s v="Sim"/>
    <n v="300"/>
    <m/>
    <n v="300"/>
    <n v="0"/>
    <n v="7"/>
    <x v="8"/>
  </r>
  <r>
    <x v="18"/>
    <d v="2022-07-13T00:00:00"/>
    <n v="15763"/>
    <s v="DIR"/>
    <s v="Débitos Tesouraria"/>
    <s v="Ajustes de lançamentos referente as despesas realizadas no Grupo do Tesouro do processo de adiantamento nº : 22.1.325.43.4, mas lançados nos RI dos professores - GO 15687, 15655, 15691, 15674, 15696 e 15715 - Contrapartida RI Diretoria GC 3732."/>
    <s v="Sim"/>
    <n v="3715.5"/>
    <m/>
    <n v="3715.5"/>
    <n v="0"/>
    <n v="7"/>
    <x v="8"/>
  </r>
  <r>
    <x v="18"/>
    <d v="2022-07-13T00:00:00"/>
    <n v="15764"/>
    <s v="DIR"/>
    <s v="Débitos Tesouraria"/>
    <s v="Ajustes de lançamentos referente as despesas realizadas no Grupo do Tesouro do processo de adiantamento nº : 22.1.296.43.4, mas lançados nos RI dos professores - GO 15623, 15635, 15637 e 15652 - Contrapartida RI Diretoria GC 3733."/>
    <s v="Sim"/>
    <n v="2584.0300000000002"/>
    <m/>
    <n v="2584.0300000000002"/>
    <n v="0"/>
    <n v="7"/>
    <x v="8"/>
  </r>
  <r>
    <x v="18"/>
    <d v="2022-07-13T00:00:00"/>
    <n v="15765"/>
    <s v="DIR"/>
    <s v="Débitos Tesouraria"/>
    <s v="Ajustes de lançamentos referente as despesas realizadas no Grupo do Tesouro do processo de adiantamento nº : 22.1.229.43.5, mas lançados nos RI dos professores - GO 15413, 15502, 15536, 15548, 15555, 15404, 15559, 15583 e 15587 - Contrapartida RI Diretoria GC 3734."/>
    <s v="Sim"/>
    <n v="5400.67"/>
    <m/>
    <n v="5400.67"/>
    <n v="0"/>
    <n v="7"/>
    <x v="8"/>
  </r>
  <r>
    <x v="18"/>
    <d v="2022-07-14T00:00:00"/>
    <n v="15766"/>
    <s v="ATA-EXPEDIENTE"/>
    <s v="Rosangela Trevisan R. Ferreira"/>
    <s v="Material de escritório para uso imediato da Seção de Expediente e Transportes."/>
    <s v="Sim"/>
    <n v="45.4"/>
    <m/>
    <n v="45.4"/>
    <n v="0"/>
    <n v="7"/>
    <x v="8"/>
  </r>
  <r>
    <x v="18"/>
    <d v="2022-07-18T00:00:00"/>
    <n v="15770"/>
    <s v="ATA"/>
    <s v="Hesam Comércio e Serviços SLU Ltda"/>
    <s v="NE.03501160 - Aquisição de reservatórios (refil) para saboneteiras. RC 172077 - DC 146653 - Proc. 22.1.392.43.3"/>
    <s v="Sim"/>
    <n v="792"/>
    <m/>
    <n v="792"/>
    <n v="0"/>
    <n v="7"/>
    <x v="8"/>
  </r>
  <r>
    <x v="18"/>
    <d v="2022-07-20T00:00:00"/>
    <n v="15773"/>
    <s v="SBI"/>
    <s v="Antonio Aparecido de Souza-ME"/>
    <s v="Adiantamento - Aquisição de serviço de chaveiro para troca de segredo com 2 chaves + confecção de 10 cópias de chaves yale para Biblioteca."/>
    <s v="Sim"/>
    <n v="190"/>
    <m/>
    <n v="190"/>
    <n v="0"/>
    <n v="7"/>
    <x v="8"/>
  </r>
  <r>
    <x v="18"/>
    <d v="2022-07-20T00:00:00"/>
    <n v="15774"/>
    <s v="FEP"/>
    <s v="Antonio Aparecido de Souza-ME"/>
    <s v="Adiantamento - Aquisição de serviço de chaveiro para troca de segredo e desmonte de cilindro com 2 chaves + confecção de 10 copias de chaves"/>
    <s v="Sim"/>
    <n v="328"/>
    <m/>
    <n v="328"/>
    <n v="0"/>
    <n v="7"/>
    <x v="8"/>
  </r>
  <r>
    <x v="18"/>
    <d v="2022-07-20T00:00:00"/>
    <n v="15775"/>
    <s v="AAA-SAL"/>
    <s v="Antonio Aparecido de Souza-ME"/>
    <s v="Adiantamento - Aquisição de serviço de chaveiro para produção de cópia de chave na seção de Alunos"/>
    <s v="Sim"/>
    <n v="18"/>
    <m/>
    <n v="18"/>
    <n v="0"/>
    <n v="7"/>
    <x v="8"/>
  </r>
  <r>
    <x v="18"/>
    <d v="2022-07-21T00:00:00"/>
    <n v="15777"/>
    <s v="DIR-SBI"/>
    <s v="Rui Polan Górniak"/>
    <s v="Reembolso para compra de cola para oficina de restauro em caráter emergencial. Rui Polan Górniak CPF.: 261.503.606-87"/>
    <s v="Sim"/>
    <n v="51"/>
    <m/>
    <n v="51"/>
    <n v="0"/>
    <n v="7"/>
    <x v="8"/>
  </r>
  <r>
    <x v="18"/>
    <d v="2022-07-21T00:00:00"/>
    <n v="15778"/>
    <s v="DIR-SBI"/>
    <s v="Banco do Brasil"/>
    <s v="NE.03553012 - Pagamento de taxa referente a fechamento de câmbio - serviço de assinatura de jornais e periódicos - DC 156799 - Alteração de R$ 125,10."/>
    <s v="Sim"/>
    <n v="125"/>
    <m/>
    <n v="125"/>
    <n v="0"/>
    <n v="7"/>
    <x v="8"/>
  </r>
  <r>
    <x v="18"/>
    <d v="2022-07-22T00:00:00"/>
    <n v="15783"/>
    <s v="DIR"/>
    <s v="Reitoria - Estagiários"/>
    <s v="Solicitação: 835/2022 Setor: Diretoria Instituto de Física Solicitante: 3472142-1 Maria Luísa Pestilla Tippi Valor da Bolsa: 1.212,00 Previsão Orçamentária: 7.272,00 + 1.584,00 (auxílio transporte) Duração: 6 meses Jornada: 30 Horas Doc. Mov. Verba: 202203006682 Processo: 22.1.29.43.6 Aluno: 10694139 - Sthephany de Fatima de Oliveira Data de Cadastro: 21/07/2022 22:07 Remanejamento N° 2022 50395428"/>
    <s v="Sim"/>
    <n v="8856"/>
    <m/>
    <n v="8856"/>
    <n v="0"/>
    <n v="7"/>
    <x v="8"/>
  </r>
  <r>
    <x v="18"/>
    <d v="2022-07-22T00:00:00"/>
    <n v="15785"/>
    <s v="DIR"/>
    <s v="Ricardo Ichiwaki"/>
    <s v="Solicitação de reembolso a Ricardo Ichiwaki pela compra de insumos emergenciais aos Laboratórios Didáticos, destinado à montagem de experimentos para as aulas de Física Experimental."/>
    <s v="Sim"/>
    <n v="2518.7600000000002"/>
    <m/>
    <n v="2518.7600000000002"/>
    <n v="0"/>
    <n v="7"/>
    <x v="8"/>
  </r>
  <r>
    <x v="18"/>
    <d v="2022-07-25T00:00:00"/>
    <n v="15787"/>
    <s v="DIR"/>
    <s v="INSS - Patronal"/>
    <s v="INSS Patronal ref. ao pagamento de Pró-Labore a Professores(as) Visitantes pela participação na comissão julgadora do concurso para obtenção do título de Livre-Docência junto ao DFEP, a ser realizado no período de 18 a 20/07/2022 - NEE 3342607 Andrea Brito Latge (UFF), NEE 3342615 Antonio Azevedo da Costa (UFPE), NEE 3342623 Caio Henrique Lewenkopf (UFF) e NEE 3342631 Rogério Magalhães Paniago (UFMG). Processo 22.1.17.43.8"/>
    <s v="Sim"/>
    <n v="971.4"/>
    <m/>
    <n v="971.4"/>
    <n v="0"/>
    <n v="7"/>
    <x v="8"/>
  </r>
  <r>
    <x v="18"/>
    <d v="2022-07-25T00:00:00"/>
    <n v="15788"/>
    <s v="DIR"/>
    <s v="Débitos Tesouraria"/>
    <s v="Ajustes de lançamentos referente as despesas realizadas no Grupo do Tesouro do processo de adiantamento nº : 22.1.341.43.0, mas lançados nos RI dos professores - GO 15725, 15715, 15757, 15742 e 15760 - Contrapartida RI Diretoria GC 3737."/>
    <s v="Sim"/>
    <n v="3256.72"/>
    <m/>
    <n v="3256.72"/>
    <n v="0"/>
    <n v="7"/>
    <x v="8"/>
  </r>
  <r>
    <x v="18"/>
    <d v="2022-07-25T00:00:00"/>
    <n v="15786"/>
    <s v="DIR"/>
    <s v="Meru Viagens EIRELI"/>
    <s v="Fatura 8413 - Compra de passagem aérea para professora que participara de palestra no Projeto Física para Todos - dia 30/06 - RC 326821 - Suzana S. Lalic (SE/PE/SP)."/>
    <s v="Sim"/>
    <n v="2852.34"/>
    <m/>
    <n v="2852.34"/>
    <n v="0"/>
    <n v="7"/>
    <x v="8"/>
  </r>
  <r>
    <x v="18"/>
    <d v="2022-07-26T00:00:00"/>
    <n v="15789"/>
    <s v="ATA-EXPEDIENTE"/>
    <s v="Rodolfo Gomes Almeida"/>
    <s v="Reembolso referente ao pagamento da confecção de uma porta balcão para a Seção de Protocolo do IF. Tal solicitação se fez necessária, em caráter emergencial, para manter o distancimento de atendimento na sala recém ocupada pela seção supracitada."/>
    <s v="Sim"/>
    <n v="673.97"/>
    <m/>
    <n v="673.97"/>
    <n v="0"/>
    <n v="7"/>
    <x v="8"/>
  </r>
  <r>
    <x v="18"/>
    <d v="2022-07-27T00:00:00"/>
    <n v="15708"/>
    <s v="AAA-CPG-I"/>
    <s v="(ECT) Empresa Brasileira de Correios e Telégrafos"/>
    <s v="Solicito envio de correspondência por (EMS com AR), para WES Global Documentation Centre/ PO box 2008 Stn Main/Newmarket, ON L3Y 0G5/Canada. WES Reference Number: 5560391 - (Nº.Objeto: RR230635334 )"/>
    <s v="Sim"/>
    <n v="23.15"/>
    <m/>
    <n v="23.15"/>
    <n v="0"/>
    <n v="7"/>
    <x v="8"/>
  </r>
  <r>
    <x v="18"/>
    <d v="2022-07-27T00:00:00"/>
    <n v="15717"/>
    <s v="ATF-CONV"/>
    <s v="(ECT) Empresa Brasileira de Correios e Telégrafos"/>
    <s v="Envio de Minuta de Convênio para Fundação Faculdade de Medicina - Endereço: Avenida Rebouças 381, 9º andar; A/C Michele Cristina. Contrato 8802. Convênio 1014262: Coordenador: Prof. Paulo R. Costa. - (Nº.Objeto:QB868509014br)"/>
    <s v="Sim"/>
    <n v="8.52"/>
    <m/>
    <n v="8.52"/>
    <n v="0"/>
    <n v="7"/>
    <x v="8"/>
  </r>
  <r>
    <x v="18"/>
    <d v="2022-07-27T00:00:00"/>
    <n v="15792"/>
    <s v="ATO"/>
    <s v="Reitoria - Estagiários"/>
    <s v="Solicitação: 857/2022 Setor: Diretoria Instituto de Física Solicitante: 5008157-1 Veronica Espinosa Pintos Lopes Valor da Bolsa: 808,00 Previsão Orçamentária: 4.848,00 + 1.584,00 (auxílio transporte) Duração: 6 meses Jornada: 20 Horas Doc. Mov. Verba: 202203335791 Processo: 22.1.405.43.8 Aluno: 11237589 - Laura Fragoso Goncalves da Conceição Data de Cadastro: 27/07/2022 14:15 Remanejamento N° 2022 50376962"/>
    <s v="Sim"/>
    <n v="6432"/>
    <m/>
    <n v="6432"/>
    <n v="0"/>
    <n v="7"/>
    <x v="8"/>
  </r>
  <r>
    <x v="18"/>
    <d v="2022-07-28T00:00:00"/>
    <n v="15794"/>
    <s v="ATA-VEICULO"/>
    <s v="Francischinelli Truck Center"/>
    <s v="Troca de 4 pneus para carro oficial - F-350 PLACA DJP:0094 desmontagem e montagem $40,00 cada um bicos de rodas $20,00 cada um alinhamento $120,00 balanceamento $ 60,00 por roda se for necessário fazer cambagem fica $ 200,00"/>
    <s v="Sim"/>
    <n v="440"/>
    <m/>
    <n v="440"/>
    <n v="0"/>
    <n v="7"/>
    <x v="8"/>
  </r>
  <r>
    <x v="18"/>
    <d v="2022-07-28T00:00:00"/>
    <n v="15796"/>
    <s v="AAA"/>
    <s v="Meru Viagens EIRELI"/>
    <s v="Fatura 8683 - Compra de passagens aéreas para Profs. que participarão de comissão julgadora de concurso para Prof. Titular no IFUSP - dia 24/07 - RC 372947 - Rudnei O Ramos e Leandro S. Paula (RJ/SP/RJ) - Miguel Abbate (PR/SP/PR)."/>
    <s v="Sim"/>
    <n v="4944.6099999999997"/>
    <m/>
    <n v="4944.6099999999997"/>
    <n v="0"/>
    <n v="7"/>
    <x v="8"/>
  </r>
  <r>
    <x v="18"/>
    <d v="2022-07-28T00:00:00"/>
    <n v="15797"/>
    <s v="AAA"/>
    <s v="Tahiti Comunic. Visual Com. Import. e Export. Ltda"/>
    <s v="NE.03618351 - aquisição de tela retrátil de projetor p/ sala de reuniões - RC 251554 - DC 105876."/>
    <s v="Sim"/>
    <n v="1400"/>
    <m/>
    <n v="1400"/>
    <n v="0"/>
    <n v="7"/>
    <x v="8"/>
  </r>
  <r>
    <x v="18"/>
    <d v="2022-07-28T00:00:00"/>
    <n v="15798"/>
    <s v="AAA"/>
    <s v="Tahiti Comunic. Visual Com. Import. e Export. Ltda"/>
    <s v="NE.03618432 - serviço de instalação de tela retrátil de projetor p/ sala de reuniões - RC 251554 - DC 168622."/>
    <s v="Sim"/>
    <n v="250"/>
    <m/>
    <n v="250"/>
    <n v="0"/>
    <n v="7"/>
    <x v="8"/>
  </r>
  <r>
    <x v="18"/>
    <d v="2022-07-28T00:00:00"/>
    <n v="15799"/>
    <s v="ATA"/>
    <s v="Napoli Com. Varejista de Prods. de Limpeza Ltda."/>
    <s v="NE.03618505 - aquisições de frascos de álcoois 70% - RC 378651 - DC 163426."/>
    <s v="Sim"/>
    <n v="528"/>
    <m/>
    <n v="528"/>
    <n v="0"/>
    <n v="7"/>
    <x v="8"/>
  </r>
  <r>
    <x v="18"/>
    <d v="2022-08-02T00:00:00"/>
    <n v="15806"/>
    <s v="DIR"/>
    <s v="Transposição interna"/>
    <s v="REMANEJAMENTO 50384264 / 2022 - Referente complemento de saldo no Grupo 173 Preservação e Conservação de Materiais Bibliográficos GC 3740"/>
    <s v="Sim"/>
    <n v="22.7"/>
    <m/>
    <n v="22.7"/>
    <n v="0"/>
    <n v="8"/>
    <x v="9"/>
  </r>
  <r>
    <x v="18"/>
    <d v="2022-08-03T00:00:00"/>
    <n v="15816"/>
    <s v="AAA-CPG-I"/>
    <s v="Fabio Luiz de Souza - nºUSP 3130943"/>
    <s v="Solicitação de confecção em caráter emergencial de 04 banners e 01 faixa para o XVI Encontro do Programa de Pós-Graduação Interunidades em Ensino de Ciências e I Encontro do Programa Dinter PIEC-USP/IFSP (Ensino de Física, Ensino de Química e Ensino de Biologia), que será realizado no período de 10 a 12 de agosto. Serviço realizado pela empresa SamSystem Serviços LTDA (bannerjá.com.br). Cadastro Sintegra OK Já pago pelo funcionário do IQ Fabio Luiz de Souza - nºUSP 3130943 - CPF 215759228-86 Possuidor da conta corrente: Banco do Brasil ag. 7068-8 cc. 23249-1"/>
    <s v="Sim"/>
    <n v="465.9"/>
    <m/>
    <n v="465.9"/>
    <n v="0"/>
    <n v="8"/>
    <x v="9"/>
  </r>
  <r>
    <x v="18"/>
    <d v="2022-08-04T00:00:00"/>
    <n v="15819"/>
    <s v="ATA"/>
    <s v="Rosangela Trevisan R. Ferreira"/>
    <s v="Despesa referente a compra de pastas(registrador A/Z), para uso imediato, para arquivo das fichas de registros dos funcionários do IF."/>
    <s v="Sim"/>
    <n v="94"/>
    <m/>
    <n v="94"/>
    <n v="0"/>
    <n v="8"/>
    <x v="9"/>
  </r>
  <r>
    <x v="18"/>
    <d v="2022-08-05T00:00:00"/>
    <n v="15823"/>
    <s v="DIR"/>
    <s v="MERU VIAGENS EIRELI"/>
    <s v="Compra de passagem aérea para professores que participarão de Comissão Julgadora de Concurso para professor Titular no IFUSP . Requisição 372947 - Fatura 8888."/>
    <s v="Sim"/>
    <n v="1625.36"/>
    <m/>
    <n v="1625.36"/>
    <n v="0"/>
    <n v="8"/>
    <x v="9"/>
  </r>
  <r>
    <x v="18"/>
    <d v="2022-08-05T00:00:00"/>
    <n v="15825"/>
    <s v="DIR"/>
    <s v="MERU VIAGENS EIRELI"/>
    <s v="Passagem aérea para participação da XXX internacional material research congress a ser realizado em Cancun no México de 14 a 20 de agosto de 2022 - Fatura 8887 - Contrapartida GO 15824 e GC 3743."/>
    <s v="Sim"/>
    <n v="6827.1"/>
    <m/>
    <n v="6827.1"/>
    <n v="0"/>
    <n v="8"/>
    <x v="9"/>
  </r>
  <r>
    <x v="18"/>
    <d v="2022-08-08T00:00:00"/>
    <n v="15826"/>
    <s v="DIR"/>
    <s v="Transposição interna"/>
    <s v="Transferência para reforçar a dotação do Grupo de Manutenção Predial para realizar reserva de licitação de jardinagem - Remanejamento 50394723/2022 - DC 170848/2022 - GC 3744"/>
    <s v="Sim"/>
    <n v="101805.33"/>
    <m/>
    <n v="101805.33"/>
    <n v="0"/>
    <n v="8"/>
    <x v="9"/>
  </r>
  <r>
    <x v="18"/>
    <d v="2022-08-08T00:00:00"/>
    <n v="15831"/>
    <s v="DIR"/>
    <s v="Kalunga Comércio e Indústria Gráfica Ltda"/>
    <s v="ANULADA - Aquisições de relógios DC 167723/2022 - Processo: 22.1.414.43.7"/>
    <s v="Sim"/>
    <n v="0"/>
    <m/>
    <n v="0"/>
    <n v="0"/>
    <n v="8"/>
    <x v="9"/>
  </r>
  <r>
    <x v="18"/>
    <d v="2022-08-08T00:00:00"/>
    <n v="15832"/>
    <s v="DIR"/>
    <s v="Débitos Tesouraria"/>
    <s v="Ajustes de lançamentos referente as despesas realizadas no Grupo do Tesouro do processo de adiantamento nº : 22.1.379.43.7, mas lançados nos RI dos professores - GO 15801, 15776 e 15784 - Contrapartida RI Diretoria GC 3746."/>
    <s v="Sim"/>
    <n v="3624.64"/>
    <m/>
    <n v="3624.64"/>
    <n v="0"/>
    <n v="8"/>
    <x v="9"/>
  </r>
  <r>
    <x v="18"/>
    <d v="2022-08-08T00:00:00"/>
    <n v="15829"/>
    <s v="DIR"/>
    <s v="Supreme Comercial Eireli"/>
    <s v="Aquisição de cafeteira - Processo: 22.1.426.43.5 - NE 3879694/2022"/>
    <s v="Sim"/>
    <n v="220"/>
    <m/>
    <n v="220"/>
    <n v="0"/>
    <n v="8"/>
    <x v="9"/>
  </r>
  <r>
    <x v="18"/>
    <d v="2022-08-08T00:00:00"/>
    <n v="15830"/>
    <s v="DIR"/>
    <s v="Seattle Tecnologia e Comércio de Produtos Eletroel"/>
    <s v="Aquisição de forno de microondas - Processo: 22.1.426.43.5 - NE 3879619/2022"/>
    <s v="Sim"/>
    <n v="550"/>
    <m/>
    <n v="550"/>
    <n v="0"/>
    <n v="8"/>
    <x v="9"/>
  </r>
  <r>
    <x v="18"/>
    <d v="2022-08-09T00:00:00"/>
    <n v="15835"/>
    <s v="DIR"/>
    <s v="NOVA COMUNICAÇÃO"/>
    <s v="Despesas de projeto de sinalização do HEPIC e LAMFI devido a alterações na estrutura do prédio."/>
    <s v="Sim"/>
    <n v="1892.09"/>
    <m/>
    <n v="1892.09"/>
    <n v="0"/>
    <n v="8"/>
    <x v="9"/>
  </r>
  <r>
    <x v="18"/>
    <d v="2022-08-09T00:00:00"/>
    <n v="15838"/>
    <s v="DIR"/>
    <s v="Mendes &amp; Bueno Buffet e Eventos Eireli - EPP"/>
    <s v="Serviço de Buffet para o evento da CPGI"/>
    <s v="Sim"/>
    <n v="1050"/>
    <m/>
    <n v="1050"/>
    <n v="0"/>
    <n v="8"/>
    <x v="9"/>
  </r>
  <r>
    <x v="18"/>
    <d v="2022-08-10T00:00:00"/>
    <n v="15840"/>
    <s v="DIR"/>
    <s v="Reitoria - Estagiários"/>
    <s v="Solicitação: 1054/2022 Remanejamento N° 2022 50455102 Solicitante: 5479786-1 Hercules Ramos Veloso de Freitas - Valor da Bolsa: 1.212,00 Previsão Orçamentária: 14.544,00 + 3.168,00 (auxílio transporte) Duração: 12 meses Jornada: 30 Horas Doc. Mov. Verba: 202203964160 Processo: 22.1.97.43.1 Aluno: 11224981 - Lucas Vazquez Valente Data de Cadastro: 06/09/2022 16:59"/>
    <s v="Sim"/>
    <n v="17712"/>
    <m/>
    <n v="17712"/>
    <n v="0"/>
    <n v="8"/>
    <x v="9"/>
  </r>
  <r>
    <x v="18"/>
    <d v="2022-08-10T00:00:00"/>
    <n v="15841"/>
    <s v="DIR"/>
    <s v="Reitoria - Estagiários"/>
    <s v="Solicitação: 1055/2022 Setor: Setor de Suporte ao Usuário Solicitante: 5479786-1 Hercules Ramos Veloso de Freitas Valor da Bolsa: 808,00 Previsão Orçamentária: 4.848,00 + 1.584,00 (auxílio transporte) Duração: 6 meses Jornada: 20 Horas Doc. Mov. Verba: 202203964179 Processo: 22.1.99.43.4 Aluno: 11880685 - Pedro Vicente de Jesus Data de Cadastro: 06/09/2022 17:01 Remanejamento N° 2022 50456389"/>
    <s v="Sim"/>
    <n v="6432"/>
    <m/>
    <n v="6432"/>
    <n v="0"/>
    <n v="8"/>
    <x v="9"/>
  </r>
  <r>
    <x v="18"/>
    <d v="2022-08-10T00:00:00"/>
    <n v="15842"/>
    <s v="DIR"/>
    <s v="Reitoria - Estagiários"/>
    <s v="Solicitação: 1056/2022 Setor: Setor de Suporte ao Usuário Solicitante: 5479786-1 Hercules Ramos Veloso de Freitas Valor da Bolsa: 808,00 Previsão Orçamentária: 4.848,00 + 1.584,00 (auxílio transporte) Duração: 6 meses Jornada: 20 Horas Doc. Mov. Verba: 202203964187 Processo: 22.1.98.43.8 Aluno: 11811583 - Tiago Matheus da Silva Data de Cadastro: 06/09/2022 16:58 Remanejamento N° 2022 50456400"/>
    <s v="Sim"/>
    <n v="6432"/>
    <m/>
    <n v="6432"/>
    <n v="0"/>
    <n v="8"/>
    <x v="9"/>
  </r>
  <r>
    <x v="18"/>
    <d v="2022-08-11T00:00:00"/>
    <n v="15845"/>
    <s v="DIR"/>
    <s v="Antonio Carlos Hernandes"/>
    <s v="Aquisição emergencial de cabo para áudio, para ser instalado nos auditórios Abraão de Moraes e Adma Jafet. OBS.: Deposito em Conta Corrente: AG: 7068-8, C/C: 13992-0"/>
    <s v="Sim"/>
    <n v="440"/>
    <m/>
    <n v="440"/>
    <n v="0"/>
    <n v="8"/>
    <x v="9"/>
  </r>
  <r>
    <x v="18"/>
    <d v="2022-08-11T00:00:00"/>
    <n v="15846"/>
    <s v="AAA"/>
    <s v="Professor Visitante"/>
    <s v="Pagamento Pró-Labore ref. a participação na comissão julgadora do concurso para obtenção do título de livre-Docência junto ao departamento de Física Aplicada Ed. IF 19/22 a ser realilzado no período de 13 a 15 de setembro de2022. NEE 3975120 José Antonio Eiras (UFSCar) Processo 22.1.17.43.8."/>
    <s v="Sim"/>
    <n v="1214.28"/>
    <m/>
    <n v="1214.28"/>
    <n v="0"/>
    <n v="8"/>
    <x v="9"/>
  </r>
  <r>
    <x v="18"/>
    <d v="2022-08-12T00:00:00"/>
    <n v="15847"/>
    <s v="ATF-COMPRAS"/>
    <s v="JT Publicidaade Comunicação e Assessoria Ltda."/>
    <s v="Solicito a liberação de verba no valor de R$ 320,00 a favor da empresa JT Publicidade Comunicação e Assessoria Ltda. a solicitação se faz necessária em caráter emergencial para publicação da Tomada de Preços 02/2022 - IFUSP referente a serviço de jardinagem."/>
    <s v="Sim"/>
    <n v="320"/>
    <m/>
    <n v="320"/>
    <n v="0"/>
    <n v="8"/>
    <x v="9"/>
  </r>
  <r>
    <x v="18"/>
    <d v="2022-08-12T00:00:00"/>
    <n v="15848"/>
    <s v="AAA"/>
    <s v="Auxilio Aluno"/>
    <s v="Pagamento ref. Participação na 16º edição da Feira USP e as Profissões no período de 01 a 03 de setembro de 2022. - NEE 3982681 Luiza Teixeira Sodré de Carvalho - NEE 3982908 Yuri Confessor Castilho Fernandes - NEE 3983041 Rodrigo dos Anjos Silva - NEE 3983246 Gustavo Matsuo Andrelino Sakanaka - NEE 3983319 Gabriele Benedicto Moreira"/>
    <s v="Sim"/>
    <n v="1500"/>
    <m/>
    <n v="1500"/>
    <n v="0"/>
    <n v="8"/>
    <x v="9"/>
  </r>
  <r>
    <x v="18"/>
    <d v="2022-08-12T00:00:00"/>
    <n v="15852"/>
    <s v="DIR"/>
    <s v="Reitoria - Estagiários"/>
    <s v="Remanejamentos diversos realizados no dia 09/08/2022 referente a complementação de recurso para estágio. SOLICITAÇÕES: Complementação de recurso para estágio do aluno Irma Fernanda Moreira Brito. Referente à solicitação 138/2018 Complementação de recurso para estágio do aluno Marina Porto Miranda. Referente à solicitação 516/2018 Complementação de recurso para estágio do aluno Joao Pedro Porro Palazzo. Referente à solicitação 685/2018 Complementação de recurso para estágio do aluno Ana Carolina Trolezi Braga. Referente à solicitação 686/2018 Complementação de recurso para estágio do aluno Carlos Alberto Chaves. Referente à solicitação 722/2018 Complementação de recurso para estágio do aluno Barbra Miguele de Sá. Referente à solicitação 723/2018 Complementação de recurso para estágio do aluno Artur Correia Alegre. Referente à solicitação 724/2018 Complementação de recurso para estágio do aluno Julianny Scarlett Dourado Cavalcante. Referente à solicitação 793/2018 Complementação de recurso para estágio do aluno Mauricio Nakane Shimao. Referente à solicitação 810/2018 Complementação de recurso para estágio do aluno Caterine Silva e Souza. Referente à solicitação 856/2018 Complementação de recurso para estágio do aluno Emanuel Lima de Sousa. Referente à solicitação 862/2018 Complementação de recurso para estágio do aluno Gabriel Araujo Hirayama. Referente à solicitação 876/2018 Complementação de recurso para estágio do aluno Lucas Henrique Bahr Yau. Referente à solicitação 251/2017 Complementação de recurso para estágio do aluno Alexandre Cintra de Moraes. Referente à solicitação 558/2017 Complementação de recurso para estágio do aluno Thays da Silva Gorska. Referente à solicitação 559/2017 Complementação de recurso para estágio do aluno Marina Porto Miranda. Referente à solicitação 615/2017 Complementação de recurso para estágio do aluno Artur Correia Alegre. Referente à solicitação 637/2017 Complementação de recurso para estágio do aluno Carlos Alberto Chaves. Referente à solicitação 641/2017 Complementação de recurso para estágio do aluno Barbra Miguele de Sá. Referente à solicitação 642/2017 Complementação de recurso para estágio do aluno Mauricio Nakane Shimao. Referente à solicitação 749/2017 Complementação de recurso para estágio do aluno Jefferson Pereira de Albuquerque. Referente à solicitação 1046/2017 Complementação de recurso para estágio do aluno Bruna Azevedo Leite. Referente à solicitação 242/2014 Complementação de recurso para estágio do aluno Laís Marina Banov. Referente à solicitação 856/2014 Complementação de recurso para estágio do aluno João Paulo Muniz Palma. Referente à solicitação 857/2014 Complementação de recurso para estágio do aluno Bianca Quitério Guariglia. Referente à solicitação 949/2014 Complementação de recurso para estágio do aluno Leticia Cozaro Silotto. Referente à solicitação 1048/2014"/>
    <s v="Sim"/>
    <n v="3618"/>
    <m/>
    <n v="3618"/>
    <n v="0"/>
    <n v="8"/>
    <x v="9"/>
  </r>
  <r>
    <x v="18"/>
    <d v="2022-08-12T00:00:00"/>
    <n v="15856"/>
    <s v="DIR"/>
    <s v="Transposição interna"/>
    <s v="Remanejamento N° 2022 50406004 para atender reserva de pregão referente ao aquecedor solar do edifício de bloco de serviços - DC 181947/2022 - Processo:22.1.438.43.3 - GC 3802"/>
    <s v="Sim"/>
    <n v="6950"/>
    <m/>
    <n v="6950"/>
    <n v="0"/>
    <n v="8"/>
    <x v="9"/>
  </r>
  <r>
    <x v="18"/>
    <d v="2022-08-12T00:00:00"/>
    <n v="15858"/>
    <s v="DIR-CCEX"/>
    <s v="Professor(a) Visitante"/>
    <s v="Pagamento ref. ao projeto Física para Todos como Palestrante com o tem &quot;Biofísica e Sistemas Microscópicos&quot;. NEE 4054869/2022 Wallance Moreira Pazin.(UNESP-Baurú) - Cancelada a NEE devido a impossibilidade de comparecimento do professor. Vide doctos. anexos."/>
    <s v="Sim"/>
    <n v="0"/>
    <m/>
    <n v="0"/>
    <n v="0"/>
    <n v="8"/>
    <x v="9"/>
  </r>
  <r>
    <x v="18"/>
    <d v="2022-08-12T00:00:00"/>
    <n v="15850"/>
    <s v="ATA"/>
    <s v="Oliveira Comercio e Representacao EIRELI"/>
    <s v="NE.03983912 - aquisições de relógios de parede para salas de aulas e auditórios - RC 219510 - DC 167723."/>
    <s v="Sim"/>
    <n v="700"/>
    <m/>
    <n v="700"/>
    <n v="0"/>
    <n v="8"/>
    <x v="9"/>
  </r>
  <r>
    <x v="18"/>
    <d v="2022-08-12T00:00:00"/>
    <n v="15851"/>
    <s v="DIR"/>
    <s v="Reitoria - Estagiários"/>
    <s v="Solicitação 835/2022 - Remanejamento N° 2022 50395428 de recurso para estágio do aluno Sthephany de Fatima de Oliveira."/>
    <s v="Sim"/>
    <n v="8856"/>
    <m/>
    <n v="8856"/>
    <n v="0"/>
    <n v="8"/>
    <x v="9"/>
  </r>
  <r>
    <x v="18"/>
    <d v="2022-08-12T00:00:00"/>
    <n v="15853"/>
    <s v="DIR-OMC"/>
    <s v="Carla Dal Manso Nunes Roxo - EPP"/>
    <s v="NE.03984234 - fornecimento de gases argônio e nitrogênio industrial para uso na Oficina Central - RC 402943 - DC 177915."/>
    <s v="Sim"/>
    <n v="740"/>
    <m/>
    <n v="740"/>
    <n v="0"/>
    <n v="8"/>
    <x v="9"/>
  </r>
  <r>
    <x v="18"/>
    <d v="2022-08-12T00:00:00"/>
    <n v="15854"/>
    <s v="DIR"/>
    <s v="Reitoria - Estagiários"/>
    <s v="Remanejamentos realizados dia 10/08/2022. Complementação de recurso para estágio do aluno Vitor Menezes Barbosa Sendrete. Referente à solicitação 730/2017 Complementação de recurso para estágio do aluno Juliana Avila Von Zuben. Referente à solicitação 47/2018 Complementação de recurso para estágio do aluno Caio Vinícius Dallaqua Leal. Referente à solicitação 691/2018 Complementação de recurso para estágio do aluno Felipe Moura dos Santos. Referente à solicitação 747/2018 Complementação de recurso para estágio do aluno Alessandra Mouta de Oliveira. Referente à solicitação 834/2018"/>
    <s v="Sim"/>
    <n v="210"/>
    <m/>
    <n v="210"/>
    <n v="0"/>
    <n v="8"/>
    <x v="9"/>
  </r>
  <r>
    <x v="18"/>
    <d v="2022-08-16T00:00:00"/>
    <n v="15861"/>
    <s v="DIR"/>
    <s v="Turismo Pavão Ltda"/>
    <s v="Locação de onibus para transporte de alunos que participarão de um evento na cidade de Paraíso - SP - Processo: 22.1.440.43.8 - NE 4017190/2022"/>
    <s v="Sim"/>
    <n v="6250"/>
    <m/>
    <n v="6250"/>
    <n v="0"/>
    <n v="8"/>
    <x v="9"/>
  </r>
  <r>
    <x v="18"/>
    <d v="2022-08-17T00:00:00"/>
    <n v="15869"/>
    <s v="DIR"/>
    <s v="Transposição interna"/>
    <s v="Transposição para Manutenção predial para empenhar DC 167197/2022"/>
    <s v="Sim"/>
    <n v="19221"/>
    <m/>
    <n v="19221"/>
    <n v="0"/>
    <n v="8"/>
    <x v="9"/>
  </r>
  <r>
    <x v="18"/>
    <d v="2022-08-18T00:00:00"/>
    <n v="15871"/>
    <s v="DIR"/>
    <s v="Reitoria - Estagiários"/>
    <s v="Solicitação 1784/2013 Remanejamento 50414660 / 2022 de recurso para estágio do aluno Willian Fernandes dos Santos."/>
    <s v="Sim"/>
    <n v="7230.9"/>
    <m/>
    <n v="7230.9"/>
    <n v="0"/>
    <n v="8"/>
    <x v="9"/>
  </r>
  <r>
    <x v="18"/>
    <d v="2022-08-18T00:00:00"/>
    <n v="15878"/>
    <s v="AAA"/>
    <s v="Prado Com. de Eletron. e Servs. de Instal. EIRELI"/>
    <s v="NEs.04054800 / 04054818 - Ata Registro de Preço - Instalações e aquisições de condicionadores de ar - RC 426362 - DC 185500."/>
    <s v="Sim"/>
    <n v="10028"/>
    <m/>
    <n v="10028"/>
    <n v="0"/>
    <n v="8"/>
    <x v="9"/>
  </r>
  <r>
    <x v="18"/>
    <d v="2022-08-18T00:00:00"/>
    <n v="15880"/>
    <s v="DIR"/>
    <s v="Professor(a) Visitante"/>
    <s v="Pagamento de Auxílio a Professor(a) Visitante para ministrar colóquio a ser realizado em 25/08/2022 e colaborar com grupos de pesquisa no IFUSP - NEE 4054885 Eduardo Chaves Montenegro (UFRJ)"/>
    <s v="Sim"/>
    <n v="500"/>
    <m/>
    <n v="500"/>
    <n v="0"/>
    <n v="8"/>
    <x v="9"/>
  </r>
  <r>
    <x v="18"/>
    <d v="2022-08-19T00:00:00"/>
    <n v="15882"/>
    <s v="DIR"/>
    <s v="São Locação e Venda de Máquinas de Café Limitada"/>
    <s v="Compra de 10 Kilos de pacotes em grão de café, e 01 descalcificador para limpeza da máquina de café, no valor de R$ 640,00 (seiscentos e quarenta reais)"/>
    <s v="Sim"/>
    <n v="640"/>
    <m/>
    <n v="640"/>
    <n v="0"/>
    <n v="8"/>
    <x v="9"/>
  </r>
  <r>
    <x v="18"/>
    <d v="2022-08-22T00:00:00"/>
    <n v="15890"/>
    <s v="DIR"/>
    <s v="Ricardo Ichiwaki"/>
    <s v="Reembolso pela compra de componentes eletrônicos emergenciais à preparação dos experimentos de Física Experimental VI (4302314)."/>
    <s v="Sim"/>
    <n v="2479.62"/>
    <m/>
    <n v="2479.62"/>
    <n v="0"/>
    <n v="8"/>
    <x v="9"/>
  </r>
  <r>
    <x v="18"/>
    <d v="2022-08-22T00:00:00"/>
    <n v="15892"/>
    <s v="ATO-MP"/>
    <s v="Eduardo Ureshino"/>
    <s v="Compra de fita isolante, cabos e conectores para as lâmpadas UVC DFNC, eletroduto 3/4 (Didáatico) e canaleta (UVC)"/>
    <s v="Sim"/>
    <n v="1287.6400000000001"/>
    <m/>
    <n v="1287.6400000000001"/>
    <n v="0"/>
    <n v="8"/>
    <x v="9"/>
  </r>
  <r>
    <x v="18"/>
    <d v="2022-08-23T00:00:00"/>
    <n v="15897"/>
    <s v="DIR"/>
    <s v="Transposição interna"/>
    <s v="REMANEJAMENTO 50424568 / 2022 Atender a solicitação de reserva para realização de Pregão Eletrônico DC 188828/2022 - Transferência para Manutenção Predial GC 3814"/>
    <s v="Sim"/>
    <n v="26091.63"/>
    <m/>
    <n v="26091.63"/>
    <n v="0"/>
    <n v="8"/>
    <x v="9"/>
  </r>
  <r>
    <x v="18"/>
    <d v="2022-08-23T00:00:00"/>
    <n v="15893"/>
    <s v="DIR"/>
    <s v="Reitoria - Estagiários"/>
    <s v="Solicitação 857/2017 - Remanejamento 50422662 / 2022 de recurso para estágio do aluno Jefferson Pereira de Albuquerque."/>
    <s v="Sim"/>
    <n v="7518.9"/>
    <m/>
    <n v="7518.9"/>
    <n v="0"/>
    <n v="8"/>
    <x v="9"/>
  </r>
  <r>
    <x v="18"/>
    <d v="2022-08-23T00:00:00"/>
    <n v="15894"/>
    <s v="DIR"/>
    <s v="Reitoria - Estagiários"/>
    <s v="Solicitação 860/2017 - Remanejamento 50422689 / 2022 de recurso para estágio do aluno Tiago Fernandes D'Agostino."/>
    <s v="Sim"/>
    <n v="10925.88"/>
    <m/>
    <n v="10925.88"/>
    <n v="0"/>
    <n v="8"/>
    <x v="9"/>
  </r>
  <r>
    <x v="18"/>
    <d v="2022-08-23T00:00:00"/>
    <n v="15898"/>
    <s v="DIR"/>
    <s v="Alumen Comercial e Servicos Ltda."/>
    <s v="NE.04097215 - aquisição de esterilizadores de ar p/ remover os ácaros do acervo do IF - RC 422731 - DC 191110."/>
    <s v="Sim"/>
    <n v="1164"/>
    <m/>
    <n v="1164"/>
    <n v="0"/>
    <n v="8"/>
    <x v="9"/>
  </r>
  <r>
    <x v="18"/>
    <d v="2022-08-24T00:00:00"/>
    <n v="15901"/>
    <s v="ATF-COMPRAS"/>
    <s v="JT Publicidaade Comunicação e Assessoria Ltda."/>
    <s v="Solicito liberação de verba no valor de R$ 320,00 a favor da empresa JT Publicidade Comunicação e Assessoria Ltda., a solicitação se faz necessária em carater emergencial para publicação da Tomada de Preços 03/2022, reforma de espaços, visando a construção de acesso para implementação de rota de fuga."/>
    <s v="Sim"/>
    <n v="320"/>
    <m/>
    <n v="320"/>
    <n v="0"/>
    <n v="8"/>
    <x v="9"/>
  </r>
  <r>
    <x v="18"/>
    <d v="2022-08-24T00:00:00"/>
    <n v="15902"/>
    <s v="DIR"/>
    <s v="Reitoria - Estagiários"/>
    <s v="Solicitações 857/2017 e 860/2017 Complementação de recurso para estágio do aluno Jefferson Pereira de Albuquerque Remanejamento 50423707 / 2022. e Complementação de recurso para estágio do aluno Tiago Fernandes D'Agostino Remanejamento 50423723 / 2022"/>
    <s v="Sim"/>
    <n v="156"/>
    <m/>
    <n v="156"/>
    <n v="0"/>
    <n v="8"/>
    <x v="9"/>
  </r>
  <r>
    <x v="18"/>
    <d v="2022-08-25T00:00:00"/>
    <n v="15904"/>
    <s v="DIR"/>
    <s v="Reitoria - Estagiários"/>
    <s v="Solicitação: 1141/2022 Setor: Diretoria Instituto de Física Solicitante: 3472142-1 Maria Luísa Pestilla Tippi Valor da Bolsa: 1.212,00 Previsão Orçamentária: 14.544,00 + 3.168,00 (auxílio transporte) Duração: 12 meses Jornada: 30 Horas Doc. Mov. Verba: 202204124190 Processo: 22.1.497.43.0 Aluno: 12688894 - Esther Souto Santana Data de Cadastro: 21/09/2022 12:38 Remanejamento N° 2022 50481006"/>
    <s v="Sim"/>
    <n v="17712"/>
    <m/>
    <n v="17712"/>
    <n v="0"/>
    <n v="8"/>
    <x v="9"/>
  </r>
  <r>
    <x v="18"/>
    <d v="2022-08-25T00:00:00"/>
    <n v="15905"/>
    <s v="ATA-GRAF"/>
    <s v="IME"/>
    <s v="Referente ao cálculo de rateio do pool de gráficas relativo ao mês de junho de 2022 Remanejamento N° 2022 50430169."/>
    <s v="Sim"/>
    <n v="3748.2"/>
    <m/>
    <n v="3748.2"/>
    <n v="0"/>
    <n v="8"/>
    <x v="9"/>
  </r>
  <r>
    <x v="18"/>
    <d v="2022-08-25T00:00:00"/>
    <n v="15906"/>
    <s v="ATA-GRAF"/>
    <s v="IME"/>
    <s v="Referente ao cálculo de rateio do pool de gráficas relativo ao mês de julho de 2022. Remanejamento N° 2022 50430185"/>
    <s v="Sim"/>
    <n v="2595.73"/>
    <m/>
    <n v="2595.73"/>
    <n v="0"/>
    <n v="8"/>
    <x v="9"/>
  </r>
  <r>
    <x v="18"/>
    <d v="2022-08-26T00:00:00"/>
    <n v="15916"/>
    <s v="DIR"/>
    <s v="Débitos Tesouraria"/>
    <s v="Ajustes de lançamentos referente as despesas realizadas no Grupo do Tesouro do processo de adiantamento nº : 22.1.419.43.9, mas lançados nos RI dos professor - GOs 15837, 15834, 15822, 15843 e 15885 - Contrapartida RI Diretoria GC 3817"/>
    <s v="Sim"/>
    <n v="3619.45"/>
    <m/>
    <n v="3619.45"/>
    <n v="0"/>
    <n v="8"/>
    <x v="9"/>
  </r>
  <r>
    <x v="18"/>
    <d v="2022-08-26T00:00:00"/>
    <n v="15913"/>
    <s v="DIR"/>
    <s v="Matias Comercial Produtos e Serviços Eirelli - ME"/>
    <s v="Aquisição de lâmpadas tubular de led - Processo: 21.1.439.43.9 - NE 4140315/2022"/>
    <s v="Sim"/>
    <n v="13825"/>
    <m/>
    <n v="13825"/>
    <n v="0"/>
    <n v="8"/>
    <x v="9"/>
  </r>
  <r>
    <x v="18"/>
    <d v="2022-08-29T00:00:00"/>
    <n v="15922"/>
    <s v="DIR"/>
    <s v="Reitoria - Estagiários"/>
    <s v="Solicitação 889/2017 Remanejamento 50429586 de recurso para estágio do aluno Caterine Silva e Souza."/>
    <s v="Sim"/>
    <n v="5462.94"/>
    <m/>
    <n v="5462.94"/>
    <n v="0"/>
    <n v="8"/>
    <x v="9"/>
  </r>
  <r>
    <x v="18"/>
    <d v="2022-08-29T00:00:00"/>
    <n v="15923"/>
    <s v="DIR"/>
    <s v="Reitoria - Estagiários"/>
    <s v="Solicitação 863/2018 Remanejamento 50429624 de recurso para estágio do aluno Carlos Henrique Camillo da Silva."/>
    <s v="Sim"/>
    <n v="7590.9"/>
    <m/>
    <n v="7590.9"/>
    <n v="0"/>
    <n v="8"/>
    <x v="9"/>
  </r>
  <r>
    <x v="18"/>
    <d v="2022-08-30T00:00:00"/>
    <n v="15924"/>
    <s v="DIR"/>
    <s v="Maria Luisa Pestilla Tippi (Reembolso)"/>
    <s v="Impressã ed banner de tecido para Feira de Profissões."/>
    <s v="Sim"/>
    <n v="270"/>
    <m/>
    <n v="270"/>
    <n v="0"/>
    <n v="8"/>
    <x v="9"/>
  </r>
  <r>
    <x v="18"/>
    <d v="2022-08-30T00:00:00"/>
    <n v="15925"/>
    <s v="ATO-MP"/>
    <s v="Eduardo Ureshino"/>
    <s v="Compra de acessórios para canaletas DUTOTEC, porta equipamento, para utilização em reparos emergenciais no LQMEC."/>
    <s v="Sim"/>
    <n v="582.13"/>
    <m/>
    <n v="582.13"/>
    <n v="0"/>
    <n v="8"/>
    <x v="9"/>
  </r>
  <r>
    <x v="18"/>
    <d v="2022-08-30T00:00:00"/>
    <n v="15927"/>
    <s v="DIR-CCEX"/>
    <s v="Maria Luísa Pestilla Tippi |(reembolso)"/>
    <s v="Impressão de cartazaes Time de Drones do IFUSP para Feira de Profissões"/>
    <s v="Sim"/>
    <n v="54"/>
    <m/>
    <n v="54"/>
    <n v="0"/>
    <n v="8"/>
    <x v="9"/>
  </r>
  <r>
    <x v="18"/>
    <d v="2022-08-31T00:00:00"/>
    <n v="15939"/>
    <s v="DIR-CCIF"/>
    <s v="ALMOXARIFADO"/>
    <s v="Requisição de Almoxarifado"/>
    <s v="Sim"/>
    <n v="6.19"/>
    <m/>
    <n v="6.19"/>
    <n v="0"/>
    <n v="8"/>
    <x v="9"/>
  </r>
  <r>
    <x v="18"/>
    <d v="2022-08-31T00:00:00"/>
    <n v="15941"/>
    <s v="ATO-MP"/>
    <s v="ALMOXARIFADO"/>
    <s v="Requisição de Material - Manutenção Predial"/>
    <s v="Sim"/>
    <n v="19052.509999999998"/>
    <m/>
    <n v="19052.509999999998"/>
    <n v="0"/>
    <n v="8"/>
    <x v="9"/>
  </r>
  <r>
    <x v="18"/>
    <d v="2022-08-31T00:00:00"/>
    <n v="15942"/>
    <s v="ATO-MP"/>
    <s v="ALMOXARIFADO"/>
    <s v="Requisição de Almoxarifado - Manutenção Predial"/>
    <s v="Sim"/>
    <n v="1697.29"/>
    <m/>
    <n v="1697.29"/>
    <n v="0"/>
    <n v="8"/>
    <x v="9"/>
  </r>
  <r>
    <x v="18"/>
    <d v="2022-08-31T00:00:00"/>
    <n v="15944"/>
    <s v="ATF-COMPRAS"/>
    <s v="JT Publicidade Comunicação e Assessoria Eireli"/>
    <s v="Adiantamento - Aquisição de publicação da Tomada de preço 04"/>
    <s v="Sim"/>
    <n v="320"/>
    <m/>
    <n v="320"/>
    <n v="0"/>
    <n v="8"/>
    <x v="9"/>
  </r>
  <r>
    <x v="18"/>
    <d v="2022-08-31T00:00:00"/>
    <n v="15947"/>
    <s v="ATO-MP"/>
    <s v="ALMOXARIFADO"/>
    <s v="Requisição de Materiais - Manutenção Predial"/>
    <s v="Sim"/>
    <n v="2.7"/>
    <m/>
    <n v="2.7"/>
    <n v="0"/>
    <n v="8"/>
    <x v="9"/>
  </r>
  <r>
    <x v="18"/>
    <d v="2022-08-31T00:00:00"/>
    <n v="15948"/>
    <s v="ATO-MP"/>
    <s v="ALMOXARIFADO"/>
    <s v="Requisição de materiais Manutenção Predial"/>
    <s v="Sim"/>
    <n v="20.07"/>
    <m/>
    <n v="20.07"/>
    <n v="0"/>
    <n v="8"/>
    <x v="9"/>
  </r>
  <r>
    <x v="18"/>
    <d v="2022-08-31T00:00:00"/>
    <n v="15952"/>
    <s v="ATO-MP"/>
    <s v="ALMOXARIFADO"/>
    <s v="Requisição de Almoxarifado Manutenção Predial"/>
    <s v="Sim"/>
    <n v="430"/>
    <m/>
    <n v="430"/>
    <n v="0"/>
    <n v="8"/>
    <x v="9"/>
  </r>
  <r>
    <x v="18"/>
    <d v="2022-08-31T00:00:00"/>
    <n v="15956"/>
    <s v="DIR"/>
    <s v="ALMOXARIFADO"/>
    <s v="Requisição de Almoxarifado"/>
    <s v="Sim"/>
    <n v="509.8"/>
    <m/>
    <n v="509.8"/>
    <n v="0"/>
    <n v="8"/>
    <x v="9"/>
  </r>
  <r>
    <x v="18"/>
    <d v="2022-08-31T00:00:00"/>
    <n v="15958"/>
    <s v="DIR-ENSINO"/>
    <s v="ALMOXARIFADO"/>
    <s v="Requisição de Almoxarifado"/>
    <s v="Sim"/>
    <n v="56.72"/>
    <m/>
    <n v="56.72"/>
    <n v="0"/>
    <n v="8"/>
    <x v="9"/>
  </r>
  <r>
    <x v="18"/>
    <d v="2022-08-31T00:00:00"/>
    <n v="15931"/>
    <s v="ATF-ALMOX"/>
    <s v="ALMOXARIFADO"/>
    <s v="Requisição de Almoxarifado"/>
    <s v="Sim"/>
    <n v="316.14"/>
    <m/>
    <n v="316.14"/>
    <n v="0"/>
    <n v="8"/>
    <x v="9"/>
  </r>
  <r>
    <x v="18"/>
    <d v="2022-08-31T00:00:00"/>
    <n v="15935"/>
    <s v="DIR"/>
    <s v="ALMOXARIFADO"/>
    <s v="Requisição de Almoxarifado"/>
    <s v="Sim"/>
    <n v="45.25"/>
    <m/>
    <n v="45.25"/>
    <n v="0"/>
    <n v="8"/>
    <x v="9"/>
  </r>
  <r>
    <x v="18"/>
    <d v="2022-08-31T00:00:00"/>
    <n v="15936"/>
    <s v="ATF-ALMOX"/>
    <s v="ALMOXARIFADO"/>
    <s v="Requisição de Almoxarifado"/>
    <s v="Sim"/>
    <n v="1271.1600000000001"/>
    <m/>
    <n v="1271.1600000000001"/>
    <n v="0"/>
    <n v="8"/>
    <x v="9"/>
  </r>
  <r>
    <x v="18"/>
    <d v="2022-08-31T00:00:00"/>
    <n v="15957"/>
    <s v="DIR"/>
    <s v="ALMOXARIFADO"/>
    <s v="Requisição de Almoxarifado"/>
    <s v="Sim"/>
    <n v="258.91000000000003"/>
    <m/>
    <n v="258.91000000000003"/>
    <n v="0"/>
    <n v="8"/>
    <x v="9"/>
  </r>
  <r>
    <x v="18"/>
    <d v="2022-08-31T00:00:00"/>
    <n v="15959"/>
    <s v="DIR"/>
    <s v="Transposicao Interna"/>
    <s v="Transposição Interna da Básica p/ a Manutenção de Edifícios - Rem. 50439166."/>
    <s v="Sim"/>
    <n v="2581.65"/>
    <m/>
    <n v="2581.65"/>
    <n v="0"/>
    <n v="8"/>
    <x v="9"/>
  </r>
  <r>
    <x v="18"/>
    <d v="2022-09-01T00:00:00"/>
    <n v="15961"/>
    <s v="DIR-OMC"/>
    <s v="GOTOTICA COMERCIO DE OCULOS LTDA"/>
    <s v="Aquisição de óculos de segurança para o funcionário Antonio Natalino Alves de Souza da Oficina Central - IFUSP"/>
    <s v="Sim"/>
    <n v="318"/>
    <m/>
    <n v="318"/>
    <n v="0"/>
    <n v="9"/>
    <x v="2"/>
  </r>
  <r>
    <x v="18"/>
    <d v="2022-09-01T00:00:00"/>
    <n v="15962"/>
    <s v="DIR"/>
    <s v="Transposição interna"/>
    <s v="Repasse para Manutenção Predial para atender empenho DC 204432/2022 - Remanejamento 50444003/2022 - GC 3820"/>
    <s v="Sim"/>
    <n v="15995"/>
    <m/>
    <n v="15995"/>
    <n v="0"/>
    <n v="9"/>
    <x v="2"/>
  </r>
  <r>
    <x v="18"/>
    <d v="2022-09-02T00:00:00"/>
    <n v="15968"/>
    <s v="AAA-CPG-I"/>
    <s v="ALMOXARIFADO"/>
    <s v="Requisição de Almoxarifado"/>
    <s v="Sim"/>
    <n v="67.53"/>
    <m/>
    <n v="67.53"/>
    <n v="0"/>
    <n v="9"/>
    <x v="2"/>
  </r>
  <r>
    <x v="18"/>
    <d v="2022-09-02T00:00:00"/>
    <n v="15983"/>
    <s v="ATA-LIMP"/>
    <s v="ALMOXARIFADO"/>
    <s v="Requisição de Almoxarifado"/>
    <s v="Sim"/>
    <n v="1975.11"/>
    <m/>
    <n v="1975.11"/>
    <n v="0"/>
    <n v="9"/>
    <x v="2"/>
  </r>
  <r>
    <x v="18"/>
    <d v="2022-09-02T00:00:00"/>
    <n v="15987"/>
    <s v="ATA-LIMP"/>
    <s v="ALMOXARIFADO"/>
    <s v="Requisição de Almoxarifado"/>
    <s v="Sim"/>
    <n v="2124.09"/>
    <m/>
    <n v="2124.09"/>
    <n v="0"/>
    <n v="9"/>
    <x v="2"/>
  </r>
  <r>
    <x v="18"/>
    <d v="2022-09-02T00:00:00"/>
    <n v="15988"/>
    <s v="ATA-LIMP"/>
    <s v="ALMOXARIFADO"/>
    <s v="Requisição de Almoxarifado"/>
    <s v="Sim"/>
    <n v="2066.88"/>
    <m/>
    <n v="2066.88"/>
    <n v="0"/>
    <n v="9"/>
    <x v="2"/>
  </r>
  <r>
    <x v="18"/>
    <d v="2022-09-02T00:00:00"/>
    <n v="15989"/>
    <s v="ATA-LIMP"/>
    <s v="ALMOXARIFADO"/>
    <s v="Requisição de Almoxarifado"/>
    <s v="Sim"/>
    <n v="2094.02"/>
    <m/>
    <n v="2094.02"/>
    <n v="0"/>
    <n v="9"/>
    <x v="2"/>
  </r>
  <r>
    <x v="18"/>
    <d v="2022-09-02T00:00:00"/>
    <n v="15969"/>
    <s v="AAA-CPG-I"/>
    <s v="ALMOXARIFADO"/>
    <s v="Requisição de Almoxarifado"/>
    <s v="Sim"/>
    <n v="94.62"/>
    <m/>
    <n v="94.62"/>
    <n v="0"/>
    <n v="9"/>
    <x v="2"/>
  </r>
  <r>
    <x v="18"/>
    <d v="2022-09-02T00:00:00"/>
    <n v="15970"/>
    <s v="DIR-SBI"/>
    <s v="ALMOXARIFADO"/>
    <s v="Requisição de Almoxarifado"/>
    <s v="Sim"/>
    <n v="12.02"/>
    <m/>
    <n v="12.02"/>
    <n v="0"/>
    <n v="9"/>
    <x v="2"/>
  </r>
  <r>
    <x v="18"/>
    <d v="2022-09-02T00:00:00"/>
    <n v="15972"/>
    <s v="DIR-SBI"/>
    <s v="ALMOXARIFADO"/>
    <s v="Requisição de Almoxarifado"/>
    <s v="Sim"/>
    <n v="230.16"/>
    <m/>
    <n v="230.16"/>
    <n v="0"/>
    <n v="9"/>
    <x v="2"/>
  </r>
  <r>
    <x v="18"/>
    <d v="2022-09-02T00:00:00"/>
    <n v="15976"/>
    <s v="ATA-LIMP"/>
    <s v="ALMOXARIFADO"/>
    <s v="Requisição de Almoxarifado"/>
    <s v="Sim"/>
    <n v="1498.29"/>
    <m/>
    <n v="1498.29"/>
    <n v="0"/>
    <n v="9"/>
    <x v="2"/>
  </r>
  <r>
    <x v="18"/>
    <d v="2022-09-02T00:00:00"/>
    <n v="15977"/>
    <s v="ATA-LIMP"/>
    <s v="ALMOXARIFADO"/>
    <s v="Requisição de Almoxarifado"/>
    <s v="Sim"/>
    <n v="2018.63"/>
    <m/>
    <n v="2018.63"/>
    <n v="0"/>
    <n v="9"/>
    <x v="2"/>
  </r>
  <r>
    <x v="18"/>
    <d v="2022-09-02T00:00:00"/>
    <n v="15978"/>
    <s v="ATA-LIMP"/>
    <s v="ALMOXARIFADO"/>
    <s v="Requisição de Almoxarifado"/>
    <s v="Sim"/>
    <n v="1723.96"/>
    <m/>
    <n v="1723.96"/>
    <n v="0"/>
    <n v="9"/>
    <x v="2"/>
  </r>
  <r>
    <x v="18"/>
    <d v="2022-09-02T00:00:00"/>
    <n v="15979"/>
    <s v="ATA-LIMP"/>
    <s v="ALMOXARIFADO"/>
    <s v="Requisição de Almoxarifado"/>
    <s v="Sim"/>
    <n v="1356.65"/>
    <m/>
    <n v="1356.65"/>
    <n v="0"/>
    <n v="9"/>
    <x v="2"/>
  </r>
  <r>
    <x v="18"/>
    <d v="2022-09-02T00:00:00"/>
    <n v="15981"/>
    <s v="ATA-LIMP"/>
    <s v="ALMOXARIFADO"/>
    <s v="Requisição de Almoxarifado"/>
    <s v="Sim"/>
    <n v="1426.64"/>
    <m/>
    <n v="1426.64"/>
    <n v="0"/>
    <n v="9"/>
    <x v="2"/>
  </r>
  <r>
    <x v="18"/>
    <d v="2022-09-02T00:00:00"/>
    <n v="15982"/>
    <s v="ATA-LIMP"/>
    <s v="ALMOXARIFADO"/>
    <s v="Requisição deAlmoxarifado"/>
    <s v="Sim"/>
    <n v="1539.72"/>
    <m/>
    <n v="1539.72"/>
    <n v="0"/>
    <n v="9"/>
    <x v="2"/>
  </r>
  <r>
    <x v="18"/>
    <d v="2022-09-02T00:00:00"/>
    <n v="15984"/>
    <s v="ATA-LIMP"/>
    <s v="ALMOXARIFADO"/>
    <s v="Requisição de Almoxarifado"/>
    <s v="Sim"/>
    <n v="1476.44"/>
    <m/>
    <n v="1476.44"/>
    <n v="0"/>
    <n v="9"/>
    <x v="2"/>
  </r>
  <r>
    <x v="18"/>
    <d v="2022-09-02T00:00:00"/>
    <n v="15985"/>
    <s v="ATA-LIMP"/>
    <s v="ALMOXARIFADO"/>
    <s v="Requisição de Almoxarifado"/>
    <s v="Sim"/>
    <n v="1472.48"/>
    <m/>
    <n v="1472.48"/>
    <n v="0"/>
    <n v="9"/>
    <x v="2"/>
  </r>
  <r>
    <x v="18"/>
    <d v="2022-09-02T00:00:00"/>
    <n v="15986"/>
    <s v="ATA-LIMP"/>
    <s v="ALMOXARIFADO"/>
    <s v="Requisição de Material"/>
    <s v="Sim"/>
    <n v="1830.53"/>
    <m/>
    <n v="1830.53"/>
    <n v="0"/>
    <n v="9"/>
    <x v="2"/>
  </r>
  <r>
    <x v="18"/>
    <d v="2022-09-02T00:00:00"/>
    <n v="15990"/>
    <s v="ATA-LIMP"/>
    <s v="ALMOXARIFADO"/>
    <s v="Requisição de Almoxarifado"/>
    <s v="Sim"/>
    <n v="2094.02"/>
    <m/>
    <n v="2094.02"/>
    <n v="0"/>
    <n v="9"/>
    <x v="2"/>
  </r>
  <r>
    <x v="18"/>
    <d v="2022-09-02T00:00:00"/>
    <n v="15991"/>
    <s v="ATA-LIMP"/>
    <s v="ALMOXARIFADO"/>
    <s v="Requisição de Almoxarifado"/>
    <s v="Sim"/>
    <n v="2162.06"/>
    <m/>
    <n v="2162.06"/>
    <n v="0"/>
    <n v="9"/>
    <x v="2"/>
  </r>
  <r>
    <x v="18"/>
    <d v="2022-09-02T00:00:00"/>
    <n v="15992"/>
    <s v="ATA-LIMP"/>
    <s v="ALMOXARIFADO"/>
    <s v="Requisição de Almoxarifado"/>
    <s v="Sim"/>
    <n v="1928.71"/>
    <m/>
    <n v="1928.71"/>
    <n v="0"/>
    <n v="9"/>
    <x v="2"/>
  </r>
  <r>
    <x v="18"/>
    <d v="2022-09-02T00:00:00"/>
    <n v="15993"/>
    <s v="ATA-LIMP"/>
    <s v="ALMOXARIFADO"/>
    <s v="Requisição de Almoxarifado"/>
    <s v="Sim"/>
    <n v="2066.87"/>
    <m/>
    <n v="2066.87"/>
    <n v="0"/>
    <n v="9"/>
    <x v="2"/>
  </r>
  <r>
    <x v="18"/>
    <d v="2022-09-02T00:00:00"/>
    <n v="15994"/>
    <s v="DIR"/>
    <s v="Alunos Colaboradores eventuais"/>
    <s v="Pagamento a colaboradores eventuais (Alunos) que participarão de atividades de apoio na 16ª edição da Feira USP e as Profissões no período de 01 a 03 de Setembro de 2022 - NEE 13696404 Elisa de Almeida Oliveira - NEE 13728170 Ana Clara Dantas Martins - NEE 7581801 Caio Mendonça Pimentel - NEE 9074375 Breno Agatão Garcia - NEE 9301259 Murilo Soares de Godoy - NEE 9848475 Pedro Henrique Gnann Betitto - NEE 10694139 Sthephany de Fatima de Oliveira - NEE 12611081 Nathan Fernandes de Oliveira - NEE 9762188 Agnessa Kling Nóbrega - Proc. 22.1.408.43.7 Obs. Valor total R$ 1.100,00 - GO 15980"/>
    <s v="Sim"/>
    <n v="571.17999999999995"/>
    <m/>
    <n v="571.17999999999995"/>
    <n v="0"/>
    <n v="9"/>
    <x v="2"/>
  </r>
  <r>
    <x v="18"/>
    <d v="2022-09-05T00:00:00"/>
    <n v="15937"/>
    <s v="SBI"/>
    <s v="ECT-Empresa Brasileira de Correios e Telégrafos"/>
    <s v="Envio de um sedex (material bibliográfico) para CECIERJ - Praça Cristiano Ottoni, S/N - 6º andar - Centro - Rio de Janeiro - RJ - Prédio da Central do Brasil - Biblioteca - sala 627 - CEP: 20221-250 - (Nº.Objeto: QB868579806BR"/>
    <s v="Sim"/>
    <n v="26.8"/>
    <m/>
    <n v="26.8"/>
    <n v="0"/>
    <n v="9"/>
    <x v="2"/>
  </r>
  <r>
    <x v="18"/>
    <d v="2022-09-05T00:00:00"/>
    <n v="15997"/>
    <s v="DIR"/>
    <s v="Reitoria - Estagiários"/>
    <s v="Solicitação: 1187/2022 Setor: Diretoria Instituto de Física Solicitante: 3472142-1 Maria Luísa Pestilla Tippi Valor da Bolsa: 1.212,00 Previsão Orçamentária: 7.272,00 + 1.584,00 (auxílio transporte) Duração: 6 meses Jornada: 30 Horas Doc. Mov. Verba: 202204367913 Processo: 21.1.389.43.1 Aluno: 10695422 - Daniel Souza dos Reis Data de Cadastro: 13/10/2022 09:36 - Remanejamento N° 2022 50526301"/>
    <s v="Sim"/>
    <n v="8856"/>
    <m/>
    <n v="8856"/>
    <n v="0"/>
    <n v="9"/>
    <x v="2"/>
  </r>
  <r>
    <x v="18"/>
    <d v="2022-09-06T00:00:00"/>
    <n v="16000"/>
    <s v="ATA-LIMP"/>
    <s v="ALMOXARIFADO"/>
    <s v="Requisição de Almoxarifado de dezembro de 2021 ao dia 05/09/2022"/>
    <s v="Sim"/>
    <n v="54991.78"/>
    <m/>
    <n v="54991.78"/>
    <n v="0"/>
    <n v="9"/>
    <x v="2"/>
  </r>
  <r>
    <x v="18"/>
    <d v="2022-09-08T00:00:00"/>
    <n v="16009"/>
    <s v="ATF-ALMOX"/>
    <s v="Bignardi - Ind. e Com. de Papeis e Artefatos Ltda."/>
    <s v="NE.04436079 - Ata Registro de Preço - aquisições de caixas de papéis sulfites - RC 440314 - DC 204564."/>
    <s v="Sim"/>
    <n v="19540.400000000001"/>
    <m/>
    <n v="19540.400000000001"/>
    <n v="0"/>
    <n v="9"/>
    <x v="2"/>
  </r>
  <r>
    <x v="18"/>
    <d v="2022-09-09T00:00:00"/>
    <n v="16018"/>
    <s v="ATO-MP"/>
    <s v="ALMOXARIFADO"/>
    <s v="Requisição de Almoxarifado de março à agosto de 2022"/>
    <s v="Sim"/>
    <n v="42325.83"/>
    <m/>
    <n v="42325.83"/>
    <n v="0"/>
    <n v="9"/>
    <x v="2"/>
  </r>
  <r>
    <x v="18"/>
    <d v="2022-09-09T00:00:00"/>
    <n v="16021"/>
    <s v="ATF-COMPRAS"/>
    <s v="ALMOXARIFADO"/>
    <s v="Requisição de Almoxarifado"/>
    <s v="Sim"/>
    <n v="449.67"/>
    <m/>
    <n v="449.67"/>
    <n v="0"/>
    <n v="9"/>
    <x v="2"/>
  </r>
  <r>
    <x v="18"/>
    <d v="2022-09-09T00:00:00"/>
    <n v="16024"/>
    <s v="ATO"/>
    <s v="Reitoria - Estagiários"/>
    <s v="CANCELADO - Solicitação: 1203/2022 Setor: Diretoria Instituto de Física Solicitante: 5008157-1 Veronica Espinosa Pintos Lopes Valor da Bolsa: 1.212,00 Previsão Orçamentária: 14.544,00 + 3.168,00 (auxílio transporte) Duração: 12 meses Jornada: 30 Horas Doc. Mov. Verba: Processo: Aluno: Data de Cadastro: 08/09/2022 15:11"/>
    <s v="Sim"/>
    <n v="0"/>
    <m/>
    <n v="0"/>
    <n v="0"/>
    <n v="9"/>
    <x v="2"/>
  </r>
  <r>
    <x v="18"/>
    <d v="2022-09-09T00:00:00"/>
    <n v="16012"/>
    <s v="ATF"/>
    <s v="ALMOXARIFADO"/>
    <s v="Requisição de Almoxarifado ( Contabilidade)"/>
    <s v="Sim"/>
    <n v="106.52"/>
    <m/>
    <n v="106.52"/>
    <n v="0"/>
    <n v="9"/>
    <x v="2"/>
  </r>
  <r>
    <x v="18"/>
    <d v="2022-09-09T00:00:00"/>
    <n v="16013"/>
    <s v="ATA-VEICULO"/>
    <s v="almoxarifado"/>
    <s v="Requisição de Almoxarifado ( Seção de Vigilância)"/>
    <s v="Sim"/>
    <n v="180.7"/>
    <m/>
    <n v="180.7"/>
    <n v="0"/>
    <n v="9"/>
    <x v="2"/>
  </r>
  <r>
    <x v="18"/>
    <d v="2022-09-09T00:00:00"/>
    <n v="16014"/>
    <s v="DIR-CCIF"/>
    <s v="Almoxarifado"/>
    <s v="Requisição deAlmoxarifado"/>
    <s v="Sim"/>
    <n v="417.96"/>
    <m/>
    <n v="417.96"/>
    <n v="0"/>
    <n v="9"/>
    <x v="2"/>
  </r>
  <r>
    <x v="18"/>
    <d v="2022-09-09T00:00:00"/>
    <n v="16015"/>
    <s v="AAA-CG"/>
    <s v="Almoxarifado"/>
    <s v="Requisição de Almoxarifado"/>
    <s v="Sim"/>
    <n v="999.13"/>
    <m/>
    <n v="999.13"/>
    <n v="0"/>
    <n v="9"/>
    <x v="2"/>
  </r>
  <r>
    <x v="18"/>
    <d v="2022-09-09T00:00:00"/>
    <n v="16016"/>
    <s v="DIR"/>
    <s v="ALMOXARIFADO"/>
    <s v="Requisição de Almoxarifado ( DIR/RA/CPG)"/>
    <s v="Sim"/>
    <n v="49.67"/>
    <m/>
    <n v="49.67"/>
    <n v="0"/>
    <n v="9"/>
    <x v="2"/>
  </r>
  <r>
    <x v="18"/>
    <d v="2022-09-09T00:00:00"/>
    <n v="16017"/>
    <s v="AAA-CPG-I"/>
    <s v="ALMOXARIFADO"/>
    <s v="Requisição de Almoxarifado"/>
    <s v="Sim"/>
    <n v="107.69"/>
    <m/>
    <n v="107.69"/>
    <n v="0"/>
    <n v="9"/>
    <x v="2"/>
  </r>
  <r>
    <x v="18"/>
    <d v="2022-09-09T00:00:00"/>
    <n v="16019"/>
    <s v="AAA"/>
    <s v="ALMOXARIFADO"/>
    <s v="Requisição de Almoxarifado ( janeiro à setembro de 2022)"/>
    <s v="Sim"/>
    <n v="312.81"/>
    <m/>
    <n v="312.81"/>
    <n v="0"/>
    <n v="9"/>
    <x v="2"/>
  </r>
  <r>
    <x v="18"/>
    <d v="2022-09-09T00:00:00"/>
    <n v="16020"/>
    <s v="DIR-SBI"/>
    <s v="ALMOXARIFADO"/>
    <s v="Requisição de Almoxarifado ( Janeiro a 08 de setembro de 2022)"/>
    <s v="Sim"/>
    <n v="1218.57"/>
    <m/>
    <n v="1218.57"/>
    <n v="0"/>
    <n v="9"/>
    <x v="2"/>
  </r>
  <r>
    <x v="18"/>
    <d v="2022-09-09T00:00:00"/>
    <n v="16022"/>
    <s v="AAA-SAL"/>
    <s v="ALMOXARIFADO"/>
    <s v="Requisição de Almoxarifado de janeiro á 08 de setembro de 2022"/>
    <s v="Sim"/>
    <n v="949.47"/>
    <m/>
    <n v="949.47"/>
    <n v="0"/>
    <n v="9"/>
    <x v="2"/>
  </r>
  <r>
    <x v="18"/>
    <d v="2022-09-13T00:00:00"/>
    <n v="16036"/>
    <s v="ATA"/>
    <s v="Chaveiro Goias"/>
    <s v="Adiantamento - aquisição de serviço de chaveiro (manutenção de fechadura)"/>
    <s v="Sim"/>
    <n v="80"/>
    <m/>
    <n v="80"/>
    <n v="0"/>
    <n v="9"/>
    <x v="2"/>
  </r>
  <r>
    <x v="18"/>
    <d v="2022-09-13T00:00:00"/>
    <n v="16037"/>
    <s v="ATA-EXPEDIENTE"/>
    <s v="Chaveiro Goias"/>
    <s v="Adiantamento - aquisição de serviço de chaveiro (Confecção de carimbo)"/>
    <s v="Sim"/>
    <n v="70"/>
    <m/>
    <n v="70"/>
    <n v="0"/>
    <n v="9"/>
    <x v="2"/>
  </r>
  <r>
    <x v="18"/>
    <d v="2022-09-13T00:00:00"/>
    <n v="16038"/>
    <s v="ATA-SV"/>
    <s v="Chaveiro Goias"/>
    <s v="Adiantamento - aquisição de serviço de chaveiro (Manutenção de fechadura)"/>
    <s v="Sim"/>
    <n v="120"/>
    <m/>
    <n v="120"/>
    <n v="0"/>
    <n v="9"/>
    <x v="2"/>
  </r>
  <r>
    <x v="18"/>
    <d v="2022-09-13T00:00:00"/>
    <n v="16042"/>
    <s v="DIR"/>
    <s v="Ricardo Ichiwaki"/>
    <s v="Soliticação de reembolso pela compra de materiais diversos, emergenciais à preparação dos experimentos de Física Experimental VI (4302314)."/>
    <s v="Sim"/>
    <n v="3002.69"/>
    <m/>
    <n v="3002.69"/>
    <n v="0"/>
    <n v="9"/>
    <x v="2"/>
  </r>
  <r>
    <x v="18"/>
    <d v="2022-09-13T00:00:00"/>
    <n v="16043"/>
    <s v="DIR"/>
    <s v="Ricardo Ichiwaki"/>
    <s v="Reembolso pela compra emergencial de insumos para os preparativos de experimentos para os Laboratórios Didáticos."/>
    <s v="Sim"/>
    <n v="1521.6"/>
    <m/>
    <n v="1521.6"/>
    <n v="0"/>
    <n v="9"/>
    <x v="2"/>
  </r>
  <r>
    <x v="18"/>
    <d v="2022-09-13T00:00:00"/>
    <n v="16039"/>
    <s v="DIR-CPESQ"/>
    <s v="IFSC"/>
    <s v="Rem. 50462788 - 01 Diária para participação de Colóquio em colaboração com o grupo de Pesquisa de Física da Matéria Condensada, no dia 15/09/2022 - Prof. Luiz Vitor de Souza Filho - N.USP 5273515..."/>
    <s v="Sim"/>
    <n v="500"/>
    <m/>
    <n v="500"/>
    <n v="0"/>
    <n v="9"/>
    <x v="2"/>
  </r>
  <r>
    <x v="18"/>
    <d v="2022-09-13T00:00:00"/>
    <n v="16044"/>
    <s v="ATA"/>
    <s v="ALMOXARIFADO"/>
    <s v="Requisição de Almoxarifado"/>
    <s v="Sim"/>
    <n v="3251.4"/>
    <m/>
    <n v="3251.4"/>
    <n v="0"/>
    <n v="9"/>
    <x v="2"/>
  </r>
  <r>
    <x v="18"/>
    <d v="2022-09-14T00:00:00"/>
    <n v="16049"/>
    <s v="DIR"/>
    <s v="ALMOXARIFADO"/>
    <s v="Requisição de Almoxarifadp ( Laboratório Didático)"/>
    <s v="Sim"/>
    <n v="720.23"/>
    <m/>
    <n v="720.23"/>
    <n v="0"/>
    <n v="9"/>
    <x v="2"/>
  </r>
  <r>
    <x v="18"/>
    <d v="2022-09-14T00:00:00"/>
    <n v="16048"/>
    <s v="DIR"/>
    <s v="ALMOXARIFADO"/>
    <s v="Requisição de Almoxarifado emitida pela Diretoria (Sueli e Iran) Período de janeiro à Julho de 2022."/>
    <s v="Sim"/>
    <n v="2184.8200000000002"/>
    <m/>
    <n v="2184.8200000000002"/>
    <n v="0"/>
    <n v="9"/>
    <x v="2"/>
  </r>
  <r>
    <x v="18"/>
    <d v="2022-09-14T00:00:00"/>
    <n v="16050"/>
    <s v="DIR"/>
    <s v="ALMOXARIFADO"/>
    <s v="Requisição de Almoxarifado ( Amélia Ferrari)"/>
    <s v="Sim"/>
    <n v="190.81"/>
    <m/>
    <n v="190.81"/>
    <n v="0"/>
    <n v="9"/>
    <x v="2"/>
  </r>
  <r>
    <x v="18"/>
    <d v="2022-09-14T00:00:00"/>
    <n v="16051"/>
    <s v="DIR"/>
    <s v="ALMOXARIFADO"/>
    <s v="Requisição de Almoxarifado Período de de março a julho de 2022 ,Material de consumo para Diretoria"/>
    <s v="Sim"/>
    <n v="801.02"/>
    <m/>
    <n v="801.02"/>
    <n v="0"/>
    <n v="9"/>
    <x v="2"/>
  </r>
  <r>
    <x v="18"/>
    <d v="2022-09-14T00:00:00"/>
    <n v="16052"/>
    <s v="DIR"/>
    <s v="ALMOXARIFADO"/>
    <s v="Requisição de Almoxarifado ( Verônica)"/>
    <s v="Sim"/>
    <n v="17.62"/>
    <m/>
    <n v="17.62"/>
    <n v="0"/>
    <n v="9"/>
    <x v="2"/>
  </r>
  <r>
    <x v="18"/>
    <d v="2022-09-14T00:00:00"/>
    <n v="16053"/>
    <s v="ATF-ALMOX"/>
    <s v="ALMOXARIFADO"/>
    <s v="Requisição de Almoxarifado ,Período de de março a agosto de 2022"/>
    <s v="Sim"/>
    <n v="4800.0600000000004"/>
    <m/>
    <n v="4800.0600000000004"/>
    <n v="0"/>
    <n v="9"/>
    <x v="2"/>
  </r>
  <r>
    <x v="18"/>
    <d v="2022-09-15T00:00:00"/>
    <n v="16057"/>
    <s v="DIR-CCIF"/>
    <s v="Excel Comércio e Serviços de Informática Ltda."/>
    <s v="Aquisição de insumos de informática para upgrade de equipamentos do CCIF."/>
    <s v="Sim"/>
    <n v="1645"/>
    <m/>
    <n v="1645"/>
    <n v="0"/>
    <n v="9"/>
    <x v="2"/>
  </r>
  <r>
    <x v="18"/>
    <d v="2022-09-16T00:00:00"/>
    <n v="16061"/>
    <s v="AAA-CG"/>
    <s v="ALMOXARIFADO"/>
    <s v="Requisição de Almoxarifado"/>
    <s v="Sim"/>
    <n v="369.2"/>
    <m/>
    <n v="369.2"/>
    <n v="0"/>
    <n v="9"/>
    <x v="2"/>
  </r>
  <r>
    <x v="18"/>
    <d v="2022-09-16T00:00:00"/>
    <n v="16062"/>
    <s v="AAA-CPG-I"/>
    <s v="ALMOXARIFADO"/>
    <s v="Requisição de Almoxarifado"/>
    <s v="Sim"/>
    <n v="37.25"/>
    <m/>
    <n v="37.25"/>
    <n v="0"/>
    <n v="9"/>
    <x v="2"/>
  </r>
  <r>
    <x v="18"/>
    <d v="2022-09-16T00:00:00"/>
    <n v="16064"/>
    <s v="ATA-LIMP"/>
    <s v="ALMOXARIFADO"/>
    <s v="Requisição de Almoxarifado"/>
    <s v="Sim"/>
    <n v="3506.44"/>
    <m/>
    <n v="3506.44"/>
    <n v="0"/>
    <n v="9"/>
    <x v="2"/>
  </r>
  <r>
    <x v="18"/>
    <d v="2022-09-19T00:00:00"/>
    <n v="16072"/>
    <s v="AAA"/>
    <s v="Fabio Hideki Sakuguti"/>
    <s v="Compra de um headset para ouvir o áudio das reuniões do CTA/Congregação para confeccção de atas."/>
    <s v="Sim"/>
    <n v="72.13"/>
    <m/>
    <n v="72.13"/>
    <n v="0"/>
    <n v="9"/>
    <x v="2"/>
  </r>
  <r>
    <x v="18"/>
    <d v="2022-09-19T00:00:00"/>
    <n v="16070"/>
    <s v="AAA-CPG"/>
    <s v="ALMOXARIFADO"/>
    <s v="Requisição de Almoxarifado"/>
    <s v="Sim"/>
    <n v="16.68"/>
    <m/>
    <n v="16.68"/>
    <n v="0"/>
    <n v="9"/>
    <x v="2"/>
  </r>
  <r>
    <x v="18"/>
    <d v="2022-09-19T00:00:00"/>
    <n v="16071"/>
    <s v="ATA-LIMP"/>
    <s v="ALMOXARIFADO"/>
    <s v="Requisição de Almoxarifado"/>
    <s v="Sim"/>
    <n v="1737.75"/>
    <m/>
    <n v="1737.75"/>
    <n v="0"/>
    <n v="9"/>
    <x v="2"/>
  </r>
  <r>
    <x v="18"/>
    <d v="2022-09-19T00:00:00"/>
    <n v="16073"/>
    <s v="AAA-SAL"/>
    <s v="ALMOXARIFADO"/>
    <s v="Requisição de Almoxarifado"/>
    <s v="Sim"/>
    <n v="544.42999999999995"/>
    <m/>
    <n v="544.42999999999995"/>
    <n v="0"/>
    <n v="9"/>
    <x v="2"/>
  </r>
  <r>
    <x v="18"/>
    <d v="2022-09-21T00:00:00"/>
    <n v="16078"/>
    <s v="DIR"/>
    <s v="Ricardo Ichiwaki"/>
    <s v="Compra emergencial de papel termo-sensível 15mm x 49mm x 30m para os experimentos de Introdução às Medidas em Física (4300152), Física Experimental 2 (4302114) e Física Experimental B (4323202)."/>
    <s v="Sim"/>
    <n v="400"/>
    <m/>
    <n v="400"/>
    <n v="0"/>
    <n v="9"/>
    <x v="2"/>
  </r>
  <r>
    <x v="18"/>
    <d v="2022-09-21T00:00:00"/>
    <n v="16079"/>
    <s v="DIR"/>
    <s v="ALMOXARIFADO"/>
    <s v="Requisição de Almoxarifado"/>
    <s v="Sim"/>
    <n v="135.96"/>
    <m/>
    <n v="135.96"/>
    <n v="0"/>
    <n v="9"/>
    <x v="2"/>
  </r>
  <r>
    <x v="18"/>
    <d v="2022-09-22T00:00:00"/>
    <n v="16086"/>
    <s v="ATF-COMPRAS"/>
    <s v="JT Publicidaade Comunicação e Assessoria Ltda."/>
    <s v="Solicito a liberação de verba no valor de R$ 320,00 a favor da empresa JT Publicidade Comunicação e Assessoria Ltda. , a solicitação se faz em caráter emergencial para publicação do Edital da Tomada de Preços 05/2022 - IFUSP."/>
    <s v="Sim"/>
    <n v="320"/>
    <m/>
    <n v="320"/>
    <n v="0"/>
    <n v="9"/>
    <x v="2"/>
  </r>
  <r>
    <x v="18"/>
    <d v="2022-09-22T00:00:00"/>
    <n v="16087"/>
    <s v="DIR"/>
    <s v="Débitos Tesouraria"/>
    <s v="Ajustes de lançamentos referente as despesas realizadas no Grupo do Tesouro do processo de adiantamento nº : 22.1.439.43.0, mas lançados nos RI dos professores - GO 16041, 15872, 15885, 15910 e 15920 - Contrapartida RI Diretoria GC 3829."/>
    <s v="Sim"/>
    <n v="6875.05"/>
    <m/>
    <n v="6875.05"/>
    <n v="0"/>
    <n v="9"/>
    <x v="2"/>
  </r>
  <r>
    <x v="18"/>
    <d v="2022-09-22T00:00:00"/>
    <n v="16083"/>
    <s v="ATA-LIMP"/>
    <s v="ALMOXARIFADO"/>
    <s v="Requisição de Almoxarifado"/>
    <s v="Sim"/>
    <n v="2276.69"/>
    <m/>
    <n v="2276.69"/>
    <n v="0"/>
    <n v="9"/>
    <x v="2"/>
  </r>
  <r>
    <x v="18"/>
    <d v="2022-09-22T00:00:00"/>
    <n v="16084"/>
    <s v="ATA"/>
    <s v="ALMOXARIFADO"/>
    <s v="Requisição de Almoxarifado"/>
    <s v="Sim"/>
    <n v="104.56"/>
    <m/>
    <n v="104.56"/>
    <n v="0"/>
    <n v="9"/>
    <x v="2"/>
  </r>
  <r>
    <x v="18"/>
    <d v="2022-09-27T00:00:00"/>
    <n v="16096"/>
    <s v="DIR-CCIF"/>
    <s v="Excel Comércio e Serviços de Informática Ltda"/>
    <s v="Compra emergencial de uma bateria para servidor DELL"/>
    <s v="Sim"/>
    <n v="565"/>
    <m/>
    <n v="565"/>
    <n v="0"/>
    <n v="9"/>
    <x v="2"/>
  </r>
  <r>
    <x v="18"/>
    <d v="2022-09-27T00:00:00"/>
    <n v="16097"/>
    <s v="ATF"/>
    <s v="Marco Antonio Rice"/>
    <s v="Reembolso ref. à Serviço de renovação de Certificado Digital do interesse do IF."/>
    <s v="Sim"/>
    <n v="167.2"/>
    <m/>
    <n v="167.2"/>
    <n v="0"/>
    <n v="9"/>
    <x v="2"/>
  </r>
  <r>
    <x v="18"/>
    <d v="2022-09-27T00:00:00"/>
    <n v="16098"/>
    <s v="DIR"/>
    <s v="Sueli Maria de Lima"/>
    <s v="Compra de 06 adoçantes Zero Cal, sendo que 04 para a Diretoria e 02 para Assistência Acadêmica"/>
    <s v="Sim"/>
    <n v="69.27"/>
    <m/>
    <n v="69.27"/>
    <n v="0"/>
    <n v="9"/>
    <x v="2"/>
  </r>
  <r>
    <x v="18"/>
    <d v="2022-09-28T00:00:00"/>
    <n v="16105"/>
    <s v="DIR"/>
    <s v="Débitos Tesouraria"/>
    <s v="Ajustes de lançamentos referente as despesas realizadas no Grupo do Tesouro do processo de adiantamento nº : 22.1.515.43.8, mas lançados nos RI dos professores - GO 15965, 15974, 16041, 16026, 15996 e 16082 - Contrapartida RI Diretoria GC 3831."/>
    <s v="Sim"/>
    <n v="6603.05"/>
    <m/>
    <n v="6603.05"/>
    <n v="0"/>
    <n v="9"/>
    <x v="2"/>
  </r>
  <r>
    <x v="18"/>
    <d v="2022-09-28T00:00:00"/>
    <n v="16109"/>
    <s v="ATA"/>
    <s v="Simpress Comercio Locacao e Servicos Ltda."/>
    <s v="NE.04713064 - Reforço do contrato de serviços de impressão e reprografia corporativa- Exercício 2022 - NE 0290681/2022."/>
    <s v="Sim"/>
    <n v="12445.68"/>
    <m/>
    <n v="12445.68"/>
    <n v="0"/>
    <n v="9"/>
    <x v="2"/>
  </r>
  <r>
    <x v="18"/>
    <d v="2022-09-29T00:00:00"/>
    <n v="16112"/>
    <s v="DIR"/>
    <s v="Mendes &amp; Bueno Buffet e Eventos Eireli - EPP"/>
    <s v="Serviço de buffet para o 30º Simpósio Internacional de Iniciação Científica e Tecnológica da USP (SIICUSP) de 03 a 06/10/2022. Req. Compra 514.776 - DC 213138 - NEE 4729378; DC 231154 - NEE 4729475; DC 231189 - NEE 4729556 e DC 231200 - NEE 4729637 - Proc. 22.1.64.43.6"/>
    <s v="Sim"/>
    <n v="2100"/>
    <m/>
    <n v="2100"/>
    <n v="0"/>
    <n v="9"/>
    <x v="2"/>
  </r>
  <r>
    <x v="18"/>
    <d v="2022-10-03T00:00:00"/>
    <n v="16100"/>
    <s v="ATF-CONV"/>
    <s v="ECT-Empresa Brasileira de Correios e Telégrafos"/>
    <s v="Envio de Termo de Aceitação de Domínio de Transferência do Prof. Arnaldo Gammal para FAPESP via Sedex - Rua Pio XI, 1500 - Processo 2016/17612-7 - (Nº.Objeto:OV187563098br)"/>
    <s v="Sim"/>
    <n v="8.52"/>
    <m/>
    <n v="8.52"/>
    <n v="0"/>
    <n v="10"/>
    <x v="10"/>
  </r>
  <r>
    <x v="18"/>
    <d v="2022-10-03T00:00:00"/>
    <n v="16111"/>
    <s v="SBI"/>
    <s v="Correios"/>
    <s v="Envio de 05 impressos via Correio (material bibliográfico para doação) QC206094681 , QC206094695 , QC206094704 , QC206094718 , QC206094721"/>
    <s v="Sim"/>
    <n v="91.12"/>
    <m/>
    <n v="91.12"/>
    <n v="0"/>
    <n v="10"/>
    <x v="10"/>
  </r>
  <r>
    <x v="18"/>
    <d v="2022-10-03T00:00:00"/>
    <n v="16117"/>
    <s v="ATO"/>
    <s v="Eduardo Ureshino"/>
    <s v="Compra de duas resistência para marmiteiro do refeitório do Bloco de Serviços"/>
    <s v="Sim"/>
    <n v="276"/>
    <m/>
    <n v="276"/>
    <n v="0"/>
    <n v="10"/>
    <x v="10"/>
  </r>
  <r>
    <x v="18"/>
    <d v="2022-10-03T00:00:00"/>
    <n v="16122"/>
    <s v="DIR"/>
    <s v="Jose Roberto dos Santos"/>
    <s v="Troca de miolo dos armários dos auditórios (Norte e Sul) e cópias simples das salas 341 e copa."/>
    <s v="Sim"/>
    <n v="220"/>
    <m/>
    <n v="220"/>
    <n v="0"/>
    <n v="10"/>
    <x v="10"/>
  </r>
  <r>
    <x v="18"/>
    <d v="2022-10-03T00:00:00"/>
    <n v="16124"/>
    <s v="ATF-COMPRAS"/>
    <s v="JT Publicidaade Comunicação e Assessoria Ltda."/>
    <s v="Solicito a liberação de verba no valor de R$ 420,00 a favor da empresa JT Publicidade Comunicação e Assessoria Ltda., a solicitação se faz necessária em caráter emergencial devido a publicação da Tomada de Preços 06/2022 - IFUSP."/>
    <s v="Sim"/>
    <n v="420"/>
    <m/>
    <n v="420"/>
    <n v="0"/>
    <n v="10"/>
    <x v="10"/>
  </r>
  <r>
    <x v="18"/>
    <d v="2022-10-04T00:00:00"/>
    <n v="16113"/>
    <s v="DIR"/>
    <s v="ECT-Empresa Brasileira de Correios e Telégrafos"/>
    <s v="Envio de 2 correspondências por sedex com AR para o Sr. José Augusto Freire para dois endereços diferentes, cep:04923-15 R:Paulo de Costa Leite, 95 - R: Padre Claro 98 - cep:04923-120 a pedido do diretor. (Nº. Objeto:OV187563739 br ), (Nº.Objeto:OV187563742 br )"/>
    <s v="Sim"/>
    <n v="31.04"/>
    <m/>
    <n v="31.04"/>
    <n v="0"/>
    <n v="10"/>
    <x v="10"/>
  </r>
  <r>
    <x v="18"/>
    <d v="2022-10-05T00:00:00"/>
    <n v="16129"/>
    <s v="FNC"/>
    <s v="Eliana Maria Pereira do Nascimento - ME"/>
    <s v="Referente do Serviço de produção e impressão de identificador para Professora Elisabeth Yoshimura. Obs. foi transferido o RI da professora para o RI da Diretoria - Lab. de Dosimetria. RC 433717 - DC 222040 - Proc. 22.1.580.43.4 - NEO 04908795 - Contrapartida - GO 16130 e GC 3837"/>
    <s v="Sim"/>
    <n v="15900"/>
    <m/>
    <n v="15900"/>
    <n v="0"/>
    <n v="10"/>
    <x v="10"/>
  </r>
  <r>
    <x v="18"/>
    <d v="2022-10-05T00:00:00"/>
    <n v="16131"/>
    <s v="DIR-SBI"/>
    <s v="Antonio Aparecido de Souza-ME"/>
    <s v="Aquisição de serviço de chaveiro (Confecção de carimbos) para a Biblioteca"/>
    <s v="Sim"/>
    <n v="136"/>
    <m/>
    <n v="136"/>
    <n v="0"/>
    <n v="10"/>
    <x v="10"/>
  </r>
  <r>
    <x v="18"/>
    <d v="2022-10-05T00:00:00"/>
    <n v="16140"/>
    <s v="DIR"/>
    <s v="Metawell Comercial Ltda."/>
    <s v="NE.05289746 - Compra de desumificadores para 2 salas dos laboratórios didáticos - DC 227831/2022 - Alteração do valor de R$ 31.040,00."/>
    <s v="Sim"/>
    <n v="31032"/>
    <m/>
    <n v="31032"/>
    <n v="0"/>
    <n v="10"/>
    <x v="10"/>
  </r>
  <r>
    <x v="18"/>
    <d v="2022-10-05T00:00:00"/>
    <n v="16132"/>
    <s v="ATF-ALMOX"/>
    <s v="Reitoria"/>
    <s v="Remanejamento 50463008 / 2022 referente à requisição de material 2022 00391232 ."/>
    <s v="Sim"/>
    <n v="799.79"/>
    <m/>
    <n v="799.79"/>
    <n v="0"/>
    <n v="10"/>
    <x v="10"/>
  </r>
  <r>
    <x v="18"/>
    <d v="2022-10-06T00:00:00"/>
    <n v="16146"/>
    <s v="DIR"/>
    <s v="Felipe Grossi ME"/>
    <s v="Aquisição de TV 85 polegadas para uso na sala de seminários do FNC - Processo: 22.1.581.43.0 - Reserva 4966078/2022 - Valor total R$ 13.399,82 - o restante do valor esta na GO 16145 - NE 5320848"/>
    <s v="Sim"/>
    <n v="3823.91"/>
    <m/>
    <n v="3823.91"/>
    <n v="0"/>
    <n v="10"/>
    <x v="10"/>
  </r>
  <r>
    <x v="18"/>
    <d v="2022-10-07T00:00:00"/>
    <n v="16150"/>
    <s v="DIR"/>
    <s v="Diretoria"/>
    <s v="Aquisição de Toalha de papel em Bobina RC 533100/2022 - Processo 22.1.50.43.5 - NE - 4994144/2022"/>
    <s v="Sim"/>
    <n v="15600"/>
    <m/>
    <n v="15600"/>
    <n v="0"/>
    <n v="10"/>
    <x v="10"/>
  </r>
  <r>
    <x v="18"/>
    <d v="2022-10-10T00:00:00"/>
    <n v="16151"/>
    <s v="DIR"/>
    <s v="Naypi Serviços de Despachos LTDA"/>
    <s v="Emissão/renovação das licenças do IF para compra/uso de produtos químicos controlados."/>
    <s v="Sim"/>
    <n v="1000"/>
    <m/>
    <n v="1000"/>
    <n v="0"/>
    <n v="10"/>
    <x v="10"/>
  </r>
  <r>
    <x v="18"/>
    <d v="2022-10-10T00:00:00"/>
    <n v="16152"/>
    <s v="DIR"/>
    <s v="Serasa S.A."/>
    <s v="Renovação da certificação digital da Funcionária Manoela Brito, responsável pelas declarações de movimentações de compra/uso de produtos químicos controlados no IFUSP."/>
    <s v="Sim"/>
    <n v="160.65"/>
    <m/>
    <n v="160.65"/>
    <n v="0"/>
    <n v="10"/>
    <x v="10"/>
  </r>
  <r>
    <x v="18"/>
    <d v="2022-10-10T00:00:00"/>
    <n v="16165"/>
    <s v="DIR"/>
    <s v="Débitos Tesouraria"/>
    <s v="Ajustes de lançamentos referente as despesas realizadas no Grupo do Tesouro do processo de adiantamento nº : 22.1.516.43.4, mas lançados nos RI dos professores - GO 16047 e 16110 - Contrapartida RI Diretoria GC 3840."/>
    <s v="Sim"/>
    <n v="978.89"/>
    <m/>
    <n v="978.89"/>
    <n v="0"/>
    <n v="10"/>
    <x v="10"/>
  </r>
  <r>
    <x v="18"/>
    <d v="2022-10-10T00:00:00"/>
    <n v="16167"/>
    <s v="DIR"/>
    <s v="CITSO Comércio e Serviço Importador de Informática"/>
    <s v="NE - 5487742 - Aquisição de impressora térmica para impressão de QR de visitantes na portaria - Processo: 22.1.598.43.0 - Reserva: 5021549 - Alterado o valor de R$ 659,90."/>
    <s v="Sim"/>
    <n v="800"/>
    <m/>
    <n v="800"/>
    <n v="0"/>
    <n v="10"/>
    <x v="10"/>
  </r>
  <r>
    <x v="18"/>
    <d v="2022-10-10T00:00:00"/>
    <n v="16157"/>
    <s v="DIR-CCIF"/>
    <s v="ALMOXARIFADO"/>
    <s v="Requisição de Almoxarifado"/>
    <s v="Sim"/>
    <n v="80.040000000000006"/>
    <m/>
    <n v="80.040000000000006"/>
    <n v="0"/>
    <n v="10"/>
    <x v="10"/>
  </r>
  <r>
    <x v="18"/>
    <d v="2022-10-10T00:00:00"/>
    <n v="16158"/>
    <s v="ATA-SV"/>
    <s v="ALMOXARIFADO"/>
    <s v="Requisição de Almoxarifado"/>
    <s v="Sim"/>
    <n v="7.5"/>
    <m/>
    <n v="7.5"/>
    <n v="0"/>
    <n v="10"/>
    <x v="10"/>
  </r>
  <r>
    <x v="18"/>
    <d v="2022-10-10T00:00:00"/>
    <n v="16159"/>
    <s v="ATF-COMPRAS"/>
    <s v="ALMOXARIFADO"/>
    <s v="Requisição de Almoxarifado"/>
    <s v="Sim"/>
    <n v="246.13"/>
    <m/>
    <n v="246.13"/>
    <n v="0"/>
    <n v="10"/>
    <x v="10"/>
  </r>
  <r>
    <x v="18"/>
    <d v="2022-10-10T00:00:00"/>
    <n v="16160"/>
    <s v="ATF"/>
    <s v="ALMOXARIFADO"/>
    <s v="Requisição de Almoxarifado"/>
    <s v="Sim"/>
    <n v="7.2"/>
    <m/>
    <n v="7.2"/>
    <n v="0"/>
    <n v="10"/>
    <x v="10"/>
  </r>
  <r>
    <x v="18"/>
    <d v="2022-10-10T00:00:00"/>
    <n v="16161"/>
    <s v="ATA"/>
    <s v="ALMOXARIFADO"/>
    <s v="Requisição de Compras"/>
    <s v="Sim"/>
    <n v="10.93"/>
    <m/>
    <n v="10.93"/>
    <n v="0"/>
    <n v="10"/>
    <x v="10"/>
  </r>
  <r>
    <x v="18"/>
    <d v="2022-10-10T00:00:00"/>
    <n v="16162"/>
    <s v="DIR"/>
    <s v="ALMOXARIFADO"/>
    <s v="Requisição de Almoxarifado"/>
    <s v="Sim"/>
    <n v="135.96"/>
    <m/>
    <n v="135.96"/>
    <n v="0"/>
    <n v="10"/>
    <x v="10"/>
  </r>
  <r>
    <x v="18"/>
    <d v="2022-10-10T00:00:00"/>
    <n v="16163"/>
    <s v="ATF-COMPRAS"/>
    <s v="ALMOXARIFADO"/>
    <s v="Requisição de Almoxarifado"/>
    <s v="Sim"/>
    <n v="246.13"/>
    <m/>
    <n v="246.13"/>
    <n v="0"/>
    <n v="10"/>
    <x v="10"/>
  </r>
  <r>
    <x v="18"/>
    <d v="2022-10-11T00:00:00"/>
    <n v="16168"/>
    <s v="ATO-MP"/>
    <s v="ALMOXARIFADO"/>
    <s v="Requisição de Almoxarifado"/>
    <s v="Sim"/>
    <n v="2267.44"/>
    <m/>
    <n v="2267.44"/>
    <n v="0"/>
    <n v="10"/>
    <x v="10"/>
  </r>
  <r>
    <x v="18"/>
    <d v="2022-10-11T00:00:00"/>
    <n v="16169"/>
    <s v="DIR"/>
    <s v="ALMOXARIFADO"/>
    <s v="Requisição de Almoxarifado"/>
    <s v="Sim"/>
    <n v="346.8"/>
    <m/>
    <n v="346.8"/>
    <n v="0"/>
    <n v="10"/>
    <x v="10"/>
  </r>
  <r>
    <x v="18"/>
    <d v="2022-10-11T00:00:00"/>
    <n v="16170"/>
    <s v="DIR"/>
    <s v="ALMOXARIFADO"/>
    <s v="Requisição de Almoxarifado (para uso na oficina central)"/>
    <s v="Sim"/>
    <n v="236.73"/>
    <m/>
    <n v="236.73"/>
    <n v="0"/>
    <n v="10"/>
    <x v="10"/>
  </r>
  <r>
    <x v="18"/>
    <d v="2022-10-11T00:00:00"/>
    <n v="16171"/>
    <s v="DIR"/>
    <s v="ALMOXARIFADO"/>
    <s v="Requisição de Almoxarifado ( Seção de Comunicação)"/>
    <s v="Sim"/>
    <n v="100.28"/>
    <m/>
    <n v="100.28"/>
    <n v="0"/>
    <n v="10"/>
    <x v="10"/>
  </r>
  <r>
    <x v="18"/>
    <d v="2022-10-11T00:00:00"/>
    <n v="16172"/>
    <s v="DIR"/>
    <s v="ALMOXARIFADO"/>
    <s v="Requisição de Almoxarifado ( Laboratório Didáticos )"/>
    <s v="Sim"/>
    <n v="472.01"/>
    <m/>
    <n v="472.01"/>
    <n v="0"/>
    <n v="10"/>
    <x v="10"/>
  </r>
  <r>
    <x v="18"/>
    <d v="2022-10-11T00:00:00"/>
    <n v="16173"/>
    <s v="ATA-LIMP"/>
    <s v="ALMOXARIFADO"/>
    <s v="Requisição de Almoxarifado"/>
    <s v="Sim"/>
    <n v="5862.18"/>
    <m/>
    <n v="5862.18"/>
    <n v="0"/>
    <n v="10"/>
    <x v="10"/>
  </r>
  <r>
    <x v="18"/>
    <d v="2022-10-11T00:00:00"/>
    <n v="16175"/>
    <s v="AAA-SAL"/>
    <s v="ALMOXARIFADO"/>
    <s v="Requisição de Almoxarifado"/>
    <s v="Sim"/>
    <n v="183.7"/>
    <m/>
    <n v="183.7"/>
    <n v="0"/>
    <n v="10"/>
    <x v="10"/>
  </r>
  <r>
    <x v="18"/>
    <d v="2022-10-11T00:00:00"/>
    <n v="16176"/>
    <s v="DIR"/>
    <s v="ALMOXARIFADO"/>
    <s v="Requisição de Almoxarifado"/>
    <s v="Sim"/>
    <n v="716.65"/>
    <m/>
    <n v="716.65"/>
    <n v="0"/>
    <n v="10"/>
    <x v="10"/>
  </r>
  <r>
    <x v="18"/>
    <d v="2022-10-11T00:00:00"/>
    <n v="16178"/>
    <s v="DIR"/>
    <s v="Reitoria - Estagiários"/>
    <s v="Solicitação 863/2018 - Complementação de recurso para estágio do aluno Carlos Henrique Camillo da Silva. REMANEJAMENTO 50516802 / 2022"/>
    <s v="Sim"/>
    <n v="108"/>
    <m/>
    <n v="108"/>
    <n v="0"/>
    <n v="10"/>
    <x v="10"/>
  </r>
  <r>
    <x v="18"/>
    <d v="2022-10-11T00:00:00"/>
    <n v="16181"/>
    <s v="DIR"/>
    <s v="Reitoria - Estagiários"/>
    <s v="Solicitação 889/2017 Complementação de recurso para estágio do aluno Caterine Silva e Souza - REMANEJAMENTO 50516845 / 2022"/>
    <s v="Sim"/>
    <n v="72"/>
    <m/>
    <n v="72"/>
    <n v="0"/>
    <n v="10"/>
    <x v="10"/>
  </r>
  <r>
    <x v="18"/>
    <d v="2022-10-14T00:00:00"/>
    <n v="16194"/>
    <s v="FNC"/>
    <s v="Digel Elétrica Ltda"/>
    <s v="Compra de material elétrico para uso imediato no laboratório Pelletron"/>
    <s v="Sim"/>
    <n v="581.02"/>
    <m/>
    <n v="581.02"/>
    <n v="0"/>
    <n v="10"/>
    <x v="10"/>
  </r>
  <r>
    <x v="18"/>
    <d v="2022-10-17T00:00:00"/>
    <n v="16125"/>
    <s v="ATA"/>
    <s v="ECT-Empresa Brasileira de Correios e Telégrafos"/>
    <s v="Envio de Sedex/AR para Companhia de Engenharia de Tráfego CET - R. Sumidouro, 546 - Pinheiros, São Paulo - SP, 05428-900 - (Nº.Objeto: OV187564615br)"/>
    <s v="Sim"/>
    <n v="15.52"/>
    <m/>
    <n v="15.52"/>
    <n v="0"/>
    <n v="10"/>
    <x v="10"/>
  </r>
  <r>
    <x v="18"/>
    <d v="2022-10-17T00:00:00"/>
    <n v="16201"/>
    <s v="AAA"/>
    <s v="Fabio Hideki Sakuguti"/>
    <s v="Compra de Headset para ouvir as gravações e confeccionar as atas de reuniões do CTA e Congregação."/>
    <s v="Sim"/>
    <n v="82.23"/>
    <m/>
    <n v="82.23"/>
    <n v="0"/>
    <n v="10"/>
    <x v="10"/>
  </r>
  <r>
    <x v="18"/>
    <d v="2022-10-17T00:00:00"/>
    <n v="16203"/>
    <s v="DIR"/>
    <s v="Transposição interna"/>
    <s v="Transferência de saldo para Diretoria RINF - Remanejamento 50531925/2022 GC 3855"/>
    <s v="Sim"/>
    <n v="22.94"/>
    <m/>
    <n v="22.94"/>
    <n v="0"/>
    <n v="10"/>
    <x v="10"/>
  </r>
  <r>
    <x v="18"/>
    <d v="2022-10-17T00:00:00"/>
    <n v="16205"/>
    <s v="DIR"/>
    <s v="Mendes &amp; Bueno Buffet e Eventos EIRELI - EPP"/>
    <s v="NE.05136460 / 05136516 / 05136532 / 05136761 / 05136800 - Ata Registro de Preço - serviço de buffett para Workshop dias 19, 20 e 21/12/2022 - RC 537997 - DC 240609 / 240617 / 240625 / 242687 / 242679. Anulação da NE 05136761 no valor de R$ 1.350,00 valor anterior desta G.O. R$ 4.500,00"/>
    <s v="Sim"/>
    <n v="3150"/>
    <m/>
    <n v="3150"/>
    <n v="0"/>
    <n v="10"/>
    <x v="10"/>
  </r>
  <r>
    <x v="18"/>
    <d v="2022-10-17T00:00:00"/>
    <n v="16206"/>
    <s v="AAA"/>
    <s v="Mendes &amp; Bueno Buffet e Eventos EIRELI - EPP"/>
    <s v="NE.05137237 / 05142109 / 05142125 - Ata Registro de Preço - serviços de buffett para reuniões da congregação nos dias 27/10, 24/11 e 08/12/2022 - RC 547887 - DC 242652 / 248081 / 248090."/>
    <s v="Sim"/>
    <n v="4050"/>
    <m/>
    <n v="4050"/>
    <n v="0"/>
    <n v="10"/>
    <x v="10"/>
  </r>
  <r>
    <x v="18"/>
    <d v="2022-10-17T00:00:00"/>
    <n v="16209"/>
    <s v="AAA-SAL"/>
    <s v="ALMOXARIFADO"/>
    <s v="Requisição de Almoxarifado"/>
    <s v="Sim"/>
    <n v="315.39999999999998"/>
    <m/>
    <n v="315.39999999999998"/>
    <n v="0"/>
    <n v="10"/>
    <x v="10"/>
  </r>
  <r>
    <x v="18"/>
    <d v="2022-10-17T00:00:00"/>
    <n v="16212"/>
    <s v="DIR"/>
    <s v="Mendes &amp; Bueno Buffet e Eventos EIRELI - EPP"/>
    <s v="Anulação parcial - NE.05142265 / 05142290 / 05142311 / 05142338 / 05142354 / 05142370 / 05142397 / 05142419 - Ata Registro de Preço - serviços de buffett para colóquios nos dias 20 e 27/10, 03, 10, 17 e 24/11 e 01 e 08/12/2022 - RC 554301 / 554328 / 554336 / 554344 / 554352 / 554360 / 554379 / 554387 - DC 248120 / 248138 / 248146 / 248154 / 248162 / 248170 / 248189 / 248200 - Anulação parcial das NE.s 05142338 / 05142354 / 05142370 - Valor anterior de R$ 2.400,00."/>
    <s v="Sim"/>
    <n v="1500"/>
    <m/>
    <n v="1500"/>
    <n v="0"/>
    <n v="10"/>
    <x v="10"/>
  </r>
  <r>
    <x v="18"/>
    <d v="2022-10-17T00:00:00"/>
    <n v="16200"/>
    <s v="ATA-LIMP"/>
    <s v="ALMOXARIFADO"/>
    <s v="Requisição de Almoxarifado"/>
    <s v="Sim"/>
    <n v="2068.36"/>
    <m/>
    <n v="2068.36"/>
    <n v="0"/>
    <n v="10"/>
    <x v="10"/>
  </r>
  <r>
    <x v="18"/>
    <d v="2022-10-17T00:00:00"/>
    <n v="16202"/>
    <s v="ATO-MP"/>
    <s v="ALMOXARIFADO"/>
    <s v="Requisição de Almoxarifado"/>
    <s v="Sim"/>
    <n v="7398.91"/>
    <m/>
    <n v="7398.91"/>
    <n v="0"/>
    <n v="10"/>
    <x v="10"/>
  </r>
  <r>
    <x v="18"/>
    <d v="2022-10-17T00:00:00"/>
    <n v="16204"/>
    <s v="DIR-SBI"/>
    <s v="ALMOXARIFADO"/>
    <s v="Requisição de Almoxarifado"/>
    <s v="Sim"/>
    <n v="408.87"/>
    <m/>
    <n v="408.87"/>
    <n v="0"/>
    <n v="10"/>
    <x v="10"/>
  </r>
  <r>
    <x v="18"/>
    <d v="2022-10-17T00:00:00"/>
    <n v="16207"/>
    <s v="DIR-CCIF"/>
    <s v="ALMOXARIFADO"/>
    <s v="Requisição de Almoxarifado"/>
    <s v="Sim"/>
    <n v="15"/>
    <m/>
    <n v="15"/>
    <n v="0"/>
    <n v="10"/>
    <x v="10"/>
  </r>
  <r>
    <x v="18"/>
    <d v="2022-10-20T00:00:00"/>
    <n v="16197"/>
    <s v="ATF-CONV"/>
    <s v="ECT-Empresa Brasileira de Correios e Telégrafos"/>
    <s v="Envio via Sedex de Termo de Aceitação e Domínio de Transferência para a FAPESP - R. Pio XI, 1500 - Alto da Lapa, São Paulo - SP, 05468-901 - Processo 2016/17612-7 - Prof. Arnaldo Gammal - (Nº.Objeto: QB862041174br)"/>
    <s v="Sim"/>
    <n v="8.52"/>
    <m/>
    <n v="8.52"/>
    <n v="0"/>
    <n v="10"/>
    <x v="10"/>
  </r>
  <r>
    <x v="18"/>
    <d v="2022-10-20T00:00:00"/>
    <n v="16222"/>
    <s v="DIR"/>
    <s v="Antonio Carlos Hernandes"/>
    <s v="Aquisição emergencial de canaleta parafuso e abracadeira para instalar as cameras nos quatro auditórios do Ed. principal. Favor fazer o deposito em C/C."/>
    <s v="Sim"/>
    <n v="179.88"/>
    <m/>
    <n v="179.88"/>
    <n v="0"/>
    <n v="10"/>
    <x v="10"/>
  </r>
  <r>
    <x v="18"/>
    <d v="2022-10-20T00:00:00"/>
    <n v="16223"/>
    <s v="DIR"/>
    <s v="São Locação e Venda de Máquinas de Café Limitada"/>
    <s v="Compra de 05 pacotes em grãos de café, no valor de R$ 295,00 reais para Diretoria"/>
    <s v="Sim"/>
    <n v="295"/>
    <m/>
    <n v="295"/>
    <n v="0"/>
    <n v="10"/>
    <x v="10"/>
  </r>
  <r>
    <x v="18"/>
    <d v="2022-10-20T00:00:00"/>
    <n v="16225"/>
    <s v="DIR"/>
    <s v="Ricardo Ichiwaki"/>
    <s v="Solicitação de reembolso pela compra de materiais emergenciais à construção de kits didáticos para as aulas de Física Experimental."/>
    <s v="Sim"/>
    <n v="383.8"/>
    <m/>
    <n v="383.8"/>
    <n v="0"/>
    <n v="10"/>
    <x v="10"/>
  </r>
  <r>
    <x v="18"/>
    <d v="2022-10-20T00:00:00"/>
    <n v="16224"/>
    <s v="DIR"/>
    <s v="Mendes &amp; Bueno Buffet e Eventos EIRELI - EPP"/>
    <s v="NE.05201920 - Ata Registro de Preço - serviços de buffett para homenagem ao Prof. Salinas - dia 21/10/2022 - RC 563670 - DC 251473."/>
    <s v="Sim"/>
    <n v="1500"/>
    <m/>
    <n v="1500"/>
    <n v="0"/>
    <n v="10"/>
    <x v="10"/>
  </r>
  <r>
    <x v="18"/>
    <d v="2022-10-21T00:00:00"/>
    <n v="16228"/>
    <s v="DIR-CPESQ"/>
    <s v="Aluno(a)"/>
    <s v="Pagamento a colaborador eventual Aluno(a) - Maria Monalisa de Melo Paulino - Nº USP 9796742, que participará de atividades de monitoria, apoio técnico e didático ao ETRI 2022 - Research Centre for Greenhouse Gas Innovation de 24 a 27/10/2022. Proc. 22.1.408.43.7"/>
    <s v="Sim"/>
    <n v="350"/>
    <m/>
    <n v="350"/>
    <n v="0"/>
    <n v="10"/>
    <x v="10"/>
  </r>
  <r>
    <x v="18"/>
    <d v="2022-10-21T00:00:00"/>
    <n v="16227"/>
    <s v="FMA"/>
    <s v="Professor(a) Visitante"/>
    <s v="Pagamento ref. Colóquio apresentado no IFUSP no mês outubro de 2022. Prof. Dr. Rogério Rosenfeld - nº USP 1702676 - IFT-UNESP. Proc. 22.1.167.43.0"/>
    <s v="Sim"/>
    <n v="250"/>
    <m/>
    <n v="250"/>
    <n v="0"/>
    <n v="10"/>
    <x v="10"/>
  </r>
  <r>
    <x v="18"/>
    <d v="2022-10-21T00:00:00"/>
    <n v="16230"/>
    <s v="AAA-CG"/>
    <s v="Vinicius Goncalves Oliveira"/>
    <s v="NE.05223311 - Auxílio financeiro a aluno de Graduação para participação na &quot;X Conferência Latino Americana de Colisiones&quot; - de 23 a 26/10/2022 - Salta - Argentina..."/>
    <s v="Sim"/>
    <n v="1000"/>
    <m/>
    <n v="1000"/>
    <n v="0"/>
    <n v="10"/>
    <x v="10"/>
  </r>
  <r>
    <x v="18"/>
    <d v="2022-10-25T00:00:00"/>
    <n v="16234"/>
    <s v="DIR"/>
    <s v="Reitoria"/>
    <s v="Referente a favor da SIPAT Conjunta 2022 a ser realizada dia 07 a 11/11/2022 no auditório do IEE - fale conosco 234476 - REMANEJAMENTO 50553520 / 2022"/>
    <s v="Sim"/>
    <n v="1500"/>
    <m/>
    <n v="1500"/>
    <n v="0"/>
    <n v="10"/>
    <x v="10"/>
  </r>
  <r>
    <x v="18"/>
    <d v="2022-10-26T00:00:00"/>
    <n v="16236"/>
    <s v="DIR"/>
    <s v="Ricardo Ichiwaki"/>
    <s v="Solicitação de reembolso pela compra de material emergencial para a confecção de kit para o Curso de Física Experimental 4 (4302214)."/>
    <s v="Sim"/>
    <n v="46"/>
    <m/>
    <n v="46"/>
    <n v="0"/>
    <n v="10"/>
    <x v="10"/>
  </r>
  <r>
    <x v="18"/>
    <d v="2022-10-26T00:00:00"/>
    <n v="16242"/>
    <s v="DIR"/>
    <s v="Transposição interna"/>
    <s v="Remanejamentos 50559420/2022 e 50559447/2022 Referente ao Pregão - compra de peças e acessórios de informática e monitor de vídeo de 23,8&quot; - RC 518437 - DC 230395 - Ajuste da GO 16241 / GC 3863."/>
    <s v="Sim"/>
    <n v="6971.15"/>
    <m/>
    <n v="6971.15"/>
    <n v="0"/>
    <n v="10"/>
    <x v="10"/>
  </r>
  <r>
    <x v="18"/>
    <d v="2022-10-27T00:00:00"/>
    <n v="16239"/>
    <s v="DIR"/>
    <s v="Jose Roberto dos Santos 76157512849"/>
    <s v="Aquisição de serviço de chaveiro"/>
    <s v="Sim"/>
    <n v="85"/>
    <m/>
    <n v="85"/>
    <n v="0"/>
    <n v="10"/>
    <x v="10"/>
  </r>
  <r>
    <x v="18"/>
    <d v="2022-10-27T00:00:00"/>
    <n v="16250"/>
    <s v="DIR"/>
    <s v="Transposição interna"/>
    <s v="Transposição para o Grupo de informática para atender empenho DC 253590 / 2022 - Remanejamentos 50563649, 50563665 e 50563800 - GC 3866"/>
    <s v="Sim"/>
    <n v="23589"/>
    <m/>
    <n v="23589"/>
    <n v="0"/>
    <n v="10"/>
    <x v="10"/>
  </r>
  <r>
    <x v="18"/>
    <d v="2022-10-27T00:00:00"/>
    <n v="16249"/>
    <s v="DIR"/>
    <s v="Mendes &amp; Bueno Buffet e Eventos EIRELI - EPP"/>
    <s v="NE.05290523 - Ata Registro de Preço - serviços de buffett p/ evento da PRP na Biblioteca Brasiliana dia 08/11/2022 - RC 561600 - DC 253468."/>
    <s v="Sim"/>
    <n v="300"/>
    <m/>
    <n v="300"/>
    <n v="0"/>
    <n v="10"/>
    <x v="10"/>
  </r>
  <r>
    <x v="18"/>
    <d v="2022-10-31T00:00:00"/>
    <n v="16254"/>
    <s v="FNC"/>
    <s v="RPL rolamentos Paulista Ltda"/>
    <s v="Uso emergencial em motores do Laboratório"/>
    <s v="Sim"/>
    <n v="3099.56"/>
    <m/>
    <n v="3099.56"/>
    <n v="0"/>
    <n v="10"/>
    <x v="10"/>
  </r>
  <r>
    <x v="18"/>
    <d v="2022-10-31T00:00:00"/>
    <n v="16255"/>
    <s v="FNC"/>
    <s v="Affonso´s Borrachas Ltda"/>
    <s v="Uso emergencial nos motores dos laboratóriosd"/>
    <s v="Sim"/>
    <n v="1038"/>
    <m/>
    <n v="1038"/>
    <n v="0"/>
    <n v="10"/>
    <x v="10"/>
  </r>
  <r>
    <x v="18"/>
    <d v="2022-10-31T00:00:00"/>
    <n v="16256"/>
    <s v="FNC"/>
    <s v="Qualith Lub do Brasil"/>
    <s v="Uso emergencial nos compressores do departamento"/>
    <s v="Sim"/>
    <n v="680"/>
    <m/>
    <n v="680"/>
    <n v="0"/>
    <n v="10"/>
    <x v="10"/>
  </r>
  <r>
    <x v="18"/>
    <d v="2022-10-31T00:00:00"/>
    <n v="16257"/>
    <s v="FNC"/>
    <s v="Filtrar Comércio Ltda"/>
    <s v="Troca prevista em filtros de água potável do departamento"/>
    <s v="Sim"/>
    <n v="528"/>
    <m/>
    <n v="528"/>
    <n v="0"/>
    <n v="10"/>
    <x v="10"/>
  </r>
  <r>
    <x v="18"/>
    <d v="2022-11-03T00:00:00"/>
    <n v="16264"/>
    <s v="DIR"/>
    <s v="Gustavo Paganini Canal"/>
    <s v="Pgto Diária N° 202200040 - Destino: Rio de Janeiro/RJ-Brasil Convênio: 0 Saida Prevista: 08/11/2022 - 08:00 Término Prevista: 10/11/2022 - 22:00 Diárias Nacionais: Completas: 2 - Simples: 1 - Finalidade da Diária: Participação em um painel de debate na Federação das Indústrias do Estado do Rio de Janeiro (FIRJAN) para falar sobre as tecnologias habilitadoras utilizadas na fusão nuclear."/>
    <s v="Sim"/>
    <n v="1150.92"/>
    <m/>
    <n v="1150.92"/>
    <n v="0"/>
    <n v="11"/>
    <x v="3"/>
  </r>
  <r>
    <x v="18"/>
    <d v="2022-11-04T00:00:00"/>
    <n v="16277"/>
    <s v="DIR"/>
    <s v="FM - USP"/>
    <s v="Rem. 50578107 - Contratação de 01 ônibus para Itapeva - SP, no dia 11 e retorno no dia 15/11/2022, conforme Notificação de Fornecimento n.o 77301 - (R$ 11.500,00)..."/>
    <s v="Sim"/>
    <n v="5750"/>
    <m/>
    <n v="5750"/>
    <n v="0"/>
    <n v="11"/>
    <x v="3"/>
  </r>
  <r>
    <x v="18"/>
    <d v="2022-11-07T00:00:00"/>
    <n v="16271"/>
    <s v="FGE"/>
    <s v="Prof. Mikiya Muramatsu"/>
    <s v="Compra de materiais para a realização de oficinas para alunos de escolas da educação básica."/>
    <s v="Sim"/>
    <n v="269.89999999999998"/>
    <m/>
    <n v="269.89999999999998"/>
    <n v="0"/>
    <n v="11"/>
    <x v="3"/>
  </r>
  <r>
    <x v="18"/>
    <d v="2022-11-07T00:00:00"/>
    <n v="16278"/>
    <s v="DIR"/>
    <s v="Ricardo Ichiwaki"/>
    <s v="Solicitação de reembolso pela compra emergencial de materiais para a realização de manutenção dos equipamentos dos Laboratórios Didáticos."/>
    <s v="Sim"/>
    <n v="965.58"/>
    <m/>
    <n v="965.58"/>
    <n v="0"/>
    <n v="11"/>
    <x v="3"/>
  </r>
  <r>
    <x v="18"/>
    <d v="2022-11-08T00:00:00"/>
    <n v="16285"/>
    <s v="DIR"/>
    <s v="Transposicao Interna"/>
    <s v="REMANEJAMENTO 50574560 / 2022 Referente a NE.05583873 - compra de disco rígido SSD - RC 563823 - DC 253816 - ajuste da GO 16284 e GC 3871."/>
    <s v="Sim"/>
    <n v="1450"/>
    <m/>
    <n v="1450"/>
    <n v="0"/>
    <n v="11"/>
    <x v="3"/>
  </r>
  <r>
    <x v="18"/>
    <d v="2022-11-08T00:00:00"/>
    <n v="16287"/>
    <s v="DIR"/>
    <s v="Transposicao Interna"/>
    <s v="Remanejamento 50585189/2022 Referente NE.05588298 - compra de minis HD externo - RC 569490 - DC 265016 - Ajuste da GO 16286 e GC 3872."/>
    <s v="Sim"/>
    <n v="1110"/>
    <m/>
    <n v="1110"/>
    <n v="0"/>
    <n v="11"/>
    <x v="3"/>
  </r>
  <r>
    <x v="18"/>
    <d v="2022-11-08T00:00:00"/>
    <n v="16281"/>
    <s v="AAA-CG"/>
    <s v="Mendes &amp; Bueno Buffet e Eventos EIRELI - EPP"/>
    <s v="NE.05577482 - Ata Registro de Preço - serviços de buffett p/ evento , encontro funcionário 09/11/2022 - RC 587030 - DC 267078"/>
    <s v="Sim"/>
    <n v="750"/>
    <m/>
    <n v="750"/>
    <n v="0"/>
    <n v="11"/>
    <x v="3"/>
  </r>
  <r>
    <x v="18"/>
    <d v="2022-11-09T00:00:00"/>
    <n v="16290"/>
    <s v="DIR"/>
    <s v="Débitos Tesouraria"/>
    <s v="Ajustes de lançamentos referente as despesas realizadas no Grupo do Tesouro do processo de adiantamento nº : 22.1.583.43.3, mas lançados nos RI dos professores - GO 16121 e 16231 - Contrapartida RI Diretoria GC 3873."/>
    <s v="Sim"/>
    <n v="1895.87"/>
    <m/>
    <n v="1895.87"/>
    <n v="0"/>
    <n v="11"/>
    <x v="3"/>
  </r>
  <r>
    <x v="18"/>
    <d v="2022-11-09T00:00:00"/>
    <n v="16291"/>
    <s v="ATA-COPA"/>
    <s v="Samuel de Oliveira Mota"/>
    <s v="Solicito o reembolso de R$230,00 referente a compra de 02 GLP de 13Kg junto a distribuidora RELUZ para uso nas copas do IFUSP."/>
    <s v="Sim"/>
    <n v="230"/>
    <m/>
    <n v="230"/>
    <n v="0"/>
    <n v="11"/>
    <x v="3"/>
  </r>
  <r>
    <x v="18"/>
    <d v="2022-11-10T00:00:00"/>
    <n v="16296"/>
    <s v="FAP"/>
    <s v="Meru Viagens EIRELI EPP"/>
    <s v="Fatura 10571 - Compra de passagem aérea para professor que irá participar de um debate no ENCOM na Federação de Indústrias do Estado do RJ - RC 565699 - Prof. Gustavo Canal (SP/RJSP)."/>
    <s v="Sim"/>
    <n v="2196.63"/>
    <m/>
    <n v="2196.63"/>
    <n v="0"/>
    <n v="11"/>
    <x v="3"/>
  </r>
  <r>
    <x v="18"/>
    <d v="2022-11-11T00:00:00"/>
    <n v="16300"/>
    <s v="FNC"/>
    <s v="Interbombas bombas e equipamentos Ltda"/>
    <s v="Troca emergencial de acoplador para bomba no sistema de água fechada do acelerador Pelletron"/>
    <s v="Sim"/>
    <n v="1764"/>
    <m/>
    <n v="1764"/>
    <n v="0"/>
    <n v="11"/>
    <x v="3"/>
  </r>
  <r>
    <x v="18"/>
    <d v="2022-11-11T00:00:00"/>
    <n v="16301"/>
    <s v="FNC"/>
    <s v="Nemitala Added"/>
    <s v="Reembolso para Troca de torneira na área comum do Laboratório"/>
    <s v="Sim"/>
    <n v="129.57"/>
    <m/>
    <n v="129.57"/>
    <n v="0"/>
    <n v="11"/>
    <x v="3"/>
  </r>
  <r>
    <x v="18"/>
    <d v="2022-11-16T00:00:00"/>
    <n v="16303"/>
    <s v="SBI"/>
    <s v="CRB - Planejamento e Consultoria LTDA - ME"/>
    <s v="Serviço de tradução para o inglês do site da biblioteca do IFUSP."/>
    <s v="Sim"/>
    <n v="290"/>
    <m/>
    <n v="290"/>
    <n v="0"/>
    <n v="11"/>
    <x v="3"/>
  </r>
  <r>
    <x v="18"/>
    <d v="2022-11-16T00:00:00"/>
    <n v="16304"/>
    <s v="DIR"/>
    <s v="Auxilio Professor Visitante"/>
    <s v="Professor visitante estrangeiro Matej Mayer que participará de reuniões de coordenação de projetos científicos e aulas de pós graduação entre os dias 16 e 18 de novembro de 2022 - NE 5730507 / 2022"/>
    <s v="Sim"/>
    <n v="1534.56"/>
    <m/>
    <n v="1534.56"/>
    <n v="0"/>
    <n v="11"/>
    <x v="3"/>
  </r>
  <r>
    <x v="18"/>
    <d v="2022-11-17T00:00:00"/>
    <n v="16307"/>
    <s v="ATA"/>
    <s v="Nutricionale Comércio de Alimentos Ltda"/>
    <s v="NE 5746861 Aquisição Açúcar RC 554913 Rc 261827"/>
    <s v="Sim"/>
    <n v="350"/>
    <m/>
    <n v="350"/>
    <n v="0"/>
    <n v="11"/>
    <x v="3"/>
  </r>
  <r>
    <x v="18"/>
    <d v="2022-11-17T00:00:00"/>
    <n v="16308"/>
    <s v="ATF-ALMOX"/>
    <s v="Priscila de Lima Soares"/>
    <s v="NE 5746632 Aquisição de matarial escolar RC 533185 DC 263226"/>
    <s v="Sim"/>
    <n v="782"/>
    <m/>
    <n v="782"/>
    <n v="0"/>
    <n v="11"/>
    <x v="3"/>
  </r>
  <r>
    <x v="18"/>
    <d v="2022-11-17T00:00:00"/>
    <n v="16311"/>
    <s v="DIR"/>
    <s v="IME"/>
    <s v="Referente aos pagamentos do pool de gráficas aos meses de agosto (R$ 4.006,12) e setembro (R$ 3.162,18) - Remanejamento 2022 50604523."/>
    <s v="Sim"/>
    <n v="7168.3"/>
    <m/>
    <n v="7168.3"/>
    <n v="0"/>
    <n v="11"/>
    <x v="3"/>
  </r>
  <r>
    <x v="18"/>
    <d v="2022-11-18T00:00:00"/>
    <n v="16317"/>
    <s v="DIR"/>
    <s v="IME"/>
    <s v="Referente ao cálculo de rateio do pool de gráficas relativo ao mês de outubro de 2022. Remanejamento N° 2022 50608340"/>
    <s v="Sim"/>
    <n v="3226.09"/>
    <m/>
    <n v="3226.09"/>
    <n v="0"/>
    <n v="11"/>
    <x v="3"/>
  </r>
  <r>
    <x v="18"/>
    <d v="2022-11-21T00:00:00"/>
    <n v="16319"/>
    <s v="ATA"/>
    <s v="Manoela Brito Cavalcante"/>
    <s v="Compra de máscaras descartáveis para disponibilizar nas portarias do IF."/>
    <s v="Sim"/>
    <n v="196.9"/>
    <m/>
    <n v="196.9"/>
    <n v="0"/>
    <n v="11"/>
    <x v="3"/>
  </r>
  <r>
    <x v="18"/>
    <d v="2022-11-21T00:00:00"/>
    <n v="16323"/>
    <s v="FNC"/>
    <s v="Queller Informática e Comércio LTDA"/>
    <s v="Troca de HD de servidores multiusuários"/>
    <s v="Sim"/>
    <n v="1500"/>
    <m/>
    <n v="1500"/>
    <n v="0"/>
    <n v="11"/>
    <x v="3"/>
  </r>
  <r>
    <x v="18"/>
    <d v="2022-11-21T00:00:00"/>
    <n v="16327"/>
    <s v="ATA"/>
    <s v="GMIS Comercial de Ferramentas Eireli EPP"/>
    <s v="NE 5795811 - Aquisição de máscaras n95 para distribuição aos servidores/docentes do IF - RC 598554/2022 - DC 275607/2022"/>
    <s v="Sim"/>
    <n v="4260"/>
    <m/>
    <n v="4260"/>
    <n v="0"/>
    <n v="11"/>
    <x v="3"/>
  </r>
  <r>
    <x v="18"/>
    <d v="2022-11-21T00:00:00"/>
    <n v="16322"/>
    <s v="DIR"/>
    <s v="EP"/>
    <s v="Fornecimento de 481 litros de nitrogênio líquido nos meses de abril a agosto/2021 e jan/fev e jun/jul/2022, conforme OF. ATF.005/2022/IF - PNV/LME. - Remanejamento 50608464 / 2022"/>
    <s v="Sim"/>
    <n v="481"/>
    <m/>
    <n v="481"/>
    <n v="0"/>
    <n v="11"/>
    <x v="3"/>
  </r>
  <r>
    <x v="18"/>
    <d v="2022-11-21T00:00:00"/>
    <n v="16325"/>
    <s v="ATA"/>
    <s v="Brasilimpo Comercial Ltda"/>
    <s v="NE.05792952 - Aquisição de café soluvel - RC 554913 - DC 277111 ."/>
    <s v="Sim"/>
    <n v="2384"/>
    <m/>
    <n v="2384"/>
    <n v="0"/>
    <n v="11"/>
    <x v="3"/>
  </r>
  <r>
    <x v="18"/>
    <d v="2022-11-23T00:00:00"/>
    <n v="16334"/>
    <s v="DIR"/>
    <s v="Reitoria - Estagiários"/>
    <s v="Solicitação: 1553/2022 Setor: Diretoria Instituto de Física Solicitante: 5008157-1 Veronica Espinosa Pintos Lopes Valor da Bolsa: 808,00 Previsão Orçamentária: 9.696,00 + 3.168,00 (auxílio transporte) Duração: 12 meses Jornada: 20 Horas Doc. Mov. Verba: Processo: 22.1.405.43.8 Aluno: 11237589 - Laura Fragoso Goncalves da Conceicao Data de Cadastro: 23/11/2022 15:21 - Remanejamento N° 2023 50049629"/>
    <s v="Sim"/>
    <n v="12864"/>
    <m/>
    <n v="12864"/>
    <n v="0"/>
    <n v="11"/>
    <x v="3"/>
  </r>
  <r>
    <x v="18"/>
    <d v="2022-11-23T00:00:00"/>
    <n v="16330"/>
    <s v="ATF-ALMOX"/>
    <s v="Teclabel Soluções Industriais Ltda"/>
    <s v="Aquisição de etiqueta para impressora termo transferência - Processo: 22.1.714.43.0 - NE 5828620 / 2022"/>
    <s v="Sim"/>
    <n v="1762.09"/>
    <m/>
    <n v="1762.09"/>
    <n v="0"/>
    <n v="11"/>
    <x v="3"/>
  </r>
  <r>
    <x v="18"/>
    <d v="2022-11-23T00:00:00"/>
    <n v="16331"/>
    <s v="ATF-ALMOX"/>
    <s v="Hipermec Comércio e Serviços EIRELI"/>
    <s v="NE 5830064 Aquisição de material de limpeza RC 533371 - 5333474 - 540610 DC 267876"/>
    <s v="Sim"/>
    <n v="1702"/>
    <m/>
    <n v="1702"/>
    <n v="0"/>
    <n v="11"/>
    <x v="3"/>
  </r>
  <r>
    <x v="18"/>
    <d v="2022-11-23T00:00:00"/>
    <n v="16333"/>
    <s v="ATF-ALMOX"/>
    <s v="Muccio &amp; Muccio Ltda"/>
    <s v="NE 5830099 Aquisição de material de limpeza RC 533371 - 5333474 - 540610 DC 267876"/>
    <s v="Sim"/>
    <n v="1239.96"/>
    <m/>
    <n v="1239.96"/>
    <n v="0"/>
    <n v="11"/>
    <x v="3"/>
  </r>
  <r>
    <x v="18"/>
    <d v="2022-11-23T00:00:00"/>
    <n v="16335"/>
    <s v="DIR"/>
    <s v="Reitoria"/>
    <s v="EFD-Reinf e eSocial - Recolhimentos INSS DACTE OS 3905 e 3922 e NFSe 575 - Remanejamento N° 2022 50621002 - Remanejamento N° 2022 50621029 - Remanejamento N° 2022 50620987 - Ref. pagamentos feito nos Empenhos de Adiantamentos 30023339 e 30026036"/>
    <s v="Sim"/>
    <n v="108.9"/>
    <m/>
    <n v="108.9"/>
    <n v="0"/>
    <n v="11"/>
    <x v="3"/>
  </r>
  <r>
    <x v="18"/>
    <d v="2022-11-24T00:00:00"/>
    <n v="16336"/>
    <s v="DIR-CIPA"/>
    <s v="Alex João Silva"/>
    <s v="Solicito a liberação de verba para reembolso a favor do funcionário Alex João Silva, referente aquisição de óculos, a solicitação se faz necessário em carater emergencial para proteção do funcionário no uso na oficina do Instituto de Física."/>
    <s v="Sim"/>
    <n v="240"/>
    <m/>
    <n v="240"/>
    <n v="0"/>
    <n v="11"/>
    <x v="3"/>
  </r>
  <r>
    <x v="18"/>
    <d v="2022-11-29T00:00:00"/>
    <n v="16339"/>
    <s v="ATO-MP"/>
    <s v="ECT-Empresa Brasileira de Correios e Telégrafos"/>
    <s v="Envio de um sedex com AR Engemax Engenharia e Construção LTDA - CEP 19063-680 - (Nº.Objeto: OV187572174br)"/>
    <s v="Sim"/>
    <n v="23.28"/>
    <m/>
    <n v="23.28"/>
    <n v="0"/>
    <n v="11"/>
    <x v="3"/>
  </r>
  <r>
    <x v="18"/>
    <d v="2022-11-29T00:00:00"/>
    <n v="16351"/>
    <s v="DIR"/>
    <s v="Ricardo Ichiwaki"/>
    <s v="Solicitação de reembolso pela compra emergencial de componentes eletrônicos."/>
    <s v="Sim"/>
    <n v="334.97"/>
    <m/>
    <n v="334.97"/>
    <n v="0"/>
    <n v="11"/>
    <x v="3"/>
  </r>
  <r>
    <x v="18"/>
    <d v="2022-11-30T00:00:00"/>
    <n v="16346"/>
    <s v="FNC"/>
    <s v="MPA Automação Comércio e Serviços Ltda- EPP"/>
    <s v="Compra de bobinas eletromagnéticas para troca imediata em controladoras de válvulas de vácuo"/>
    <s v="Sim"/>
    <n v="1975.44"/>
    <m/>
    <n v="1975.44"/>
    <n v="0"/>
    <n v="11"/>
    <x v="3"/>
  </r>
  <r>
    <x v="18"/>
    <d v="2022-11-30T00:00:00"/>
    <n v="16347"/>
    <s v="FNC"/>
    <s v="Digel Elétrica LTDA"/>
    <s v="Material elétrico para manutenção corretiva nos sistemas elétricos do laboratório Pelletron"/>
    <s v="Sim"/>
    <n v="3627.5"/>
    <m/>
    <n v="3627.5"/>
    <n v="0"/>
    <n v="11"/>
    <x v="3"/>
  </r>
  <r>
    <x v="18"/>
    <d v="2022-11-30T00:00:00"/>
    <n v="16355"/>
    <s v="DIR"/>
    <s v="Pró-Reitoria de Inclusão e Pertencimento"/>
    <s v="Referente a aquisição de 40 tickets para almoço: 20 para o dia 12/12 e outros 20 para 13/12 - Nome do evento: &quot;RAIOS CÓSMICOS NAS ESCOLAS: SEGUNDA OFICINA&quot; - Remanejamento N° 2022 50648067."/>
    <s v="Sim"/>
    <n v="420"/>
    <m/>
    <n v="420"/>
    <n v="0"/>
    <n v="11"/>
    <x v="3"/>
  </r>
  <r>
    <x v="18"/>
    <d v="2022-12-01T00:00:00"/>
    <n v="16370"/>
    <s v="DIR"/>
    <s v="White Martins Gases Industriais Ltda"/>
    <s v="Reforço de empenho"/>
    <s v="Sim"/>
    <n v="263.32"/>
    <m/>
    <n v="263.32"/>
    <n v="0"/>
    <n v="12"/>
    <x v="4"/>
  </r>
  <r>
    <x v="18"/>
    <d v="2022-12-05T00:00:00"/>
    <n v="16377"/>
    <s v="ATA-LIMP"/>
    <s v="ALMOXARIFADO"/>
    <s v="Requisição de Almoxarifado"/>
    <s v="Sim"/>
    <n v="23821.32"/>
    <m/>
    <n v="23821.32"/>
    <n v="0"/>
    <n v="12"/>
    <x v="4"/>
  </r>
  <r>
    <x v="18"/>
    <d v="2022-12-07T00:00:00"/>
    <n v="16381"/>
    <s v="DIR"/>
    <s v="Débitos Tesouraria"/>
    <s v="Ajustes de lançamentos referente as despesas realizadas no Grupo do Tesouro do processo de adiantamento nº : 22.1.674.43.9, mas lançados nos RI dos professores - GO 16260, 16261, 16270, 16267, 16302, 16268, 16356 e 16367 - Contrapartida RI Diretoria GC 3897."/>
    <s v="Sim"/>
    <n v="4501.42"/>
    <m/>
    <n v="4501.42"/>
    <n v="0"/>
    <n v="12"/>
    <x v="4"/>
  </r>
  <r>
    <x v="18"/>
    <d v="2022-12-08T00:00:00"/>
    <n v="16380"/>
    <s v="ATO-MP"/>
    <s v="Eduardo Ureshino"/>
    <s v="Compra de arame farpado e luva para utilizar na cerca provisória do HEPIC (adiantamento específico para a cerca)."/>
    <s v="Sim"/>
    <n v="921.15"/>
    <m/>
    <n v="921.15"/>
    <n v="0"/>
    <n v="12"/>
    <x v="4"/>
  </r>
  <r>
    <x v="18"/>
    <d v="2022-12-08T00:00:00"/>
    <n v="16386"/>
    <s v="DIR"/>
    <s v="Fidelissima Ind.e Com. de Café Ltda. EPP"/>
    <s v="Compra de grãos de café para a diretoria"/>
    <s v="Sim"/>
    <n v="560"/>
    <m/>
    <n v="560"/>
    <n v="0"/>
    <n v="12"/>
    <x v="4"/>
  </r>
  <r>
    <x v="18"/>
    <d v="2022-12-08T00:00:00"/>
    <n v="16383"/>
    <s v="ATO-MP"/>
    <s v="ALMOXARIFADO"/>
    <s v="Requisição de Almoxarifado"/>
    <s v="Sim"/>
    <n v="125.98"/>
    <m/>
    <n v="125.98"/>
    <n v="0"/>
    <n v="12"/>
    <x v="4"/>
  </r>
  <r>
    <x v="18"/>
    <d v="2022-12-08T00:00:00"/>
    <n v="16384"/>
    <s v="DIR"/>
    <s v="ALMOXARIFADO"/>
    <s v="Requisição de Almoxarifado"/>
    <s v="Sim"/>
    <n v="171.03"/>
    <m/>
    <n v="171.03"/>
    <n v="0"/>
    <n v="12"/>
    <x v="4"/>
  </r>
  <r>
    <x v="18"/>
    <d v="2022-12-08T00:00:00"/>
    <n v="16388"/>
    <s v="ATF-COMPRAS"/>
    <s v="ALMOXARIFADO"/>
    <s v="Requisição de Almoxarifado"/>
    <s v="Sim"/>
    <n v="313.52"/>
    <m/>
    <n v="313.52"/>
    <n v="0"/>
    <n v="12"/>
    <x v="4"/>
  </r>
  <r>
    <x v="18"/>
    <d v="2022-12-08T00:00:00"/>
    <n v="16390"/>
    <s v="DIR-LDID"/>
    <s v="ALMOXARIFADO"/>
    <s v="Requisição de Almoxarifado"/>
    <s v="Sim"/>
    <n v="922.77"/>
    <m/>
    <n v="922.77"/>
    <n v="0"/>
    <n v="12"/>
    <x v="4"/>
  </r>
  <r>
    <x v="18"/>
    <d v="2022-12-08T00:00:00"/>
    <n v="16394"/>
    <s v="ATA-LIMP"/>
    <s v="ALMOXARIFADO"/>
    <s v="Requisição de Almoxarifado"/>
    <s v="Sim"/>
    <n v="2067.3000000000002"/>
    <m/>
    <n v="2067.3000000000002"/>
    <n v="0"/>
    <n v="12"/>
    <x v="4"/>
  </r>
  <r>
    <x v="18"/>
    <d v="2022-12-12T00:00:00"/>
    <n v="16396"/>
    <s v="ATO-MP"/>
    <s v="ALMOXARIFADO"/>
    <s v="Requisição de Almoxarifado"/>
    <s v="Sim"/>
    <n v="99.98"/>
    <m/>
    <n v="99.98"/>
    <n v="0"/>
    <n v="12"/>
    <x v="4"/>
  </r>
  <r>
    <x v="18"/>
    <d v="2022-12-12T00:00:00"/>
    <n v="16403"/>
    <s v="AAA-CG"/>
    <s v="AKMOXARIFADO"/>
    <s v="Requisição de Almoxarifado"/>
    <s v="Sim"/>
    <n v="374.34"/>
    <m/>
    <n v="374.34"/>
    <n v="0"/>
    <n v="12"/>
    <x v="4"/>
  </r>
  <r>
    <x v="18"/>
    <d v="2022-12-12T00:00:00"/>
    <n v="16409"/>
    <s v="FMT"/>
    <s v="Jon Otto Fossoum"/>
    <s v="Visita ao IFUSP e ministrar Colóquio intitulado &quot;From low- to higt-tech applications of clay minerals&quot;, no dia 08/12 junto ao departamento de Materiais e Mecânica."/>
    <s v="Sim"/>
    <n v="500"/>
    <m/>
    <n v="500"/>
    <n v="0"/>
    <n v="12"/>
    <x v="4"/>
  </r>
  <r>
    <x v="18"/>
    <d v="2022-12-12T00:00:00"/>
    <n v="16412"/>
    <s v="AAA"/>
    <s v="Fabio Hideki Sakuguti"/>
    <s v="Compra de microfone para melhoria da gravação de reuniões do Conselho Técnico-Administrativo."/>
    <s v="Sim"/>
    <n v="928.68"/>
    <m/>
    <n v="928.68"/>
    <n v="0"/>
    <n v="12"/>
    <x v="4"/>
  </r>
  <r>
    <x v="18"/>
    <d v="2022-12-12T00:00:00"/>
    <n v="16395"/>
    <s v="DIR"/>
    <s v="ALMOXARIFADO"/>
    <s v="Requisição de Almoxarifado"/>
    <s v="Sim"/>
    <n v="205.1"/>
    <m/>
    <n v="205.1"/>
    <n v="0"/>
    <n v="12"/>
    <x v="4"/>
  </r>
  <r>
    <x v="18"/>
    <d v="2022-12-12T00:00:00"/>
    <n v="16398"/>
    <s v="AAA-CPG"/>
    <s v="ALMOXARIFADO"/>
    <s v="Requisição de Almoxarifado"/>
    <s v="Sim"/>
    <n v="313.60000000000002"/>
    <m/>
    <n v="313.60000000000002"/>
    <n v="0"/>
    <n v="12"/>
    <x v="4"/>
  </r>
  <r>
    <x v="18"/>
    <d v="2022-12-12T00:00:00"/>
    <n v="16399"/>
    <s v="AAA-CG"/>
    <s v="ALMOXARIFADO"/>
    <s v="Requisição de Almoxarifado"/>
    <s v="Sim"/>
    <n v="249.56"/>
    <m/>
    <n v="249.56"/>
    <n v="0"/>
    <n v="12"/>
    <x v="4"/>
  </r>
  <r>
    <x v="18"/>
    <d v="2022-12-12T00:00:00"/>
    <n v="16400"/>
    <s v="AAA-CPG"/>
    <s v="ALMOXARIFADO"/>
    <s v="Requisição de Almoxarifado"/>
    <s v="Sim"/>
    <n v="169.02"/>
    <m/>
    <n v="169.02"/>
    <n v="0"/>
    <n v="12"/>
    <x v="4"/>
  </r>
  <r>
    <x v="18"/>
    <d v="2022-12-12T00:00:00"/>
    <n v="16401"/>
    <s v="AAA-CPG-I"/>
    <s v="ALMOXARIFADO"/>
    <s v="Requisição de Almoxarifado"/>
    <s v="Sim"/>
    <n v="96.96"/>
    <m/>
    <n v="96.96"/>
    <n v="0"/>
    <n v="12"/>
    <x v="4"/>
  </r>
  <r>
    <x v="18"/>
    <d v="2022-12-12T00:00:00"/>
    <n v="16402"/>
    <s v="AAA"/>
    <s v="ALMOXARIFADO"/>
    <s v="Requisição de Almoxarifado"/>
    <s v="Sim"/>
    <n v="97.76"/>
    <m/>
    <n v="97.76"/>
    <n v="0"/>
    <n v="12"/>
    <x v="4"/>
  </r>
  <r>
    <x v="18"/>
    <d v="2022-12-12T00:00:00"/>
    <n v="16406"/>
    <s v="ATF-COMPRAS"/>
    <s v="ALMOXARIFADO"/>
    <s v="Requisição de Almoxarifado"/>
    <s v="Sim"/>
    <n v="150"/>
    <m/>
    <n v="150"/>
    <n v="0"/>
    <n v="12"/>
    <x v="4"/>
  </r>
  <r>
    <x v="18"/>
    <d v="2022-12-12T00:00:00"/>
    <n v="16408"/>
    <s v="DIR-CCIF"/>
    <s v="ALMOXARIFADO"/>
    <s v="Requisição de Almoxarifado"/>
    <s v="Sim"/>
    <n v="150"/>
    <m/>
    <n v="150"/>
    <n v="0"/>
    <n v="12"/>
    <x v="4"/>
  </r>
  <r>
    <x v="18"/>
    <d v="2022-12-12T00:00:00"/>
    <n v="16410"/>
    <s v="ATA"/>
    <s v="ALMOXARIFADO"/>
    <s v="Requisição de Almoxarifado"/>
    <s v="Sim"/>
    <n v="181.55"/>
    <m/>
    <n v="181.55"/>
    <n v="0"/>
    <n v="12"/>
    <x v="4"/>
  </r>
  <r>
    <x v="18"/>
    <d v="2022-12-12T00:00:00"/>
    <n v="16411"/>
    <s v="DIR"/>
    <s v="ALMOXARIFADO"/>
    <s v="Requisição de Almoxarifado"/>
    <s v="Sim"/>
    <n v="256.36"/>
    <m/>
    <n v="256.36"/>
    <n v="0"/>
    <n v="12"/>
    <x v="4"/>
  </r>
  <r>
    <x v="18"/>
    <d v="2022-12-12T00:00:00"/>
    <n v="16413"/>
    <s v="AAA-SAL"/>
    <s v="ALMOXARIFADO"/>
    <s v="Requisição de Almoxarifado"/>
    <s v="Sim"/>
    <n v="71.14"/>
    <m/>
    <n v="71.14"/>
    <n v="0"/>
    <n v="12"/>
    <x v="4"/>
  </r>
  <r>
    <x v="18"/>
    <d v="2022-12-12T00:00:00"/>
    <n v="16415"/>
    <s v="DIR"/>
    <s v="ALMOXARIFADO"/>
    <s v="Requisição de Almoxarifado"/>
    <s v="Sim"/>
    <n v="17.260000000000002"/>
    <m/>
    <n v="17.260000000000002"/>
    <n v="0"/>
    <n v="12"/>
    <x v="4"/>
  </r>
  <r>
    <x v="18"/>
    <d v="2022-12-12T00:00:00"/>
    <n v="16416"/>
    <s v="AAA-CPG-I"/>
    <s v="ALMOXARIFADO"/>
    <s v="Requisição de Almoxarifado"/>
    <s v="Sim"/>
    <n v="24.31"/>
    <m/>
    <n v="24.31"/>
    <n v="0"/>
    <n v="12"/>
    <x v="4"/>
  </r>
  <r>
    <x v="18"/>
    <d v="2022-12-19T00:00:00"/>
    <n v="16428"/>
    <s v="AAA"/>
    <s v="Pantera Comercio e Serviços Ltda"/>
    <s v="Aquisição de serviço de chaveiro para confecção de carimbos."/>
    <s v="Sim"/>
    <n v="180"/>
    <m/>
    <n v="180"/>
    <n v="0"/>
    <n v="12"/>
    <x v="4"/>
  </r>
  <r>
    <x v="18"/>
    <d v="2022-12-20T00:00:00"/>
    <n v="16448"/>
    <s v="ATA"/>
    <s v="Rodolfo Gomes Almeida"/>
    <s v="Compra de bobina para impressora térmica usada no cadastro de visitantes do IFUSP."/>
    <s v="Sim"/>
    <n v="77.5"/>
    <m/>
    <n v="77.5"/>
    <n v="0"/>
    <n v="12"/>
    <x v="4"/>
  </r>
  <r>
    <x v="18"/>
    <d v="2022-12-20T00:00:00"/>
    <n v="16437"/>
    <s v="ATA-LIMP"/>
    <s v="ALMOXARIFADO"/>
    <s v="Requisição de Almoxarifado"/>
    <s v="Sim"/>
    <n v="5462.5"/>
    <m/>
    <n v="5462.5"/>
    <n v="0"/>
    <n v="12"/>
    <x v="4"/>
  </r>
  <r>
    <x v="18"/>
    <d v="2022-12-20T00:00:00"/>
    <n v="16438"/>
    <s v="ATA"/>
    <s v="ALMOXARIFADO"/>
    <s v="Requisição de Almoxarifado"/>
    <s v="Sim"/>
    <n v="15"/>
    <m/>
    <n v="15"/>
    <n v="0"/>
    <n v="12"/>
    <x v="4"/>
  </r>
  <r>
    <x v="18"/>
    <d v="2022-12-20T00:00:00"/>
    <n v="16439"/>
    <s v="DIR"/>
    <s v="ALMOXARIFADO"/>
    <s v="Requisição de Almoxarifado"/>
    <s v="Sim"/>
    <n v="22.16"/>
    <m/>
    <n v="22.16"/>
    <n v="0"/>
    <n v="12"/>
    <x v="4"/>
  </r>
  <r>
    <x v="18"/>
    <d v="2022-12-20T00:00:00"/>
    <n v="16442"/>
    <s v="AAA-CPG"/>
    <s v="ALMOXARIFADO"/>
    <s v="Requisição de Almoxarifado"/>
    <s v="Sim"/>
    <n v="180.43"/>
    <m/>
    <n v="180.43"/>
    <n v="0"/>
    <n v="12"/>
    <x v="4"/>
  </r>
  <r>
    <x v="18"/>
    <d v="2022-12-21T00:00:00"/>
    <n v="16451"/>
    <s v="DIR"/>
    <s v="Ricardo Ichiwaki"/>
    <s v="Solicitação de reembolso pela compra de insumos emergenciais à preparação de experimentos para as disciplinas dos Laboratórios de Física Experimental."/>
    <s v="Sim"/>
    <n v="1383.36"/>
    <m/>
    <n v="1383.36"/>
    <n v="0"/>
    <n v="12"/>
    <x v="4"/>
  </r>
  <r>
    <x v="18"/>
    <d v="2022-12-21T00:00:00"/>
    <n v="16453"/>
    <s v="ATA"/>
    <s v="Manoela Brito Cavalcante"/>
    <s v="Para uso na copa do bloco de serviços."/>
    <s v="Sim"/>
    <n v="204"/>
    <m/>
    <n v="204"/>
    <n v="0"/>
    <n v="12"/>
    <x v="4"/>
  </r>
  <r>
    <x v="18"/>
    <d v="2022-12-22T00:00:00"/>
    <n v="16454"/>
    <s v="ATA"/>
    <s v="Manoela Brito Cavalcante"/>
    <s v="Compra de quadro branco e itens de papelaria para uso imediato na zeladoria."/>
    <s v="Sim"/>
    <n v="234.5"/>
    <m/>
    <n v="234.5"/>
    <n v="0"/>
    <n v="12"/>
    <x v="4"/>
  </r>
  <r>
    <x v="18"/>
    <d v="2022-12-22T00:00:00"/>
    <n v="16522"/>
    <s v="DIR"/>
    <s v="Débitos Tesouraria"/>
    <s v="Ajustes de lançamentos referente as despesas realizadas no Grupo do Tesouro do processo de adiantamento nº : 22.1.743.43.0, mas lançados nos RI dos professores - GO 16420, 16434 e 16444 - Contrapartida RI Diretoria GC 4019."/>
    <s v="Sim"/>
    <n v="969.98"/>
    <m/>
    <n v="969.98"/>
    <n v="0"/>
    <n v="12"/>
    <x v="4"/>
  </r>
  <r>
    <x v="19"/>
    <d v="2022-01-27T00:00:00"/>
    <n v="15061"/>
    <s v="DIR-CCIF"/>
    <s v="RA's Instalações Elétrica Ltda"/>
    <s v="Serviço de troca de bomba auxiliadora do gerador que atende ao datacenter - Processo: 22.1.30.43.4 - NE 393383/2022"/>
    <s v="Sim"/>
    <n v="3153"/>
    <m/>
    <n v="3153"/>
    <n v="0"/>
    <n v="1"/>
    <x v="11"/>
  </r>
  <r>
    <x v="19"/>
    <d v="2022-02-08T00:00:00"/>
    <n v="15085"/>
    <s v="DIR-CCIF"/>
    <s v="Casa Design Distribuidora Ltda"/>
    <s v="Aquisição de disco rígido - Processo: 22.1.34.43.0 - NE 582313/2022 - Contrapartidas verbas RI Elisabeth R$ 780,00 (3639) e RD Prof Gil R$ 2.2216,00 (GC 3638)"/>
    <s v="Sim"/>
    <n v="2996"/>
    <m/>
    <n v="2996"/>
    <n v="0"/>
    <n v="2"/>
    <x v="5"/>
  </r>
  <r>
    <x v="19"/>
    <d v="2022-02-18T00:00:00"/>
    <n v="15152"/>
    <s v="DIR-CCIF"/>
    <s v="STI"/>
    <s v="Solicitação 70994 - Solicitante Renata Cristian Mattar Bonato - Equipamento 200.039753 H2WDV29XPJH8 - Software: Office for Mac Standard - 2019 (64 bit - MultiLanguage) - Remanejamento N° 2022 50102463"/>
    <s v="Sim"/>
    <n v="397.62"/>
    <m/>
    <n v="397.62"/>
    <n v="0"/>
    <n v="2"/>
    <x v="5"/>
  </r>
  <r>
    <x v="19"/>
    <d v="2022-02-18T00:00:00"/>
    <n v="15154"/>
    <s v="DIR"/>
    <s v="Transposição Interna"/>
    <s v="Distribuição da verba para os departamentos conforme aprovado na reunião da CTA"/>
    <s v="Sim"/>
    <n v="126752.2"/>
    <m/>
    <n v="126752.2"/>
    <n v="0"/>
    <n v="2"/>
    <x v="5"/>
  </r>
  <r>
    <x v="19"/>
    <d v="2022-03-11T00:00:00"/>
    <n v="15212"/>
    <s v="DIR-CCIF"/>
    <s v="STI"/>
    <s v="REMANEJAMENTO 50132249 / 2022 - Ref. à 1/3 do total para transferência para aquisição Switch Alcatel-Lucent OS6860E-P24-EU (24 portas 10/100/1000 + 4 portas SFP+) com 01 fonte de 600W, 01 SFP+ LR e 01 cabo de empilhamento. Garantia 36 meses iniciada julho 2021."/>
    <s v="Sim"/>
    <n v="107093.21"/>
    <m/>
    <n v="107093.21"/>
    <n v="0"/>
    <n v="3"/>
    <x v="6"/>
  </r>
  <r>
    <x v="19"/>
    <d v="2022-03-16T00:00:00"/>
    <n v="15228"/>
    <s v="FAP"/>
    <s v="Lambda Research Corporation"/>
    <s v="NE.01137674 - aquisição de licenças de software OSLO e TracePro p/ uso em projeto de pesquisa no Tokamak TCABR - RC 116819 - DC 45423 - importação."/>
    <s v="Sim"/>
    <n v="14970"/>
    <m/>
    <n v="14970"/>
    <n v="0"/>
    <n v="3"/>
    <x v="6"/>
  </r>
  <r>
    <x v="19"/>
    <d v="2022-03-18T00:00:00"/>
    <n v="15240"/>
    <s v="DIR"/>
    <s v="H.E. Jussani - ME"/>
    <s v="Aquisição de webcams para o programa de acolhimento do IFUSP. RC 128329 - DC 46764/2022 - NEE 01180235/2022 - Proc. 21.1.415.43.2"/>
    <s v="Sim"/>
    <n v="863.72"/>
    <m/>
    <n v="863.72"/>
    <n v="0"/>
    <n v="3"/>
    <x v="6"/>
  </r>
  <r>
    <x v="19"/>
    <d v="2022-03-21T00:00:00"/>
    <n v="15248"/>
    <s v="DIR-CCIF"/>
    <s v="Wescley Teixeira Carvalho"/>
    <s v="NE.01195216 - serviço de apoio operacional em informática (web designer) - RC 82434 - DC 48457."/>
    <s v="Sim"/>
    <n v="3300"/>
    <m/>
    <n v="3300"/>
    <n v="0"/>
    <n v="3"/>
    <x v="6"/>
  </r>
  <r>
    <x v="19"/>
    <d v="2022-03-23T00:00:00"/>
    <n v="15254"/>
    <s v="DIR"/>
    <s v="Banco do Brasil"/>
    <s v="NE.01221519 - pagamento de taxa p/ aquisição de licença de software OSLO e TracePro p/ uso em projeto de pesquisa - DC 45423 - importação."/>
    <s v="Sim"/>
    <n v="125"/>
    <m/>
    <n v="125"/>
    <n v="0"/>
    <n v="3"/>
    <x v="6"/>
  </r>
  <r>
    <x v="19"/>
    <d v="2022-03-25T00:00:00"/>
    <n v="15273"/>
    <s v="DIR-CCIF"/>
    <s v="STI"/>
    <s v="Solicitação Número 72224 - Solicitante Antonio Carlos Hernandes - Equipamento 043.024439 - Software Windows Server Standard 16Lic Core - 2022 (Português) Remanejamento N° 2022 50155788."/>
    <s v="Sim"/>
    <n v="1759.04"/>
    <m/>
    <n v="1759.04"/>
    <n v="0"/>
    <n v="3"/>
    <x v="6"/>
  </r>
  <r>
    <x v="19"/>
    <d v="2022-04-08T00:00:00"/>
    <n v="15328"/>
    <s v="DIR-CCIF"/>
    <s v="Renata Bonato"/>
    <s v="Aquisição de fone de ouvido para uso imediato junto ao CCIFUSP."/>
    <s v="Sim"/>
    <n v="539.70000000000005"/>
    <m/>
    <n v="539.70000000000005"/>
    <n v="0"/>
    <n v="4"/>
    <x v="0"/>
  </r>
  <r>
    <x v="19"/>
    <d v="2022-04-13T00:00:00"/>
    <n v="15353"/>
    <s v="DIR-CCIF"/>
    <s v="Reitoria - Estagiários"/>
    <s v="Solicitação de Suplementação: 293/2022 Setor: Setor de Suporte ao Usuário Solicitante: 5479786-1 Hercules Ramos Veloso de Freitas Valor da Bolsa: 808,00 Previsão Orçamentária: 4.848,01 + 1.584,00 (auxílio transporte) Duração: 6 meses Jornada: 20 Horas Doc. Mov. Verba: Processo: 22.1.98.43.8 Aluno: 11811583 - Tiago Matheus da Silva Data de Cadastro: 04/04/2022 08:20 Remanejamento N° 2022 50200023"/>
    <s v="Sim"/>
    <n v="753.07"/>
    <m/>
    <n v="753.07"/>
    <n v="0"/>
    <n v="4"/>
    <x v="0"/>
  </r>
  <r>
    <x v="19"/>
    <d v="2022-05-09T00:00:00"/>
    <n v="15500"/>
    <s v="DIR-CCIF"/>
    <s v="Transposição interna"/>
    <s v="Referente a troca de verba com a Receita informática Diretoria GC 3696 e GC 3705 (Aquisição de equipamentos para o Escritório de Gestão de Índices de Desempenho Acadêmico - EGIDA, pela Ata de Registro de Preço coordenadas pelo Instituto de Física (IF). (e-mail de 28/04/2022). REMANEJAMENTO 50219883 / 2022). Obs. troca de verba com a Receita informática Diretoria GC 3705 e GO 15500"/>
    <s v="Sim"/>
    <n v="24195"/>
    <m/>
    <n v="24195"/>
    <n v="0"/>
    <n v="5"/>
    <x v="1"/>
  </r>
  <r>
    <x v="19"/>
    <d v="2022-05-09T00:00:00"/>
    <n v="15501"/>
    <s v="DIR"/>
    <s v="Transposição interna"/>
    <s v="Troca de verba com Recursos Básico da diretoria e Informática referente a GC 3703 FFLCH- Contrapartida Rinf outras unidades GC"/>
    <s v="Sim"/>
    <n v="80292.5"/>
    <m/>
    <n v="80292.5"/>
    <n v="0"/>
    <n v="5"/>
    <x v="1"/>
  </r>
  <r>
    <x v="19"/>
    <d v="2022-05-10T00:00:00"/>
    <n v="15508"/>
    <s v="DIR-CCIF"/>
    <s v="Ziva Tecnologia e Soluções Ltda"/>
    <s v="Aquisição de APs para atualização da rede sem fio da administração do IF - Processo: 21.1.302.43.3 - NE 225612 / 2022"/>
    <s v="Sim"/>
    <n v="28692.32"/>
    <m/>
    <n v="28692.32"/>
    <n v="0"/>
    <n v="5"/>
    <x v="1"/>
  </r>
  <r>
    <x v="19"/>
    <d v="2022-05-10T00:00:00"/>
    <n v="15520"/>
    <s v="DIR"/>
    <s v="TELCABOS TELECOMUNICACOES E INFORMATICA LTDA"/>
    <s v="Aquisição de material de infraestrutura de rede - NE 2264718"/>
    <s v="Sim"/>
    <n v="14205"/>
    <m/>
    <n v="14205"/>
    <n v="0"/>
    <n v="5"/>
    <x v="1"/>
  </r>
  <r>
    <x v="19"/>
    <d v="2022-08-12T00:00:00"/>
    <n v="15849"/>
    <s v="DIR-OMC"/>
    <s v="Compacta Comercio e Servicos Ltda."/>
    <s v="NE.03983599 - Ata Registro de Preço - aquisição de microcomputador - RC 430440 - DC 185330."/>
    <s v="Sim"/>
    <n v="15666"/>
    <m/>
    <n v="15666"/>
    <n v="0"/>
    <n v="8"/>
    <x v="9"/>
  </r>
  <r>
    <x v="19"/>
    <d v="2022-08-17T00:00:00"/>
    <n v="15866"/>
    <s v="DIR"/>
    <s v="Transposição interna"/>
    <s v="Para cobrir saldo negativo RINF FGE - Contrapartida: GO 15866 para GC 3804 - GO 15867 para GC 3805"/>
    <s v="Sim"/>
    <n v="454.94"/>
    <m/>
    <n v="454.94"/>
    <n v="0"/>
    <n v="8"/>
    <x v="9"/>
  </r>
  <r>
    <x v="19"/>
    <d v="2022-08-26T00:00:00"/>
    <n v="15912"/>
    <s v="DIR"/>
    <s v="Oliveira Comércio e Representações Eireli"/>
    <s v="Maleta para Notebook - Processo: 22.1.492.43.8 - DC 195425/2022"/>
    <s v="Sim"/>
    <n v="488.2"/>
    <m/>
    <n v="488.2"/>
    <n v="0"/>
    <n v="8"/>
    <x v="9"/>
  </r>
  <r>
    <x v="19"/>
    <d v="2022-08-26T00:00:00"/>
    <n v="15914"/>
    <s v="DIR"/>
    <s v="WALL ST COMERCIAL LTDA"/>
    <s v="Aquisição de adaptadores de rede sem fio - Processo: 22.1.295.43.8 - NE 4140420/2022"/>
    <s v="Sim"/>
    <n v="2250"/>
    <m/>
    <n v="2250"/>
    <n v="0"/>
    <n v="8"/>
    <x v="9"/>
  </r>
  <r>
    <x v="19"/>
    <d v="2022-09-21T00:00:00"/>
    <n v="16076"/>
    <s v="DIR-CCIF"/>
    <s v="STI"/>
    <s v="Rem. 50479788 - Ref. a licença de software n.o 77914 - &quot;Windows Server Standard 16Lic Core - 2022 (Português)&quot; - fale conosco 232986..."/>
    <s v="Sim"/>
    <n v="1759.04"/>
    <m/>
    <n v="1759.04"/>
    <n v="0"/>
    <n v="9"/>
    <x v="2"/>
  </r>
  <r>
    <x v="19"/>
    <d v="2022-09-28T00:00:00"/>
    <n v="16106"/>
    <s v="DIR"/>
    <s v="Ajuste de saldo"/>
    <s v="Cobrir saldo negativo da FMA e FNC - contrapartida DIRETORIA RORÇ BÁSICO - GC 3832"/>
    <s v="Sim"/>
    <n v="111.34"/>
    <m/>
    <n v="111.34"/>
    <n v="0"/>
    <n v="9"/>
    <x v="2"/>
  </r>
  <r>
    <x v="19"/>
    <d v="2022-09-28T00:00:00"/>
    <n v="16103"/>
    <s v="ATA"/>
    <s v="Compacta Comércio e Serviços Ltda"/>
    <s v="Aquisição de 3 micro computadores para seção de expediente e transportes - Processo: 22.1.466.43.7 - NE 4710421/2022"/>
    <s v="Sim"/>
    <n v="23589"/>
    <m/>
    <n v="23589"/>
    <n v="0"/>
    <n v="9"/>
    <x v="2"/>
  </r>
  <r>
    <x v="19"/>
    <d v="2022-10-05T00:00:00"/>
    <n v="16133"/>
    <s v="FEP"/>
    <s v="STI"/>
    <s v="Ref. a solicitação de Software 78411 - &quot;Office Standard - 2021 LTSC (64 bits)&quot; - REMANEJAMENTO 50499541 / 2022 - Solicitante: Cristiano Luis Pinto de Oliveira - Contrapartida GO 16142 e GC 3838"/>
    <s v="Sim"/>
    <n v="445.44"/>
    <m/>
    <n v="445.44"/>
    <n v="0"/>
    <n v="10"/>
    <x v="10"/>
  </r>
  <r>
    <x v="19"/>
    <d v="2022-10-14T00:00:00"/>
    <n v="16199"/>
    <s v="DIR"/>
    <s v="Compacta Comércio e Serviços Ltda."/>
    <s v="NE.5124089 e 5124097 - Ata Registro de Preços - Aquisição de notebooks - RC 5396442 - DC 240293."/>
    <s v="Sim"/>
    <n v="214560"/>
    <m/>
    <n v="214560"/>
    <n v="0"/>
    <n v="10"/>
    <x v="10"/>
  </r>
  <r>
    <x v="19"/>
    <d v="2022-10-17T00:00:00"/>
    <n v="16211"/>
    <s v="DIR"/>
    <s v="Transposição interna"/>
    <s v="Para ajustar saldo negativo FAP (GO 16210 e GC 3857) - Contrapartida GC 3858"/>
    <s v="Sim"/>
    <n v="3498.42"/>
    <m/>
    <n v="3498.42"/>
    <n v="0"/>
    <n v="10"/>
    <x v="10"/>
  </r>
  <r>
    <x v="19"/>
    <d v="2022-10-27T00:00:00"/>
    <n v="16251"/>
    <s v="DIR"/>
    <s v="Compacta Comércio e Serviços Ltda"/>
    <s v="Aquisição de Microcomputadores para a Seção de Alunos - NE 5291180 / 2022 e NE 5291198 / 2022 - Processo: 22.1.466.43.7"/>
    <s v="Sim"/>
    <n v="23589"/>
    <m/>
    <n v="23589"/>
    <n v="0"/>
    <n v="10"/>
    <x v="10"/>
  </r>
  <r>
    <x v="19"/>
    <d v="2022-11-08T00:00:00"/>
    <n v="16284"/>
    <s v="DIR-CCIF"/>
    <s v="Excel Comercio e Servicos de Informatica Ltda."/>
    <s v="NE.05583873 - compra de disco rígido SSD - RC 563823 - DC 253816."/>
    <s v="Sim"/>
    <n v="1450"/>
    <m/>
    <n v="1450"/>
    <n v="0"/>
    <n v="11"/>
    <x v="3"/>
  </r>
  <r>
    <x v="20"/>
    <d v="2022-01-20T00:00:00"/>
    <n v="15044"/>
    <s v="DIR-CCIF"/>
    <s v="Lofty Network Informatica e Comercio Ltda - EPP"/>
    <s v="NE.00341944 - Pregão - contratação de serviço de adequação das catracas da Portaria Principal do EP ao sistemas HÓRUS da STI - RC 433600 - DC 208487/2021."/>
    <s v="Sim"/>
    <n v="11500"/>
    <m/>
    <n v="11500"/>
    <n v="0"/>
    <n v="1"/>
    <x v="11"/>
  </r>
  <r>
    <x v="20"/>
    <d v="2022-02-21T00:00:00"/>
    <n v="15161"/>
    <s v="ATO-MP"/>
    <s v="Uniao Forte Contra Incendio Ltda."/>
    <s v="NE.01205262 - Serviço de manutenção de extintores de incêndio - Processo:21.1.319.43.3 - Reserva: 754386/2022"/>
    <s v="Sim"/>
    <n v="14175"/>
    <m/>
    <n v="14175"/>
    <n v="0"/>
    <n v="2"/>
    <x v="5"/>
  </r>
  <r>
    <x v="20"/>
    <d v="2022-02-24T00:00:00"/>
    <n v="15173"/>
    <s v="ATA"/>
    <s v="JG Comercio de EPIs e Ferragens Ltda."/>
    <s v="NE.00794388 / 00794396 - compra de fitas de isolamento de área e mascaras de proteção - RC 44834 - DC 20889."/>
    <s v="Sim"/>
    <n v="2591.8000000000002"/>
    <m/>
    <n v="2591.8000000000002"/>
    <n v="0"/>
    <n v="2"/>
    <x v="5"/>
  </r>
  <r>
    <x v="20"/>
    <d v="2022-06-14T00:00:00"/>
    <n v="15676"/>
    <s v="AAA"/>
    <s v="Reitoria - Estagiários"/>
    <s v="Solicitação: 821/2022 Setor: Seção de Apoio Acadêmico Solicitante: 2428550-1 Maria Madalena Salgado Bermudez Zeitum Valor da Bolsa: 1.212,00 Previsão Orçamentária: 14.544,00 + 3.168,00 (auxílio transporte) Duração: 12 meses Jornada: 30 Horas Doc. Mov. Verba: 202202897834 Processo: 22.1.448.43.9 Aluno: 10877007 - Emanuelle Vieira Santos Data de Cadastro: 22/08/2022 às 16:30 - Remanejamento N° 2022 50422620"/>
    <s v="Sim"/>
    <n v="17712"/>
    <m/>
    <n v="17712"/>
    <n v="0"/>
    <n v="6"/>
    <x v="7"/>
  </r>
  <r>
    <x v="20"/>
    <d v="2022-07-04T00:00:00"/>
    <n v="15730"/>
    <s v="DIR-CCEX"/>
    <s v="Nova Cenografia e Comunicacao Visual - EIRELI"/>
    <s v="NE.03258495 - serviço de impressão de placas de sinalização do Edifício HEPIC - RC 233360 - DC 136917 - (50% ADM e 50% RI - Prof. Marcelo Munhoz) - Ajuste da GO 15731 / GC 3728."/>
    <s v="Sim"/>
    <n v="4690.08"/>
    <m/>
    <n v="4690.08"/>
    <n v="0"/>
    <n v="7"/>
    <x v="8"/>
  </r>
  <r>
    <x v="20"/>
    <d v="2022-07-21T00:00:00"/>
    <n v="15779"/>
    <s v="DIR-CCIF"/>
    <s v="Talita de Andrade Pagnozzi"/>
    <s v="NEE 03553004 - Ata de Registro de Preços - Aquisição de licenças (softwares) para uso nas câmeras de vigilância. RC 384651 - DC 166360. Proc. 21.1.00525.43.2"/>
    <s v="Sim"/>
    <n v="7950"/>
    <m/>
    <n v="7950"/>
    <n v="0"/>
    <n v="7"/>
    <x v="8"/>
  </r>
  <r>
    <x v="20"/>
    <d v="2022-08-04T00:00:00"/>
    <n v="15820"/>
    <s v="DIR"/>
    <s v="Super Mil Representacoes EIRELI - ME"/>
    <s v="Cancelado - NE.03841298 - Ata Registro de Preço - confecção de materiais de sinalização de ambientes internos e externos - RC 393049 - DC 173308 - Cancelado o valor de R$ 943,53."/>
    <s v="Sim"/>
    <n v="0"/>
    <m/>
    <n v="0"/>
    <n v="0"/>
    <n v="8"/>
    <x v="9"/>
  </r>
  <r>
    <x v="20"/>
    <d v="2022-09-01T00:00:00"/>
    <n v="15964"/>
    <s v="DIR"/>
    <s v="Ativa Comércio e Prestação de Serviços"/>
    <s v="Extintor de incêndio com carga de gás carbônico - Processo: 221.1.518.43.7 - NE 4336945/2022"/>
    <s v="Sim"/>
    <n v="3978"/>
    <m/>
    <n v="3978"/>
    <n v="0"/>
    <n v="9"/>
    <x v="2"/>
  </r>
  <r>
    <x v="21"/>
    <d v="2022-07-26T00:00:00"/>
    <n v="15791"/>
    <s v="FMT"/>
    <s v="Wall ST Comercial e Seattle Tecnol. e Com. de Prod"/>
    <s v="NE.03591828 - Ata Registro de Preço - compra de adaptador de conector - RC 374044 - DC 162470."/>
    <s v="Sim"/>
    <n v="225"/>
    <m/>
    <n v="225"/>
    <n v="0"/>
    <n v="7"/>
    <x v="8"/>
  </r>
  <r>
    <x v="21"/>
    <d v="2022-10-10T00:00:00"/>
    <n v="16164"/>
    <s v="FMT"/>
    <s v="STI"/>
    <s v="Referente a solicitação 78707 - Solicitante Rosana Batista Gimenes Biz - Equipamento 200.023167 - Software Office for Mac Standard - 2021 LTSC - Remanejamento N° 2022 50521687"/>
    <s v="Sim"/>
    <n v="445.44"/>
    <m/>
    <n v="445.44"/>
    <n v="0"/>
    <n v="10"/>
    <x v="10"/>
  </r>
  <r>
    <x v="21"/>
    <d v="2022-11-08T00:00:00"/>
    <n v="16286"/>
    <s v="FMT"/>
    <s v="Queller Informatica &amp; Comercio Ltda - ME"/>
    <s v="NE.05588298 - compra de minis HD externo - RC 569490 - DC 265016."/>
    <s v="Sim"/>
    <n v="1110"/>
    <m/>
    <n v="1110"/>
    <n v="0"/>
    <n v="11"/>
    <x v="3"/>
  </r>
  <r>
    <x v="21"/>
    <d v="2022-12-02T00:00:00"/>
    <n v="16372"/>
    <s v="FMT"/>
    <s v="Fechamento do Exercício 2022"/>
    <s v="Referente saldo remanescente 2022 do fechamento do exercício 2022"/>
    <s v="Sim"/>
    <n v="20073.39"/>
    <m/>
    <n v="20073.39"/>
    <n v="0"/>
    <n v="12"/>
    <x v="4"/>
  </r>
  <r>
    <x v="22"/>
    <d v="2022-05-10T00:00:00"/>
    <n v="15509"/>
    <s v="FAP"/>
    <s v="Compacta Comércio e Serviços Ltda"/>
    <s v="Aquisição de microcomputador"/>
    <s v="Sim"/>
    <n v="6990"/>
    <m/>
    <n v="6990"/>
    <n v="0"/>
    <n v="5"/>
    <x v="1"/>
  </r>
  <r>
    <x v="22"/>
    <d v="2022-08-02T00:00:00"/>
    <n v="15808"/>
    <s v="FAP"/>
    <s v="Sistécnica Informática e Serviços Eireli"/>
    <s v="Aquisição de fone de ouvido - NE 3765222/2022 - Processo: 22.1.349.43.0"/>
    <s v="Sim"/>
    <n v="78.209999999999994"/>
    <m/>
    <n v="78.209999999999994"/>
    <n v="0"/>
    <n v="8"/>
    <x v="9"/>
  </r>
  <r>
    <x v="22"/>
    <d v="2022-08-17T00:00:00"/>
    <n v="15864"/>
    <s v="DIR"/>
    <s v="Excel Comércio e Serviços de Informática Ltda"/>
    <s v="Bateria para NoBreak Patrimônio 043.018275 - Processo: 22.1.431.43.9 - NE 4026563/2022"/>
    <s v="Sim"/>
    <n v="690"/>
    <m/>
    <n v="690"/>
    <n v="0"/>
    <n v="8"/>
    <x v="9"/>
  </r>
  <r>
    <x v="22"/>
    <d v="2022-08-19T00:00:00"/>
    <n v="15883"/>
    <s v="FAP"/>
    <s v="Compacta Comercio e Servicos Ltda."/>
    <s v="NE.04069173 - Ata Registro de Preço - aquisição de microcomputador p/ Profa. Luciana - RC 438700 - DC 190288."/>
    <s v="Sim"/>
    <n v="6990"/>
    <m/>
    <n v="6990"/>
    <n v="0"/>
    <n v="8"/>
    <x v="9"/>
  </r>
  <r>
    <x v="22"/>
    <d v="2022-10-05T00:00:00"/>
    <n v="16138"/>
    <s v="FAP"/>
    <s v="Pixtec Comércio e Tecnologia Ltda"/>
    <s v="NEO 04923352 - Aquisção de suprimentos de informática - RC 488341 - Proc. 22.1.576.43.7"/>
    <s v="Sim"/>
    <n v="800"/>
    <m/>
    <n v="800"/>
    <n v="0"/>
    <n v="10"/>
    <x v="10"/>
  </r>
  <r>
    <x v="22"/>
    <d v="2022-10-05T00:00:00"/>
    <n v="16139"/>
    <s v="FAP"/>
    <s v="Sistécnica Informática e Serviços Eireli"/>
    <s v="NEO 04923425 e 04923433 - Aquisição de suprimentos de informática - RC 488341 - Proc. 22.1.576.43.7"/>
    <s v="Sim"/>
    <n v="628.65"/>
    <m/>
    <n v="628.65"/>
    <n v="0"/>
    <n v="10"/>
    <x v="10"/>
  </r>
  <r>
    <x v="22"/>
    <d v="2022-10-14T00:00:00"/>
    <n v="16198"/>
    <s v="FAP"/>
    <s v="Compacta Comércio e Serviços Ltda."/>
    <s v="NE.05122337 - Ata Registro de Preços - Aquisição de computador desktop SFF (Small Form Factor) com monitor, para uso geral no DFAP - RC 534149 - DC 237187"/>
    <s v="Sim"/>
    <n v="6990"/>
    <m/>
    <n v="6990"/>
    <n v="0"/>
    <n v="10"/>
    <x v="10"/>
  </r>
  <r>
    <x v="23"/>
    <d v="2022-09-08T00:00:00"/>
    <n v="16008"/>
    <s v="FEP"/>
    <s v="Compacta Comercio e Servicos Ltda."/>
    <s v="NE.04435277 - Ata Registro de Preço - aquisição de microcomputador p/ Profa. Nathália Tomazio - RC 468510 - DC 208241."/>
    <s v="Sim"/>
    <n v="6990"/>
    <m/>
    <n v="6990"/>
    <n v="0"/>
    <n v="9"/>
    <x v="2"/>
  </r>
  <r>
    <x v="23"/>
    <d v="2022-09-30T00:00:00"/>
    <n v="16116"/>
    <s v="FEP"/>
    <s v="S.T.I. - USP"/>
    <s v="Rem. 50499541 - Ref. a solicitação de Software n.o 78411 - &quot;Office Standard - 2021 LTSC (64 bits)&quot; - fale conosco 233386 - Prof. Cristiano."/>
    <s v="Sim"/>
    <n v="445.44"/>
    <m/>
    <n v="445.44"/>
    <n v="0"/>
    <n v="9"/>
    <x v="2"/>
  </r>
  <r>
    <x v="23"/>
    <d v="2022-10-26T00:00:00"/>
    <n v="16241"/>
    <s v="FEP"/>
    <s v="Reserva Pregão"/>
    <s v="Reservas 5277128 / 5277136 - ANULADO devido ao Fechamento do Exercício - Pregão - compra de peças e acessórios de informática e monitor de vídeo de 23,8&quot; - RC 518437 - DC 230395."/>
    <s v="Sim"/>
    <n v="0"/>
    <m/>
    <n v="0"/>
    <n v="0"/>
    <n v="10"/>
    <x v="10"/>
  </r>
  <r>
    <x v="23"/>
    <d v="2022-12-01T00:00:00"/>
    <n v="16362"/>
    <s v="FEP"/>
    <s v="Renato Palladino de Freitas"/>
    <s v="NEE 05937985, 05937969 e 05937977 - Compra de suprimentos de informática. (Monitor e materiais de consumo diversos) RC 518437 e DC 230395. Proc. 22.1.586.43.2"/>
    <s v="Sim"/>
    <n v="6800"/>
    <m/>
    <n v="6800"/>
    <n v="0"/>
    <n v="12"/>
    <x v="4"/>
  </r>
  <r>
    <x v="23"/>
    <d v="2022-12-02T00:00:00"/>
    <n v="16371"/>
    <s v="FEP"/>
    <s v="Fechamento do Exercício 2022"/>
    <s v="Referente saldo remanescente 2022 do fechamento do exercício 2022"/>
    <s v="Sim"/>
    <n v="8711.08"/>
    <m/>
    <n v="8711.08"/>
    <n v="0"/>
    <n v="12"/>
    <x v="4"/>
  </r>
  <r>
    <x v="24"/>
    <d v="2022-05-10T00:00:00"/>
    <n v="15515"/>
    <s v="FNC"/>
    <s v="STI"/>
    <s v="Solicitação nº 74703 - Solicitante Fabio Padoa - Equipamento 200.040942 - Software Office Standard - 2021 LTSC - 64 bits - Remanejamento N° 2022 50242222"/>
    <s v="Sim"/>
    <n v="445.44"/>
    <m/>
    <n v="445.44"/>
    <n v="0"/>
    <n v="5"/>
    <x v="1"/>
  </r>
  <r>
    <x v="24"/>
    <d v="2022-06-13T00:00:00"/>
    <n v="15672"/>
    <s v="FNC"/>
    <s v="STI"/>
    <s v="Solicitação: 75658 - Solicitante: Fabio Padoa - Software: Office Pro Plus - 2021 LTSC (64 bits) Remanejamento 2022 50299780."/>
    <s v="Sim"/>
    <n v="577.87"/>
    <m/>
    <n v="577.87"/>
    <n v="0"/>
    <n v="6"/>
    <x v="7"/>
  </r>
  <r>
    <x v="24"/>
    <d v="2022-06-13T00:00:00"/>
    <n v="15673"/>
    <s v="FNC"/>
    <s v="STI"/>
    <s v="Solicitação 75659 - Solicitante: Fabio Padoa - Equipamento: 200.040944 - Software: Office Pro Plus - 2021 LTSC (64 bits) Remanejamento 2022 50299909"/>
    <s v="Sim"/>
    <n v="577.87"/>
    <m/>
    <n v="577.87"/>
    <n v="0"/>
    <n v="6"/>
    <x v="7"/>
  </r>
  <r>
    <x v="24"/>
    <d v="2022-07-01T00:00:00"/>
    <n v="15713"/>
    <s v="FNC"/>
    <s v="Wjet Comercial Ltda"/>
    <s v="Aquisição de bateria para No break de equipamento utilizado por servidor lotado no FNC."/>
    <s v="Sim"/>
    <n v="130"/>
    <m/>
    <n v="130"/>
    <n v="0"/>
    <n v="7"/>
    <x v="8"/>
  </r>
  <r>
    <x v="24"/>
    <d v="2022-09-28T00:00:00"/>
    <n v="16102"/>
    <s v="FNC"/>
    <s v="Compacta Comércio e Serviços Ltda"/>
    <s v="Aquisição 2 computadores Processo: 22.1.466.43.7 - NE 4710081/2022"/>
    <s v="Sim"/>
    <n v="11640"/>
    <m/>
    <n v="11640"/>
    <n v="0"/>
    <n v="9"/>
    <x v="2"/>
  </r>
  <r>
    <x v="24"/>
    <d v="2022-09-28T00:00:00"/>
    <n v="16104"/>
    <s v="FNC"/>
    <s v="Compacta Comércio e Serviços Ltda"/>
    <s v="Aquisição de 3 computadores para ser instalados na sala de computadores da FNC"/>
    <s v="Sim"/>
    <n v="13980"/>
    <m/>
    <n v="13980"/>
    <n v="0"/>
    <n v="9"/>
    <x v="2"/>
  </r>
  <r>
    <x v="25"/>
    <d v="2022-08-02T00:00:00"/>
    <n v="15807"/>
    <s v="FMA"/>
    <s v="Sistécnica Informática e Serviços Eireli"/>
    <s v="Aquisição de adaptador conector - NE 3765249/2022 - Processo: 22.1.349.43.0"/>
    <s v="Sim"/>
    <n v="100.5"/>
    <m/>
    <n v="100.5"/>
    <n v="0"/>
    <n v="8"/>
    <x v="9"/>
  </r>
  <r>
    <x v="25"/>
    <d v="2022-09-19T00:00:00"/>
    <n v="16075"/>
    <s v="FMA"/>
    <s v="Compacta Comercio e Servicos Ltda."/>
    <s v="NE.04609330 - Ata Registra de Preço - aquisições de microcomputadores p/ secretaria - RC 486675 - DC 214853."/>
    <s v="Sim"/>
    <n v="17460"/>
    <m/>
    <n v="17460"/>
    <n v="0"/>
    <n v="9"/>
    <x v="2"/>
  </r>
  <r>
    <x v="26"/>
    <d v="2022-02-10T00:00:00"/>
    <n v="15127"/>
    <s v="FGE"/>
    <s v="ALmoxarifado"/>
    <s v="Requisição de Almoxarifado"/>
    <s v="Sim"/>
    <n v="0.2"/>
    <m/>
    <n v="0.2"/>
    <n v="0"/>
    <n v="2"/>
    <x v="5"/>
  </r>
  <r>
    <x v="26"/>
    <d v="2022-02-10T00:00:00"/>
    <n v="15114"/>
    <s v="FGE"/>
    <s v="ALmoxarifado"/>
    <s v="Requisição de Almoxarifado"/>
    <s v="Sim"/>
    <n v="59.16"/>
    <m/>
    <n v="59.16"/>
    <n v="0"/>
    <n v="2"/>
    <x v="5"/>
  </r>
  <r>
    <x v="26"/>
    <d v="2022-02-10T00:00:00"/>
    <n v="15115"/>
    <s v="FGE"/>
    <s v="ALmoxarifado"/>
    <s v="Requisição de Almoxarifado"/>
    <s v="Sim"/>
    <n v="166.53"/>
    <m/>
    <n v="166.53"/>
    <n v="0"/>
    <n v="2"/>
    <x v="5"/>
  </r>
  <r>
    <x v="26"/>
    <d v="2022-02-21T00:00:00"/>
    <n v="15159"/>
    <s v="FGE"/>
    <s v="Bianca Genta Mazzetti"/>
    <s v="Serviço de Chaveiro, nas salas de estudantes, em caráter emergencial."/>
    <s v="Sim"/>
    <n v="40"/>
    <m/>
    <n v="40"/>
    <n v="0"/>
    <n v="2"/>
    <x v="5"/>
  </r>
  <r>
    <x v="26"/>
    <d v="2022-03-24T00:00:00"/>
    <n v="15257"/>
    <s v="FGE"/>
    <s v="José Roberto dos Santos"/>
    <s v="Serviço de abertura de armários e conserto de fechaduras da sala 3158, para ser retirados os livros do Prof. Carlos Yokoi e ocupação da sala"/>
    <s v="Sim"/>
    <n v="140"/>
    <m/>
    <n v="140"/>
    <n v="0"/>
    <n v="3"/>
    <x v="6"/>
  </r>
  <r>
    <x v="26"/>
    <d v="2022-04-26T00:00:00"/>
    <n v="15397"/>
    <s v="FGE"/>
    <s v="Ponto Service Eletronico Ltda ME"/>
    <s v="Conserto do Forno Micro-ondas Nota Fiscal 2911"/>
    <s v="Sim"/>
    <n v="160"/>
    <m/>
    <n v="160"/>
    <n v="0"/>
    <n v="4"/>
    <x v="0"/>
  </r>
  <r>
    <x v="26"/>
    <d v="2022-05-02T00:00:00"/>
    <n v="15426"/>
    <s v="FGE"/>
    <s v="Almoxarifado"/>
    <s v="Requisição de Almoxado"/>
    <s v="Sim"/>
    <n v="112.16"/>
    <m/>
    <n v="112.16"/>
    <n v="0"/>
    <n v="5"/>
    <x v="1"/>
  </r>
  <r>
    <x v="26"/>
    <d v="2022-05-03T00:00:00"/>
    <n v="15452"/>
    <s v="FGE"/>
    <s v="Almoxarifado"/>
    <s v="Requisição de Almoxarifado"/>
    <s v="Sim"/>
    <n v="37.79"/>
    <m/>
    <n v="37.79"/>
    <n v="0"/>
    <n v="5"/>
    <x v="1"/>
  </r>
  <r>
    <x v="26"/>
    <d v="2022-05-05T00:00:00"/>
    <n v="15484"/>
    <s v="FGE"/>
    <s v="Almoxarifado"/>
    <s v="Requisição do Almoxarifado"/>
    <s v="Sim"/>
    <n v="54.8"/>
    <m/>
    <n v="54.8"/>
    <n v="0"/>
    <n v="5"/>
    <x v="1"/>
  </r>
  <r>
    <x v="26"/>
    <d v="2022-05-11T00:00:00"/>
    <n v="15525"/>
    <s v="FGE"/>
    <s v="Almoxarifado"/>
    <s v="Requisição Almoxarifado"/>
    <s v="Sim"/>
    <n v="297.92"/>
    <m/>
    <n v="297.92"/>
    <n v="0"/>
    <n v="5"/>
    <x v="1"/>
  </r>
  <r>
    <x v="26"/>
    <d v="2022-05-12T00:00:00"/>
    <n v="15552"/>
    <s v="FGE"/>
    <s v="Almoxarifado"/>
    <s v="Requisição de Almoxarifado"/>
    <s v="Sim"/>
    <n v="191.35"/>
    <m/>
    <n v="191.35"/>
    <n v="0"/>
    <n v="5"/>
    <x v="1"/>
  </r>
  <r>
    <x v="26"/>
    <d v="2022-05-13T00:00:00"/>
    <n v="15581"/>
    <s v="FGE"/>
    <s v="Persianas Acciardi Indústria e Comércio Ltda"/>
    <s v="NEO 2312550/2312542 - Compra e instalação de persianas. RC 166263 - DC 83120 - Proc. 22.1.294.43.1"/>
    <s v="Sim"/>
    <n v="1699.7"/>
    <m/>
    <n v="1699.7"/>
    <n v="0"/>
    <n v="5"/>
    <x v="1"/>
  </r>
  <r>
    <x v="26"/>
    <d v="2022-05-17T00:00:00"/>
    <n v="15586"/>
    <s v="FGE"/>
    <s v="Maria de Fatima Juliano da Silva"/>
    <s v="Compra de café e biscoito para Reuniões e Seminários do Departamento de Física Geral."/>
    <s v="Sim"/>
    <n v="77.22"/>
    <m/>
    <n v="77.22"/>
    <n v="0"/>
    <n v="5"/>
    <x v="1"/>
  </r>
  <r>
    <x v="26"/>
    <d v="2022-05-17T00:00:00"/>
    <n v="15595"/>
    <s v="FGE"/>
    <s v="Supreme Comercial EIRELI"/>
    <s v="NE.02349950 - aquisição de cafeteira elétrica - RC 162357 - DC 93878."/>
    <s v="Sim"/>
    <n v="230"/>
    <m/>
    <n v="230"/>
    <n v="0"/>
    <n v="5"/>
    <x v="1"/>
  </r>
  <r>
    <x v="26"/>
    <d v="2022-05-23T00:00:00"/>
    <n v="15602"/>
    <s v="FGE"/>
    <s v="(ECT)- Empr. Bras. de Correios e Telégrafos"/>
    <s v="Sedex com AR enviado pela Profª.Kaline Rabelo Coutinho - UNESP - CEP 14800-060 - (Nº.Objeto: QB655624069 br)"/>
    <s v="Sim"/>
    <n v="23.28"/>
    <m/>
    <n v="23.28"/>
    <n v="0"/>
    <n v="5"/>
    <x v="1"/>
  </r>
  <r>
    <x v="26"/>
    <d v="2022-06-28T00:00:00"/>
    <n v="15704"/>
    <s v="FGE"/>
    <s v="Persianas Acciardi Industria e Comercio Ltda."/>
    <s v="NE.03056078 - compra de persianas para salas 3156 e 2049 da Ala I do DFGE - RC 260170 - DC 135929."/>
    <s v="Sim"/>
    <n v="2900"/>
    <m/>
    <n v="2900"/>
    <n v="0"/>
    <n v="6"/>
    <x v="7"/>
  </r>
  <r>
    <x v="26"/>
    <d v="2022-07-04T00:00:00"/>
    <n v="15728"/>
    <s v="FGE"/>
    <s v="Joalipa Comercial e Maria Consuelo Soares"/>
    <s v="NE.03256662 / 03256727 - compra de maletas com jogos de soquetes - RC 281348 - DC 118919."/>
    <s v="Sim"/>
    <n v="800"/>
    <m/>
    <n v="800"/>
    <n v="0"/>
    <n v="7"/>
    <x v="8"/>
  </r>
  <r>
    <x v="26"/>
    <d v="2022-07-06T00:00:00"/>
    <n v="15743"/>
    <s v="FGE"/>
    <s v="Sol Com. de Equiptos. e Servs. de Instal. de Ar Co"/>
    <s v="NE.03307828 - compra de cafeteira elétrica - RC 304046 - DC 135414."/>
    <s v="Sim"/>
    <n v="980"/>
    <m/>
    <n v="980"/>
    <n v="0"/>
    <n v="7"/>
    <x v="8"/>
  </r>
  <r>
    <x v="26"/>
    <d v="2022-08-08T00:00:00"/>
    <n v="15828"/>
    <s v="FGE"/>
    <s v="José Valdir Spadacini"/>
    <s v="Compra de giz líquido branco para quadro negro."/>
    <s v="Sim"/>
    <n v="61"/>
    <m/>
    <n v="61"/>
    <n v="0"/>
    <n v="8"/>
    <x v="9"/>
  </r>
  <r>
    <x v="26"/>
    <d v="2022-08-17T00:00:00"/>
    <n v="15860"/>
    <s v="FGE"/>
    <s v="PEDRO HENRIQUE MATOS COSTA RIBEIRO"/>
    <s v="REMANEJAMENTO DE APARELHO DE AR CONDICIONADO DO PROF. ELCIO ABDALLA"/>
    <s v="Sim"/>
    <n v="2290"/>
    <m/>
    <n v="2290"/>
    <n v="0"/>
    <n v="8"/>
    <x v="9"/>
  </r>
  <r>
    <x v="26"/>
    <d v="2022-08-17T00:00:00"/>
    <n v="15867"/>
    <s v="FGE"/>
    <s v="Transposição interna"/>
    <s v="Para cobrir saldo negativo RINF FGE - Contrapartida: GO 15866 para GC 3804 - GO 15867 para GC 3805"/>
    <s v="Sim"/>
    <n v="454.94"/>
    <m/>
    <n v="454.94"/>
    <n v="0"/>
    <n v="8"/>
    <x v="9"/>
  </r>
  <r>
    <x v="26"/>
    <d v="2022-08-18T00:00:00"/>
    <n v="15738"/>
    <s v="FGE"/>
    <s v="(ECT) Empresa Brasileira de Correios e Telégrafos"/>
    <s v="Correspondência simples para UNESP CEP 14800-600 - (Nº.Objeto:QB868510216br)"/>
    <s v="Sim"/>
    <n v="16.28"/>
    <m/>
    <n v="16.28"/>
    <n v="0"/>
    <n v="8"/>
    <x v="9"/>
  </r>
  <r>
    <x v="26"/>
    <d v="2022-08-22T00:00:00"/>
    <n v="15887"/>
    <s v="FGE"/>
    <s v="Kaline Rabelo Coutinho"/>
    <s v="E banners para o Departamento de Física Geral ."/>
    <s v="Sim"/>
    <n v="270"/>
    <m/>
    <n v="270"/>
    <n v="0"/>
    <n v="8"/>
    <x v="9"/>
  </r>
  <r>
    <x v="26"/>
    <d v="2022-08-31T00:00:00"/>
    <n v="15932"/>
    <s v="FGE"/>
    <s v="ALMOXARIFADO"/>
    <s v="Requisição de Almoxarifado"/>
    <s v="Sim"/>
    <n v="76.72"/>
    <m/>
    <n v="76.72"/>
    <n v="0"/>
    <n v="8"/>
    <x v="9"/>
  </r>
  <r>
    <x v="26"/>
    <d v="2022-08-31T00:00:00"/>
    <n v="15933"/>
    <s v="FGE"/>
    <s v="ALMOXARIFADO"/>
    <s v="Requisição de Almoxarifado"/>
    <s v="Sim"/>
    <n v="259.75"/>
    <m/>
    <n v="259.75"/>
    <n v="0"/>
    <n v="8"/>
    <x v="9"/>
  </r>
  <r>
    <x v="26"/>
    <d v="2022-08-31T00:00:00"/>
    <n v="15934"/>
    <s v="FGE"/>
    <s v="ALMOXARIFADO"/>
    <s v="Requisição de Almoxarifado"/>
    <s v="Sim"/>
    <n v="185.59"/>
    <m/>
    <n v="185.59"/>
    <n v="0"/>
    <n v="8"/>
    <x v="9"/>
  </r>
  <r>
    <x v="26"/>
    <d v="2022-09-08T00:00:00"/>
    <n v="16005"/>
    <s v="FGE"/>
    <s v="ALMOXARIFADO"/>
    <s v="Requisição de Almoxarifado, Período de março à 08 de setembro de 2022"/>
    <s v="Sim"/>
    <n v="965.1"/>
    <m/>
    <n v="965.1"/>
    <n v="0"/>
    <n v="9"/>
    <x v="2"/>
  </r>
  <r>
    <x v="26"/>
    <d v="2022-09-16T00:00:00"/>
    <n v="16065"/>
    <s v="FGE"/>
    <s v="ALMOXARIFADO"/>
    <s v="Requisição de Almoxarifado"/>
    <s v="Sim"/>
    <n v="183.93"/>
    <m/>
    <n v="183.93"/>
    <n v="0"/>
    <n v="9"/>
    <x v="2"/>
  </r>
  <r>
    <x v="26"/>
    <d v="2022-09-21T00:00:00"/>
    <n v="16080"/>
    <s v="FGE"/>
    <s v="ALMOXARIFADO"/>
    <s v="Requisição de Almoxarifado"/>
    <s v="Sim"/>
    <n v="114.6"/>
    <m/>
    <n v="114.6"/>
    <n v="0"/>
    <n v="9"/>
    <x v="2"/>
  </r>
  <r>
    <x v="26"/>
    <d v="2022-10-11T00:00:00"/>
    <n v="16177"/>
    <s v="FGE"/>
    <s v="Queller Informática e Com. Ltda-ME"/>
    <s v="Compra de Adaptadores, fontes e kit de teclado e mouse para ser utilizado na Informática do Departamento de Física Geral"/>
    <s v="Sim"/>
    <n v="995"/>
    <m/>
    <n v="995"/>
    <n v="0"/>
    <n v="10"/>
    <x v="10"/>
  </r>
  <r>
    <x v="26"/>
    <d v="2022-10-11T00:00:00"/>
    <n v="16179"/>
    <s v="FGE"/>
    <s v="ALMOXARIFADO"/>
    <s v="Requisição de Almoxarifado"/>
    <s v="Sim"/>
    <n v="9.5299999999999994"/>
    <m/>
    <n v="9.5299999999999994"/>
    <n v="0"/>
    <n v="10"/>
    <x v="10"/>
  </r>
  <r>
    <x v="26"/>
    <d v="2022-10-11T00:00:00"/>
    <n v="16180"/>
    <s v="FGE"/>
    <s v="ALMOXARIFADO"/>
    <s v="Requisição de Almoxarifado"/>
    <s v="Sim"/>
    <n v="9.5299999999999994"/>
    <m/>
    <n v="9.5299999999999994"/>
    <n v="0"/>
    <n v="10"/>
    <x v="10"/>
  </r>
  <r>
    <x v="26"/>
    <d v="2022-10-14T00:00:00"/>
    <n v="16195"/>
    <s v="FGE"/>
    <s v="Bau da Eletrônica Componentes Eletrônicos - EIreli"/>
    <s v="Compra de componentes e ferramentas para o Espaço Multiusuários de Eletrônica do DFGE."/>
    <s v="Sim"/>
    <n v="1069.3"/>
    <m/>
    <n v="1069.3"/>
    <n v="0"/>
    <n v="10"/>
    <x v="10"/>
  </r>
  <r>
    <x v="26"/>
    <d v="2022-11-09T00:00:00"/>
    <n v="16289"/>
    <s v="FGE"/>
    <s v="Reserva Pregão"/>
    <s v="Anulado - Fechamento do Exercício 2022 - Aquisição de equipamentos de proteção de energia RC 527215 e 551868 DC 266950"/>
    <s v="Sim"/>
    <n v="0"/>
    <m/>
    <n v="0"/>
    <n v="0"/>
    <n v="11"/>
    <x v="3"/>
  </r>
  <r>
    <x v="26"/>
    <d v="2022-11-22T00:00:00"/>
    <n v="16328"/>
    <s v="FGE"/>
    <s v="Wilson R. Almeida Persianas ME"/>
    <s v="NE 5807771 - Compra e instalação de persiana. RC 555120/2022 - DC 267582/2022"/>
    <s v="Sim"/>
    <n v="960"/>
    <m/>
    <n v="960"/>
    <n v="0"/>
    <n v="11"/>
    <x v="3"/>
  </r>
  <r>
    <x v="26"/>
    <d v="2022-12-02T00:00:00"/>
    <n v="16375"/>
    <s v="FGE"/>
    <s v="Fechamento do Exercício 2022"/>
    <s v="Referente saldo remanescente 2022 do fechamento do exercício 2022"/>
    <s v="Sim"/>
    <n v="13183.52"/>
    <m/>
    <n v="13183.52"/>
    <n v="0"/>
    <n v="12"/>
    <x v="4"/>
  </r>
  <r>
    <x v="26"/>
    <d v="2022-12-08T00:00:00"/>
    <n v="16393"/>
    <s v="FGE"/>
    <s v="ALMOXARIFADO"/>
    <s v="Requisição de Almoxarifado"/>
    <s v="Sim"/>
    <n v="351.57"/>
    <m/>
    <n v="351.57"/>
    <n v="0"/>
    <n v="12"/>
    <x v="4"/>
  </r>
  <r>
    <x v="26"/>
    <d v="2022-12-12T00:00:00"/>
    <n v="16404"/>
    <s v="FGE"/>
    <s v="ALMOXARIFADO"/>
    <s v="Requisição de Almoxarifado"/>
    <s v="Sim"/>
    <n v="360.1"/>
    <m/>
    <n v="360.1"/>
    <n v="0"/>
    <n v="12"/>
    <x v="4"/>
  </r>
  <r>
    <x v="26"/>
    <d v="2022-12-16T00:00:00"/>
    <n v="16432"/>
    <s v="FGE"/>
    <s v="Wilson R. Almeida Persianas - ME"/>
    <s v="Serviço de Conserto de 02 persianas horizontais da Secretaria da Física Geral NF 986"/>
    <s v="Sim"/>
    <n v="240"/>
    <m/>
    <n v="240"/>
    <n v="0"/>
    <n v="12"/>
    <x v="4"/>
  </r>
  <r>
    <x v="26"/>
    <d v="2022-12-20T00:00:00"/>
    <n v="16440"/>
    <s v="FGE"/>
    <s v="ALMOXARIFADO"/>
    <s v="Requisição de Almoxarifado"/>
    <s v="Sim"/>
    <n v="8.8800000000000008"/>
    <m/>
    <n v="8.8800000000000008"/>
    <n v="0"/>
    <n v="12"/>
    <x v="4"/>
  </r>
  <r>
    <x v="27"/>
    <d v="2022-05-06T00:00:00"/>
    <n v="15499"/>
    <s v="FGE"/>
    <s v="Compacta Comércio e Serviços Ltda."/>
    <s v="NE.02117545/2022 - Ata Registro de Preços - Aquisição de 02 microcomputadores para o DFGE - RC 228870 - DC 91433 - Proc. 22.1.285.43.2"/>
    <s v="Sim"/>
    <n v="13980"/>
    <m/>
    <n v="13980"/>
    <n v="0"/>
    <n v="5"/>
    <x v="1"/>
  </r>
  <r>
    <x v="27"/>
    <d v="2022-06-01T00:00:00"/>
    <n v="15640"/>
    <s v="FGE"/>
    <s v="Macini Informatica Ltda - ME"/>
    <s v="NE.02663434 - compra de teclados p/ microcomputador - RC 231774 - DC 95820."/>
    <s v="Sim"/>
    <n v="598"/>
    <m/>
    <n v="598"/>
    <n v="0"/>
    <n v="6"/>
    <x v="7"/>
  </r>
  <r>
    <x v="27"/>
    <d v="2022-08-17T00:00:00"/>
    <n v="15865"/>
    <s v="FGE"/>
    <s v="Excel Comércio e Serviços de Informática Ltda"/>
    <s v="Bateria portátil recarregável - Processo: 22.1.431.43.9 - NE 4026555/2022"/>
    <s v="Sim"/>
    <n v="3360"/>
    <m/>
    <n v="3360"/>
    <n v="0"/>
    <n v="8"/>
    <x v="9"/>
  </r>
  <r>
    <x v="28"/>
    <d v="2022-02-10T00:00:00"/>
    <n v="15097"/>
    <s v="FEP"/>
    <s v="ALmoxarifado"/>
    <s v="Requisição de Almoxarifado"/>
    <s v="Sim"/>
    <n v="65.349999999999994"/>
    <m/>
    <n v="65.349999999999994"/>
    <n v="0"/>
    <n v="2"/>
    <x v="5"/>
  </r>
  <r>
    <x v="28"/>
    <d v="2022-02-10T00:00:00"/>
    <n v="15101"/>
    <s v="FEP"/>
    <s v="ALmoxarifado"/>
    <s v="Requisição de Almoxarifado"/>
    <s v="Sim"/>
    <n v="127.42"/>
    <m/>
    <n v="127.42"/>
    <n v="0"/>
    <n v="2"/>
    <x v="5"/>
  </r>
  <r>
    <x v="28"/>
    <d v="2022-02-10T00:00:00"/>
    <n v="15102"/>
    <s v="FEP"/>
    <s v="ALmoxarifado"/>
    <s v="Requisição de Almoxarifado"/>
    <s v="Sim"/>
    <n v="17.5"/>
    <m/>
    <n v="17.5"/>
    <n v="0"/>
    <n v="2"/>
    <x v="5"/>
  </r>
  <r>
    <x v="28"/>
    <d v="2022-02-10T00:00:00"/>
    <n v="15109"/>
    <s v="FEP"/>
    <s v="ALmoxarifado"/>
    <s v="Requisição de Almoxarifado"/>
    <s v="Sim"/>
    <n v="125.06"/>
    <m/>
    <n v="125.06"/>
    <n v="0"/>
    <n v="2"/>
    <x v="5"/>
  </r>
  <r>
    <x v="28"/>
    <d v="2022-02-10T00:00:00"/>
    <n v="15120"/>
    <s v="FEP"/>
    <s v="ALmoxarifado"/>
    <s v="Requisição de Almoxarifado"/>
    <s v="Sim"/>
    <n v="108.84"/>
    <m/>
    <n v="108.84"/>
    <n v="0"/>
    <n v="2"/>
    <x v="5"/>
  </r>
  <r>
    <x v="28"/>
    <d v="2022-02-10T00:00:00"/>
    <n v="15128"/>
    <s v="FEP"/>
    <s v="ALmoxarifado"/>
    <s v="Requisição de Almoxarifado"/>
    <s v="Sim"/>
    <n v="278.04000000000002"/>
    <m/>
    <n v="278.04000000000002"/>
    <n v="0"/>
    <n v="2"/>
    <x v="5"/>
  </r>
  <r>
    <x v="28"/>
    <d v="2022-02-11T00:00:00"/>
    <n v="15135"/>
    <s v="FEP"/>
    <s v="Persianas Medflex - Eireli"/>
    <s v="Serviço de conserto e higienização de persianas - DC 207553/2021 - NE 672436/2022 - Processo: 22.1.00043.43.9"/>
    <s v="Sim"/>
    <n v="1370"/>
    <m/>
    <n v="1370"/>
    <n v="0"/>
    <n v="2"/>
    <x v="5"/>
  </r>
  <r>
    <x v="28"/>
    <d v="2022-02-21T00:00:00"/>
    <n v="15157"/>
    <s v="FEP"/>
    <s v="Refrishopping Com. e Servs. Ltda"/>
    <s v="Aquisição, para uso imediato, de um controle remoto para ar condicionado, junto à secretaria do depto. de Física Experimental do IF."/>
    <s v="Sim"/>
    <n v="150"/>
    <m/>
    <n v="150"/>
    <n v="0"/>
    <n v="2"/>
    <x v="5"/>
  </r>
  <r>
    <x v="28"/>
    <d v="2022-03-14T00:00:00"/>
    <n v="15218"/>
    <s v="FEP"/>
    <s v="Juliana Laís Goes Mendonça"/>
    <s v="Conserto, em caráter emergencial, do aparelho de ar-condicionado instalado na sala 1-A do LAL, número de patrimônio 43.005.171, utilizado pelo Alexandre Malafronte. A urgência é motivada pelo forte calor dos últimos dias e, sobretudo, por não haver janelas na sala que possibilitem um arejamento adequado."/>
    <s v="Sim"/>
    <n v="250"/>
    <m/>
    <n v="250"/>
    <n v="0"/>
    <n v="3"/>
    <x v="6"/>
  </r>
  <r>
    <x v="28"/>
    <d v="2022-03-21T00:00:00"/>
    <n v="15242"/>
    <s v="FEP"/>
    <s v="Sérgio Kunihiro Korogui"/>
    <s v="Reembolso ao funcionário pelo pagamento do Cupom Fiscal da IOS Android Eletrônicos Rei da Assistência Ltda. Apesar do planejamento cuidadoso e revisão antecipada realizados em todos os equipamentos, para a retomada das atividades presenciais de ensino e pesquisa, algumas falhas só foram notadas na hora do uso. Assim, para o normal funcionamento da infraestrutura de ensino e pesquisa do departamento solicitamos a aquisição emergencial de um fone de ouvido para uso da Profa. Ivone F. da M. e Albuquerque em seu computador do IF."/>
    <s v="Sim"/>
    <n v="145"/>
    <m/>
    <n v="145"/>
    <n v="0"/>
    <n v="3"/>
    <x v="6"/>
  </r>
  <r>
    <x v="28"/>
    <d v="2022-03-21T00:00:00"/>
    <n v="15244"/>
    <s v="FEP"/>
    <s v="MOREIRAS ELETRÔNICOS E TECNOLOGIA"/>
    <s v="Apesar do planejamento cuidadoso e revisão antecipada realizados em todos os equipamentos, para a retomada das atividades presenciais de ensino e pesquisa, algumas falhas só foram notadas na hora do uso. Assim, para o normal funcionamento da infraestrutura de ensino e pesquisa do departamento solicitamos a aquisição emergencial de 1 lâmpada, com limpeza de todo o equipamento, para o projetor da sala de seminários da FEP (Ala II, 2º andar, sala 3029), número de patrimônio 043.010537."/>
    <s v="Sim"/>
    <n v="400"/>
    <m/>
    <n v="400"/>
    <n v="0"/>
    <n v="3"/>
    <x v="6"/>
  </r>
  <r>
    <x v="28"/>
    <d v="2022-03-29T00:00:00"/>
    <n v="15267"/>
    <s v="FEP"/>
    <s v="(ECT)- Empr. Bras. de Correios e Telégrafos"/>
    <s v="Envio de documentação para a FAPESP, em nome do prof. Antônio Martins Figueiredo Neto - (Nº.Objeto:QB655357147br)"/>
    <s v="Sim"/>
    <n v="9.5500000000000007"/>
    <m/>
    <n v="9.5500000000000007"/>
    <n v="0"/>
    <n v="3"/>
    <x v="6"/>
  </r>
  <r>
    <x v="28"/>
    <d v="2022-04-11T00:00:00"/>
    <n v="15341"/>
    <s v="FEP"/>
    <s v="Rafael Medeiros da Silva"/>
    <s v="Pagamento de diária p/ transporte do Professor Julio Antonio Larrea para o Laboratório Síncontron em Campinas - SP, dia 13/04/2022."/>
    <s v="Sim"/>
    <n v="127.88"/>
    <m/>
    <n v="127.88"/>
    <n v="0"/>
    <n v="4"/>
    <x v="0"/>
  </r>
  <r>
    <x v="28"/>
    <d v="2022-04-13T00:00:00"/>
    <n v="15361"/>
    <s v="FEP"/>
    <s v="Mendes &amp; Bueno Buffet e Eventos Eireli - EPP"/>
    <s v="Evento entre os docentes, funcionários e alunos do DFEP, para ser realizado no dia 28/04/2022 - NE 1675986/2022"/>
    <s v="Sim"/>
    <n v="1050"/>
    <m/>
    <n v="1050"/>
    <n v="0"/>
    <n v="4"/>
    <x v="0"/>
  </r>
  <r>
    <x v="28"/>
    <d v="2022-05-03T00:00:00"/>
    <n v="15446"/>
    <s v="FEP"/>
    <s v="Almoxarifado"/>
    <s v="Requisição de Almoxarifado"/>
    <s v="Sim"/>
    <n v="240.86"/>
    <m/>
    <n v="240.86"/>
    <n v="0"/>
    <n v="5"/>
    <x v="1"/>
  </r>
  <r>
    <x v="28"/>
    <d v="2022-05-03T00:00:00"/>
    <n v="15458"/>
    <s v="FEP"/>
    <s v="Almoxarifado"/>
    <s v="Requisição Almoxarifado"/>
    <s v="Sim"/>
    <n v="283.26"/>
    <m/>
    <n v="283.26"/>
    <n v="0"/>
    <n v="5"/>
    <x v="1"/>
  </r>
  <r>
    <x v="28"/>
    <d v="2022-05-05T00:00:00"/>
    <n v="15486"/>
    <s v="FEP"/>
    <s v="Almoxarifado"/>
    <s v="Requisição do Almoxarifado"/>
    <s v="Sim"/>
    <n v="391.43"/>
    <m/>
    <n v="391.43"/>
    <n v="0"/>
    <n v="5"/>
    <x v="1"/>
  </r>
  <r>
    <x v="28"/>
    <d v="2022-05-05T00:00:00"/>
    <n v="15490"/>
    <s v="FEP"/>
    <s v="Almoxarifado"/>
    <s v="Requisição do Almoxarifado"/>
    <s v="Sim"/>
    <n v="788.13"/>
    <m/>
    <n v="788.13"/>
    <n v="0"/>
    <n v="5"/>
    <x v="1"/>
  </r>
  <r>
    <x v="28"/>
    <d v="2022-05-12T00:00:00"/>
    <n v="15551"/>
    <s v="FEP"/>
    <s v="Almoxarifado"/>
    <s v="Requisição Almoxarifado"/>
    <s v="Sim"/>
    <n v="508.39"/>
    <m/>
    <n v="508.39"/>
    <n v="0"/>
    <n v="5"/>
    <x v="1"/>
  </r>
  <r>
    <x v="28"/>
    <d v="2022-05-12T00:00:00"/>
    <n v="15554"/>
    <s v="FEP"/>
    <s v="Almoxarifado"/>
    <s v="Requisição de Almoxarifado"/>
    <s v="Sim"/>
    <n v="120.44"/>
    <m/>
    <n v="120.44"/>
    <n v="0"/>
    <n v="5"/>
    <x v="1"/>
  </r>
  <r>
    <x v="28"/>
    <d v="2022-05-13T00:00:00"/>
    <n v="15562"/>
    <s v="FEP"/>
    <s v="Juliana Laís Goes Mendonça"/>
    <s v="Pagamento da Nota Fiscal 00000234, referente conserto, em caráter de urgência, de 3 aparelhos de ar-condicionado, números de patrimônio 043.021323, 043.016280 e 043.009246, 2 localizados no Laboratório do Acelerador Linear e 1 na ala II (sala 3063)."/>
    <s v="Sim"/>
    <n v="1050"/>
    <m/>
    <n v="1050"/>
    <n v="0"/>
    <n v="5"/>
    <x v="1"/>
  </r>
  <r>
    <x v="28"/>
    <d v="2022-05-13T00:00:00"/>
    <n v="15577"/>
    <s v="FEP"/>
    <s v="Almoxarifado"/>
    <s v="Requisição Almoxarifado"/>
    <s v="Sim"/>
    <n v="53.67"/>
    <m/>
    <n v="53.67"/>
    <n v="0"/>
    <n v="5"/>
    <x v="1"/>
  </r>
  <r>
    <x v="28"/>
    <d v="2022-05-13T00:00:00"/>
    <n v="15566"/>
    <s v="FEP"/>
    <s v="Almoxarifado"/>
    <s v="Requisição Almoxarifado"/>
    <s v="Sim"/>
    <n v="273.08999999999997"/>
    <m/>
    <n v="273.08999999999997"/>
    <n v="0"/>
    <n v="5"/>
    <x v="1"/>
  </r>
  <r>
    <x v="28"/>
    <d v="2022-05-13T00:00:00"/>
    <n v="15567"/>
    <s v="FEP"/>
    <s v="Almoxarifado"/>
    <s v="requisição Almoxarifado"/>
    <s v="Sim"/>
    <n v="273.08999999999997"/>
    <m/>
    <n v="273.08999999999997"/>
    <n v="0"/>
    <n v="5"/>
    <x v="1"/>
  </r>
  <r>
    <x v="28"/>
    <d v="2022-05-13T00:00:00"/>
    <n v="15579"/>
    <s v="FEP"/>
    <s v="Almoxarifado"/>
    <s v="Requisição Almoxarifado"/>
    <s v="Sim"/>
    <n v="254.64"/>
    <m/>
    <n v="254.64"/>
    <n v="0"/>
    <n v="5"/>
    <x v="1"/>
  </r>
  <r>
    <x v="28"/>
    <d v="2022-05-18T00:00:00"/>
    <n v="15601"/>
    <s v="FEP"/>
    <s v="Ednéia Alves Rezende"/>
    <s v="Reembolso pelo pagamento dos cupons ficais 218480 da Leroy Merlin Cia Brasileira de Bricolagem, 00137192 Carrefour Com. e Ind. Ltda e 248482 Mercado Violeta Ltda, referente compra de materiais de consumo para uso nas reuniões do Conselho e na secretaria da FEP."/>
    <s v="Sim"/>
    <n v="315.95"/>
    <m/>
    <n v="315.95"/>
    <n v="0"/>
    <n v="5"/>
    <x v="1"/>
  </r>
  <r>
    <x v="28"/>
    <d v="2022-06-02T00:00:00"/>
    <n v="15643"/>
    <s v="FEP"/>
    <s v="Oxilúmen Gases Especiais"/>
    <s v="Compra, em caráter emergencial, de 1 cilindro de Nitrogênio para continuidade das pesquisas realizadas no Laboratório do Acelerador Linear (LAL)."/>
    <s v="Sim"/>
    <n v="246"/>
    <m/>
    <n v="246"/>
    <n v="0"/>
    <n v="6"/>
    <x v="7"/>
  </r>
  <r>
    <x v="28"/>
    <d v="2022-06-24T00:00:00"/>
    <n v="15685"/>
    <s v="FEP"/>
    <s v="Juliana Laís Goes Mendonça"/>
    <s v="Conserto (o aparelho não estava funcionando), em caráter emergencial, de aparelho de ar-condicionado da Sala 200 do Basílio Jafet, número de patrimônio 043-00543."/>
    <s v="Sim"/>
    <n v="550"/>
    <m/>
    <n v="550"/>
    <n v="0"/>
    <n v="6"/>
    <x v="7"/>
  </r>
  <r>
    <x v="28"/>
    <d v="2022-06-27T00:00:00"/>
    <n v="15692"/>
    <s v="FEP"/>
    <s v="Valdemir Elias da Silva"/>
    <s v="Reembolso pelo pagamento do Cupom Fiscal 777991 - pela compra, em caráter emergencial, de 01 bomba para oxigenação do tanque existente na portaria do Basílio Jafet. O calor será rateado igualmente entre os departamentos FEP e FAP."/>
    <s v="Sim"/>
    <n v="309.35000000000002"/>
    <m/>
    <n v="309.35000000000002"/>
    <n v="0"/>
    <n v="6"/>
    <x v="7"/>
  </r>
  <r>
    <x v="28"/>
    <d v="2022-08-22T00:00:00"/>
    <n v="15874"/>
    <s v="FEP"/>
    <s v="ECT-Empresa Brasileira de Correios e Telégrafos"/>
    <s v="Envio de Sedex para: Denise Cordeiro de Lima Lüders Rua: Das Primaveras, n° 142 Bairro: Conj. Hab. Inocente Vila Nova Junior Maringá - Paraná, CEP: 87060-050 Referência: Lar de Cristo Luzamor - (Nº.Objeto:QB868575089br)"/>
    <s v="Sim"/>
    <n v="46.08"/>
    <m/>
    <n v="46.08"/>
    <n v="0"/>
    <n v="8"/>
    <x v="9"/>
  </r>
  <r>
    <x v="28"/>
    <d v="2022-08-31T00:00:00"/>
    <n v="15929"/>
    <s v="FEP"/>
    <s v="ALMOXARIFADO"/>
    <s v="Requisição de Almoxarifado"/>
    <s v="Sim"/>
    <n v="40.75"/>
    <m/>
    <n v="40.75"/>
    <n v="0"/>
    <n v="8"/>
    <x v="9"/>
  </r>
  <r>
    <x v="28"/>
    <d v="2022-08-31T00:00:00"/>
    <n v="15930"/>
    <s v="FEP"/>
    <s v="ALMOXARIFADO"/>
    <s v="Requisição de Almoxarifado"/>
    <s v="Sim"/>
    <n v="67.319999999999993"/>
    <m/>
    <n v="67.319999999999993"/>
    <n v="0"/>
    <n v="8"/>
    <x v="9"/>
  </r>
  <r>
    <x v="28"/>
    <d v="2022-09-02T00:00:00"/>
    <n v="15971"/>
    <s v="FEP"/>
    <s v="ALMOXARIFADO"/>
    <s v="Requisição de Almoxarifado"/>
    <s v="Sim"/>
    <n v="128.33000000000001"/>
    <m/>
    <n v="128.33000000000001"/>
    <n v="0"/>
    <n v="9"/>
    <x v="2"/>
  </r>
  <r>
    <x v="28"/>
    <d v="2022-09-08T00:00:00"/>
    <n v="16003"/>
    <s v="FEP"/>
    <s v="ALMOXARIFADO"/>
    <s v="Requisição de Almoxarifado ,Período de dezembro de 2021 à 08 de setembro de 2022"/>
    <s v="Sim"/>
    <n v="3185.41"/>
    <m/>
    <n v="3185.41"/>
    <n v="0"/>
    <n v="9"/>
    <x v="2"/>
  </r>
  <r>
    <x v="28"/>
    <d v="2022-09-15T00:00:00"/>
    <n v="16025"/>
    <s v="FEP"/>
    <s v="ECT-Empresa Brasileira de Correios e Telégrafos"/>
    <s v="Envio de carta EMS para Near IndraprasthaGyan Mandir School, Nova Delhi, (índia) a pedido do prof. Antônio Figueiredo. - (Nº.Objeto: EB127046879br)"/>
    <s v="Sim"/>
    <n v="179.7"/>
    <m/>
    <n v="179.7"/>
    <n v="0"/>
    <n v="9"/>
    <x v="2"/>
  </r>
  <r>
    <x v="28"/>
    <d v="2022-09-16T00:00:00"/>
    <n v="16067"/>
    <s v="FEP"/>
    <s v="ALMOXARIFADO"/>
    <s v="Requisição de Almoxarifado"/>
    <s v="Sim"/>
    <n v="67.98"/>
    <m/>
    <n v="67.98"/>
    <n v="0"/>
    <n v="9"/>
    <x v="2"/>
  </r>
  <r>
    <x v="28"/>
    <d v="2022-09-30T00:00:00"/>
    <n v="16115"/>
    <s v="FEP"/>
    <s v="Prado Com. de Eletron. e Servs. de Instal. EIRELI"/>
    <s v="NE.04745535 / 04745543 - Ata de Registro de Preço - instalação e aquisição de condicionador de ar na sala 203 - Ed. Basilio Jafet - RC 516965 - DC 229915."/>
    <s v="Sim"/>
    <n v="3864"/>
    <m/>
    <n v="3864"/>
    <n v="0"/>
    <n v="9"/>
    <x v="2"/>
  </r>
  <r>
    <x v="28"/>
    <d v="2022-10-11T00:00:00"/>
    <n v="16182"/>
    <s v="FEP"/>
    <s v="ALMOXARIFADO"/>
    <s v="Requisição de Almoxarifado"/>
    <s v="Sim"/>
    <n v="60"/>
    <m/>
    <n v="60"/>
    <n v="0"/>
    <n v="10"/>
    <x v="10"/>
  </r>
  <r>
    <x v="28"/>
    <d v="2022-10-17T00:00:00"/>
    <n v="16208"/>
    <s v="FEP"/>
    <s v="ALMOXARIFADO"/>
    <s v="Requisição de Almoxarifado"/>
    <s v="Sim"/>
    <n v="255.07"/>
    <m/>
    <n v="255.07"/>
    <n v="0"/>
    <n v="10"/>
    <x v="10"/>
  </r>
  <r>
    <x v="28"/>
    <d v="2022-10-27T00:00:00"/>
    <n v="16235"/>
    <s v="FEP"/>
    <s v="ECT-Empresa Brasileira de Correios e Telégrafos"/>
    <s v="Resposta ao ofício 2631/2022 - FAPESP, Rua Pio XI, 1500 - Alto da Lapa São Paulo - SP - Brasil CEP: 05468-901 - (Nº.Objeto: QB862044167br) a pedido do prof. Antônio Figueiredo"/>
    <s v="Sim"/>
    <n v="8.52"/>
    <m/>
    <n v="8.52"/>
    <n v="0"/>
    <n v="10"/>
    <x v="10"/>
  </r>
  <r>
    <x v="28"/>
    <d v="2022-11-09T00:00:00"/>
    <n v="16288"/>
    <s v="FEP"/>
    <s v="Carlos de Souza Sapucai - Purificadores"/>
    <s v="Conserto, em caráter de urgência, do filtro Europa número de patrimônio 043.004699, que apresenta vazamento por conta da corrosão em sua estrutura metálica. Esse filtro atende alunos, docentes e funcionários da FEP que utilizam sala no Ed. Basílio Jafet."/>
    <s v="Sim"/>
    <n v="1062"/>
    <m/>
    <n v="1062"/>
    <n v="0"/>
    <n v="11"/>
    <x v="3"/>
  </r>
  <r>
    <x v="28"/>
    <d v="2022-12-01T00:00:00"/>
    <n v="16360"/>
    <s v="FEP"/>
    <s v="Chaveiro Goias Com. e Serv. Ltda."/>
    <s v="Solicito a liberação de verba no valor de R$ 10,00 a favor da empresa Chaveiro Goias Com. e Serv. Ltda. para confecção de cópia de chave, o solicitação se faz em carater emergencial para deixar uma cópia na portaria para os usuários da sala."/>
    <s v="Sim"/>
    <n v="10"/>
    <m/>
    <n v="10"/>
    <n v="0"/>
    <n v="12"/>
    <x v="4"/>
  </r>
  <r>
    <x v="28"/>
    <d v="2022-12-01T00:00:00"/>
    <n v="16361"/>
    <s v="FEP"/>
    <s v="Carlos de Souza Sapucai - Purificadores"/>
    <s v="Conserto do filtro instalado junto ao Laboratório do Acelerador Linear, número de patrimônio 043.004700. Esse equipamento serve funcionários, docentes e alunos do LAL. DANFE 1771."/>
    <s v="Sim"/>
    <n v="1062"/>
    <m/>
    <n v="1062"/>
    <n v="0"/>
    <n v="12"/>
    <x v="4"/>
  </r>
  <r>
    <x v="28"/>
    <d v="2022-12-02T00:00:00"/>
    <n v="16374"/>
    <s v="FEP"/>
    <s v="Fechamento do Exercício 2022"/>
    <s v="Referente saldo remanescente 2022 do fechamento do exercício 2022"/>
    <s v="Sim"/>
    <n v="18811.419999999998"/>
    <m/>
    <n v="18811.419999999998"/>
    <n v="0"/>
    <n v="12"/>
    <x v="4"/>
  </r>
  <r>
    <x v="28"/>
    <d v="2022-12-05T00:00:00"/>
    <n v="16363"/>
    <s v="FEP"/>
    <s v="ECT-Empresa Brasileira de Correios e Telégrafos"/>
    <s v="A pedido do prof. Figueiredo, encaminho carta SEDEX para FAPESP - R. Pio XI, 1500 - Alto da Lapa, São Paulo - SP, 05468-901, referente ao processo 2014/50983-3 - (Nº.Objeto: QB862116147br)"/>
    <s v="Sim"/>
    <n v="8.52"/>
    <m/>
    <n v="8.52"/>
    <n v="0"/>
    <n v="12"/>
    <x v="4"/>
  </r>
  <r>
    <x v="28"/>
    <d v="2022-12-08T00:00:00"/>
    <n v="16389"/>
    <s v="FEP"/>
    <s v="ALMOXARIFADO"/>
    <s v="Requisição de Almoxarifado"/>
    <s v="Sim"/>
    <n v="198.1"/>
    <m/>
    <n v="198.1"/>
    <n v="0"/>
    <n v="12"/>
    <x v="4"/>
  </r>
  <r>
    <x v="28"/>
    <d v="2022-12-12T00:00:00"/>
    <n v="16397"/>
    <s v="FEP"/>
    <s v="EDNÉIA ALVES REZENDE"/>
    <s v="Reembolso pelo pagamento do Cupom Fiscal 415168 - Andorinha Supermercado Ltda., referente compra de inseticida para matar escorpião, que de forma recorrente tem aparecido no LAL."/>
    <s v="Sim"/>
    <n v="59.55"/>
    <m/>
    <n v="59.55"/>
    <n v="0"/>
    <n v="12"/>
    <x v="4"/>
  </r>
  <r>
    <x v="28"/>
    <d v="2022-12-12T00:00:00"/>
    <n v="16405"/>
    <s v="FEP"/>
    <s v="Almoxarifado"/>
    <s v="Requisição de Almoxarifado"/>
    <s v="Sim"/>
    <n v="174.28"/>
    <m/>
    <n v="174.28"/>
    <n v="0"/>
    <n v="12"/>
    <x v="4"/>
  </r>
  <r>
    <x v="28"/>
    <d v="2022-12-15T00:00:00"/>
    <n v="16424"/>
    <s v="FEP"/>
    <s v="ALMOXARIFADO"/>
    <s v="Requisição de Almoxarifado"/>
    <s v="Sim"/>
    <n v="249.56"/>
    <m/>
    <n v="249.56"/>
    <n v="0"/>
    <n v="12"/>
    <x v="4"/>
  </r>
  <r>
    <x v="29"/>
    <d v="2022-04-25T00:00:00"/>
    <n v="15389"/>
    <s v="CARH"/>
    <s v="Serviço Nacional de Aprendizagem Industrial"/>
    <s v="Pagamento curso &quot;Projetos de Painéis de Comandos Elétricos&quot; para o funcionário Anizete Silva Santos."/>
    <s v="Sim"/>
    <n v="750"/>
    <m/>
    <n v="750"/>
    <n v="0"/>
    <n v="4"/>
    <x v="0"/>
  </r>
  <r>
    <x v="29"/>
    <d v="2022-10-13T00:00:00"/>
    <n v="16192"/>
    <s v="CARH"/>
    <s v="CEL LEP"/>
    <s v="Pagamento do curso de inglês para a secretária Gilda M. Lacerda Galvão, departamento FNC, módulo básico, que será realizado de out/2022 à jan/2023."/>
    <s v="Sim"/>
    <n v="2343.6"/>
    <m/>
    <n v="2343.6"/>
    <n v="0"/>
    <n v="10"/>
    <x v="10"/>
  </r>
  <r>
    <x v="30"/>
    <d v="2022-02-10T00:00:00"/>
    <n v="15106"/>
    <s v="FMA"/>
    <s v="ALmoxarifado"/>
    <s v="Requisição de Almoxarifado"/>
    <s v="Sim"/>
    <n v="207.25"/>
    <m/>
    <n v="207.25"/>
    <n v="0"/>
    <n v="2"/>
    <x v="5"/>
  </r>
  <r>
    <x v="30"/>
    <d v="2022-03-16T00:00:00"/>
    <n v="15227"/>
    <s v="FMA"/>
    <s v="Simone Toyoko SHinomiya"/>
    <s v="Solicito reembolso do valor de R$ 388,60 (trezentos e oitenta e oito reais e sesenta centavos), para Simone Toyoko Shinomiya, nº USP 2444698, referente a compra de um chuveiro elétrico, 220v, 75000W Advanced Lorenzetti, trena e pilhas conforme nota fiscal 000024364 série 12, para uso imediato no Departamento de Física Matemática. Dados Bancários: Banco do Brasil, Ag. 7009-2 e cc 8908-7."/>
    <s v="Sim"/>
    <n v="388.6"/>
    <m/>
    <n v="388.6"/>
    <n v="0"/>
    <n v="3"/>
    <x v="6"/>
  </r>
  <r>
    <x v="30"/>
    <d v="2022-03-31T00:00:00"/>
    <n v="15300"/>
    <s v="FMA"/>
    <s v="Mendes &amp; Bueno Buffet e Eventos Eireli - EPP"/>
    <s v="Serviço de Buffet para consumo em evento - NE 1315688/2022 - Processo: 22.1.64.43.6"/>
    <s v="Sim"/>
    <n v="900"/>
    <m/>
    <n v="900"/>
    <n v="0"/>
    <n v="3"/>
    <x v="6"/>
  </r>
  <r>
    <x v="30"/>
    <d v="2022-04-05T00:00:00"/>
    <n v="15316"/>
    <s v="FMA"/>
    <s v="Multi Quadros e Vidros Ltda."/>
    <s v="NE.01488868 - compra de quadro escolar p/ sala 3097 - RC 82086 - DC 55216."/>
    <s v="Sim"/>
    <n v="949"/>
    <m/>
    <n v="949"/>
    <n v="0"/>
    <n v="4"/>
    <x v="0"/>
  </r>
  <r>
    <x v="30"/>
    <d v="2022-04-06T00:00:00"/>
    <n v="15321"/>
    <s v="FMA"/>
    <s v="Sol Com. de Equiptos. e Servs. de Instal. de Ar Co"/>
    <s v="NE.01515822 - manutenção e conserto de aparelho de condicionador de ar da sala 3076 - RC 118641 - DC 50885."/>
    <s v="Sim"/>
    <n v="850"/>
    <m/>
    <n v="850"/>
    <n v="0"/>
    <n v="4"/>
    <x v="0"/>
  </r>
  <r>
    <x v="30"/>
    <d v="2022-04-14T00:00:00"/>
    <n v="15337"/>
    <s v="FMA"/>
    <s v="(ECT)- Empr. Bras. de Correios e Telégrafos"/>
    <s v="Solicito liberação de verba para envio de uma correspondência via SEDEX de Simone Toyoko Shinomiya, secretaria do DFMA para o Sr. Paulo Cardoso Oliveira, São Paulo - SP. - (Nº.Objeto:QB655363417br)"/>
    <s v="Sim"/>
    <n v="9.5500000000000007"/>
    <m/>
    <n v="9.5500000000000007"/>
    <n v="0"/>
    <n v="4"/>
    <x v="0"/>
  </r>
  <r>
    <x v="30"/>
    <d v="2022-05-02T00:00:00"/>
    <n v="15428"/>
    <s v="FMA"/>
    <s v="Almoxarifado"/>
    <s v="Requisição Almoxarifado"/>
    <s v="Sim"/>
    <n v="114.6"/>
    <m/>
    <n v="114.6"/>
    <n v="0"/>
    <n v="5"/>
    <x v="1"/>
  </r>
  <r>
    <x v="30"/>
    <d v="2022-05-03T00:00:00"/>
    <n v="15444"/>
    <s v="FMA"/>
    <s v="Almoxarifado"/>
    <s v="Requisição Almoxarifado"/>
    <s v="Sim"/>
    <n v="3.47"/>
    <m/>
    <n v="3.47"/>
    <n v="0"/>
    <n v="5"/>
    <x v="1"/>
  </r>
  <r>
    <x v="30"/>
    <d v="2022-05-03T00:00:00"/>
    <n v="15448"/>
    <s v="FMA"/>
    <s v="Almoxarifado"/>
    <s v="Requisição de Almoxarifado"/>
    <s v="Sim"/>
    <n v="45.17"/>
    <m/>
    <n v="45.17"/>
    <n v="0"/>
    <n v="5"/>
    <x v="1"/>
  </r>
  <r>
    <x v="30"/>
    <d v="2022-05-11T00:00:00"/>
    <n v="15533"/>
    <s v="FMA"/>
    <s v="Almoxarifado"/>
    <s v="Requisição Almoxarifado"/>
    <s v="Sim"/>
    <n v="0.04"/>
    <m/>
    <n v="0.04"/>
    <n v="0"/>
    <n v="5"/>
    <x v="1"/>
  </r>
  <r>
    <x v="30"/>
    <d v="2022-05-11T00:00:00"/>
    <n v="15532"/>
    <s v="FMA"/>
    <s v="Almoxarifado"/>
    <s v="Requisição Almoxarifado"/>
    <s v="Sim"/>
    <n v="17.5"/>
    <m/>
    <n v="17.5"/>
    <n v="0"/>
    <n v="5"/>
    <x v="1"/>
  </r>
  <r>
    <x v="30"/>
    <d v="2022-05-11T00:00:00"/>
    <n v="15534"/>
    <s v="FMA"/>
    <s v="Almoxarifado"/>
    <s v="Requisição Almoxarifado"/>
    <s v="Sim"/>
    <n v="8.82"/>
    <m/>
    <n v="8.82"/>
    <n v="0"/>
    <n v="5"/>
    <x v="1"/>
  </r>
  <r>
    <x v="30"/>
    <d v="2022-05-17T00:00:00"/>
    <n v="15590"/>
    <s v="FMA"/>
    <s v="Persianas Acciardi Industria e Comercio Ltda."/>
    <s v="NE.02347230 - aquisição e instalação de 03 persianas p/ sala 3058 - RC 216678 - DC 101676."/>
    <s v="Sim"/>
    <n v="1372"/>
    <m/>
    <n v="1372"/>
    <n v="0"/>
    <n v="5"/>
    <x v="1"/>
  </r>
  <r>
    <x v="30"/>
    <d v="2022-05-30T00:00:00"/>
    <n v="15624"/>
    <s v="FMA"/>
    <s v="(ECT)- Empr. Bras. de Correios e Telégrafos"/>
    <s v="Solicito liberação de verba para envio de uma correspondência via SEDEX de Prof. Oscar Eboli para FAPESP - (Nº.Objeto:QB655644103br)"/>
    <s v="Sim"/>
    <n v="8.52"/>
    <m/>
    <n v="8.52"/>
    <n v="0"/>
    <n v="5"/>
    <x v="1"/>
  </r>
  <r>
    <x v="30"/>
    <d v="2022-06-07T00:00:00"/>
    <n v="15659"/>
    <s v="FMA"/>
    <s v="Refrishopping Comercio e Servicos de Refrigeracao"/>
    <s v="NE.02764583 - serviço de manutenção preventiva, corretiva e limpeza de ar condicionado da Sala 3064 / 3113 - RC 155300 - DC 99965."/>
    <s v="Sim"/>
    <n v="1110"/>
    <m/>
    <n v="1110"/>
    <n v="0"/>
    <n v="6"/>
    <x v="7"/>
  </r>
  <r>
    <x v="30"/>
    <d v="2022-06-08T00:00:00"/>
    <n v="15663"/>
    <s v="FMA"/>
    <s v="Sol Com. de Equiptos. e Servs. de Instal. de Ar Co"/>
    <s v="NE.02781950 - aquisição e instalação de um defletor em acrílico p/ aparelho de ar condicionado - RC 186469 - DC 103245."/>
    <s v="Sim"/>
    <n v="380"/>
    <m/>
    <n v="380"/>
    <n v="0"/>
    <n v="6"/>
    <x v="7"/>
  </r>
  <r>
    <x v="30"/>
    <d v="2022-07-01T00:00:00"/>
    <n v="15721"/>
    <s v="FMA"/>
    <s v="BSL Comercio Importacao e Exportacao EIRELI - EPP"/>
    <s v="CANCELADO NE.03305752 / 03305760 / 03305779 - Serviço de instalação de lousa e aquisição de quadro escolar - RC 206036 / 269674 - DC 97268."/>
    <s v="Sim"/>
    <n v="0"/>
    <m/>
    <n v="0"/>
    <n v="0"/>
    <n v="7"/>
    <x v="8"/>
  </r>
  <r>
    <x v="30"/>
    <d v="2022-07-04T00:00:00"/>
    <n v="15726"/>
    <s v="FMA"/>
    <s v="(ECT) Empresa Brasileira de Correios e Telégrafos"/>
    <s v="Solicito liberação de verba de uma correspondência via SEDEX, da Prof. Renata Zukanovich Funchal para o Sr. Luiz Eugenio A.M. Mello Diretor Científico da FAPESP. - (Nº.Objeto:QB868509495 br)"/>
    <s v="Sim"/>
    <n v="8.52"/>
    <m/>
    <n v="8.52"/>
    <n v="0"/>
    <n v="7"/>
    <x v="8"/>
  </r>
  <r>
    <x v="30"/>
    <d v="2022-08-23T00:00:00"/>
    <n v="15899"/>
    <s v="FMA"/>
    <s v="Naty Flex Com. de Moveis p/ Escrit. EIRELI - ME"/>
    <s v="NE.04097380 - aquisição de estante - RC 289012 - DC 192582."/>
    <s v="Sim"/>
    <n v="2409"/>
    <m/>
    <n v="2409"/>
    <n v="0"/>
    <n v="8"/>
    <x v="9"/>
  </r>
  <r>
    <x v="30"/>
    <d v="2022-09-08T00:00:00"/>
    <n v="16006"/>
    <s v="FMA"/>
    <s v="ALMOXARIFADO"/>
    <s v="Requisição de Almoxarifado ."/>
    <s v="Sim"/>
    <n v="912.05"/>
    <m/>
    <n v="912.05"/>
    <n v="0"/>
    <n v="9"/>
    <x v="2"/>
  </r>
  <r>
    <x v="30"/>
    <d v="2022-09-14T00:00:00"/>
    <n v="16055"/>
    <s v="FMA"/>
    <s v="Oliveira Comercio e Representacao EIRELI"/>
    <s v="NE.s 04555540 / 045555558 - aquisições de lousas escolares verdes e quadro magnético - RC 411462 - DC 197673."/>
    <s v="Sim"/>
    <n v="6665.15"/>
    <m/>
    <n v="6665.15"/>
    <n v="0"/>
    <n v="9"/>
    <x v="2"/>
  </r>
  <r>
    <x v="30"/>
    <d v="2022-09-26T00:00:00"/>
    <n v="16095"/>
    <s v="FMA"/>
    <s v="Prado Com. de Eletron. e Servs. de Instal. EIRELI"/>
    <s v="NE.04684676 / 04684684 - Ata Registro de Preço - serviço de instalação de condicionador de ar - RC 490427 - DC 219880."/>
    <s v="Sim"/>
    <n v="3864"/>
    <m/>
    <n v="3864"/>
    <n v="0"/>
    <n v="9"/>
    <x v="2"/>
  </r>
  <r>
    <x v="30"/>
    <d v="2022-09-27T00:00:00"/>
    <n v="16099"/>
    <s v="FMA"/>
    <s v="Persianas Acciardi Industria e Comercio Ltda"/>
    <s v="NE0 4697603 - Reserva 4697522 - Aquisição e instalação de persianas nas salas 3080 e 3114 DFMA - RC 483943 - DC 221183 - Proc. 22.1.568.43.4"/>
    <s v="Sim"/>
    <n v="2457.5100000000002"/>
    <m/>
    <n v="2457.5100000000002"/>
    <n v="0"/>
    <n v="9"/>
    <x v="2"/>
  </r>
  <r>
    <x v="30"/>
    <d v="2022-09-28T00:00:00"/>
    <n v="16107"/>
    <s v="FMA"/>
    <s v="Ajuste de saldo"/>
    <s v="Transposição de saldo para RINF FMA que esta negativo"/>
    <s v="Sim"/>
    <n v="77.44"/>
    <m/>
    <n v="77.44"/>
    <n v="0"/>
    <n v="9"/>
    <x v="2"/>
  </r>
  <r>
    <x v="30"/>
    <d v="2022-10-11T00:00:00"/>
    <n v="16185"/>
    <s v="FMA"/>
    <s v="ALMOXARIFADO"/>
    <s v="Requisição de Almoxarifado"/>
    <s v="Sim"/>
    <n v="508.9"/>
    <m/>
    <n v="508.9"/>
    <n v="0"/>
    <n v="10"/>
    <x v="10"/>
  </r>
  <r>
    <x v="30"/>
    <d v="2022-10-31T00:00:00"/>
    <n v="16237"/>
    <s v="FMA"/>
    <s v="ECT-Empresa Brasileira de Correios e Telégrafos"/>
    <s v="Solicito liberação de verba para envio de uma correspondência via SEDEX do Prof. Luis Raul W. Abramo para a Gerencia de Auditorias da FAPESP, situado na Rua Pio XI, 1500 - Lapa - 05468-901 - São Paulo-SP. - (Nº.Objeto: QB862044635br)"/>
    <s v="Sim"/>
    <n v="8.52"/>
    <m/>
    <n v="8.52"/>
    <n v="0"/>
    <n v="10"/>
    <x v="10"/>
  </r>
  <r>
    <x v="30"/>
    <d v="2022-11-03T00:00:00"/>
    <n v="16253"/>
    <s v="FMA"/>
    <s v="ECT-Empresa Brasileira de Correios e Telégrafos"/>
    <s v="Solicito liberação de verba para envio de 1 correspondência via SEDEX, do Prof. Victor de Oliveira Rivelles para o Sr. Camilo Cardoso da Silva (Gerente de Auditoria) da FAPESP, Rua Pio XI, 1500 - Alto da Lapa - São Paulo - SP - Brasil - CEP: 05468-901. - (Nº.Objeto:QB862045587br)"/>
    <s v="Sim"/>
    <n v="8.52"/>
    <m/>
    <n v="8.52"/>
    <n v="0"/>
    <n v="11"/>
    <x v="3"/>
  </r>
  <r>
    <x v="30"/>
    <d v="2022-11-10T00:00:00"/>
    <n v="16299"/>
    <s v="FMA"/>
    <s v="STI"/>
    <s v="Referente as Solicitações 79681, 79682 e 79683 Office Pro Plus - 2021 LTSC (64 bits) Solicitante João Borges - Remanejamento N° 2022 50592720"/>
    <s v="Sim"/>
    <n v="1733.61"/>
    <m/>
    <n v="1733.61"/>
    <n v="0"/>
    <n v="11"/>
    <x v="3"/>
  </r>
  <r>
    <x v="30"/>
    <d v="2022-11-21T00:00:00"/>
    <n v="16324"/>
    <s v="FMA"/>
    <s v="Refrishoping Comércio e Serviços em Refrigeração"/>
    <s v="NE.57918883 - serviço de manutenção de ar condicionado - RC 593684 - DC 272640"/>
    <s v="Sim"/>
    <n v="5200"/>
    <m/>
    <n v="5200"/>
    <n v="0"/>
    <n v="11"/>
    <x v="3"/>
  </r>
  <r>
    <x v="30"/>
    <d v="2022-11-28T00:00:00"/>
    <n v="16342"/>
    <s v="FMA"/>
    <s v="Reserva"/>
    <s v="Reserva 5878938 ANULADO- FECHAMENTO DO EXERCÍCIO - Pregão - aquisição de projetor multimídia p/ sala de seminários do DFMA - RC 575163 - DC 271482."/>
    <s v="Sim"/>
    <n v="0"/>
    <m/>
    <n v="0"/>
    <n v="0"/>
    <n v="11"/>
    <x v="3"/>
  </r>
  <r>
    <x v="30"/>
    <d v="2022-12-12T00:00:00"/>
    <n v="16407"/>
    <s v="FMA"/>
    <s v="ALMOXARIFADO"/>
    <s v="Requisição de Almoxarifado"/>
    <s v="Sim"/>
    <n v="532.65"/>
    <m/>
    <n v="532.65"/>
    <n v="0"/>
    <n v="12"/>
    <x v="4"/>
  </r>
  <r>
    <x v="30"/>
    <d v="2022-12-13T00:00:00"/>
    <n v="16387"/>
    <s v="FMA"/>
    <s v="ECT-Empresa Brasileira de Correios e Telégrafos"/>
    <s v="Solicito liberação de verba para envio de uma correspondência via SEDEX da Profa. Frederique Grassi para FAPESP - R. Pio XI, 1500 - Alto da Lapa - CEP 05468-901 - São Paulo/SP - (Nº.Objeto: OV189181349br)"/>
    <s v="Sim"/>
    <n v="8.52"/>
    <m/>
    <n v="8.52"/>
    <n v="0"/>
    <n v="12"/>
    <x v="4"/>
  </r>
  <r>
    <x v="31"/>
    <d v="2022-06-28T00:00:00"/>
    <n v="15699"/>
    <s v="FNC"/>
    <s v="Seattle Tecnologia e Com. de Prod. Eletr. - EIRELI"/>
    <s v="NE.03055446 - Aditamento de Pregão - aquisição de TV 65&quot; para sala de reuniões do LACIFID - RC 328433 - 134540."/>
    <s v="Sim"/>
    <n v="5159"/>
    <m/>
    <n v="5159"/>
    <n v="0"/>
    <n v="6"/>
    <x v="7"/>
  </r>
  <r>
    <x v="31"/>
    <d v="2022-08-09T00:00:00"/>
    <n v="15836"/>
    <s v="FNC"/>
    <s v="Diárias"/>
    <s v="Pgto Diária N° 202200033 - Destino: Cancún/QR-México Convênio: 43514 - Saida Prevista: 14/08/2022 - 00:01 Término Prevista: 20/08/2022 - 23:59 Diárias Internacionais: 7 - Finalidade da Diária - Afastamento para participar do XXX International Materials Research Congress 2022, a ser realizado de 14 a 19 de agosto de 2022. Apresentarei o trabalho &quot;Deposition of gallium oxide polymorph films by ion beam assisted method&quot; como Invited Talk."/>
    <s v="Sim"/>
    <n v="7543.36"/>
    <m/>
    <n v="7543.36"/>
    <n v="0"/>
    <n v="8"/>
    <x v="9"/>
  </r>
  <r>
    <x v="31"/>
    <d v="2022-11-23T00:00:00"/>
    <n v="16332"/>
    <s v="FNC"/>
    <s v="Plasma Process Group"/>
    <s v="Alteração - Aquisição de fonte de íons para câmara de deposição - Documento da Reserva 5830234/2022 - Alterado o valor de R$ 392.000,00."/>
    <s v="Sim"/>
    <n v="390691.42"/>
    <m/>
    <n v="390691.42"/>
    <n v="0"/>
    <n v="11"/>
    <x v="3"/>
  </r>
  <r>
    <x v="31"/>
    <d v="2022-11-30T00:00:00"/>
    <n v="16354"/>
    <s v="FNC"/>
    <s v="Banco do Brasil"/>
    <s v="NE.05934838 - Pagamento de taxa referente a fechamento de câmbio - compra de fonte de íons para câmara de deposição - Importação - DC 157823 / 2021."/>
    <s v="Sim"/>
    <n v="165.66"/>
    <m/>
    <n v="165.66"/>
    <n v="0"/>
    <n v="11"/>
    <x v="3"/>
  </r>
  <r>
    <x v="32"/>
    <d v="2022-03-28T00:00:00"/>
    <n v="15276"/>
    <s v="FAP"/>
    <s v="Sérgio Alexandre da Silva (nº USP 2435235)"/>
    <s v="Compra de pilhas e cola instantânea para uso exclusivo no Laboratório de Cristalografia/DFAP. Nota Fiscal 477118 do Carrefour Com. e Ind. Ltda."/>
    <s v="Sim"/>
    <n v="57.97"/>
    <m/>
    <n v="57.97"/>
    <n v="0"/>
    <n v="3"/>
    <x v="6"/>
  </r>
  <r>
    <x v="32"/>
    <d v="2022-04-25T00:00:00"/>
    <n v="15390"/>
    <s v="FAP"/>
    <s v="Sérgio Alexandre da Silva"/>
    <s v="Reembolso de compra de materiais de consumo para uso, emergencial, no Lab. de Cristalografia do DFAP-IFUSP."/>
    <s v="Sim"/>
    <n v="635.5"/>
    <m/>
    <n v="635.5"/>
    <n v="0"/>
    <n v="4"/>
    <x v="0"/>
  </r>
  <r>
    <x v="32"/>
    <d v="2022-06-06T00:00:00"/>
    <n v="15652"/>
    <s v="FAP"/>
    <s v="Sérgio Alexandre da Silva"/>
    <s v="Compra de material de consumo para o Laboratório de Cristalografia, em caráter de urgência."/>
    <s v="Sim"/>
    <n v="549"/>
    <m/>
    <n v="549"/>
    <n v="0"/>
    <n v="6"/>
    <x v="7"/>
  </r>
  <r>
    <x v="32"/>
    <d v="2022-08-10T00:00:00"/>
    <n v="15837"/>
    <s v="FAP"/>
    <s v="Sérgio Alexandre da Silva"/>
    <s v="Despesas com materiais de consumo, em caráter de urgência, para uso no Lab. de Cristalografia do DFAP."/>
    <s v="Sim"/>
    <n v="255.17"/>
    <m/>
    <n v="255.17"/>
    <n v="0"/>
    <n v="8"/>
    <x v="9"/>
  </r>
  <r>
    <x v="32"/>
    <d v="2022-11-21T00:00:00"/>
    <n v="16326"/>
    <s v="FAP"/>
    <s v="Bruker do Brasil Com e Represent prods Cientificos"/>
    <s v="Serviço de manutenção em equipamento do Laboratório de Cristalografia - Reserva 5794890 - Processo: 22.1.712.43.8 RC 589229 DC 276298"/>
    <s v="Sim"/>
    <n v="3474.21"/>
    <m/>
    <n v="3474.21"/>
    <n v="0"/>
    <n v="11"/>
    <x v="3"/>
  </r>
  <r>
    <x v="33"/>
    <d v="2022-03-24T00:00:00"/>
    <n v="15260"/>
    <s v="DIR"/>
    <s v="Monitores Bolsistas Especiais"/>
    <s v="Monitores de Pós Graduação - Processo: 22.1.77.43.0 - NE 1227037 / 2022"/>
    <s v="Sim"/>
    <n v="20101.88"/>
    <m/>
    <n v="20101.88"/>
    <n v="0"/>
    <n v="3"/>
    <x v="6"/>
  </r>
  <r>
    <x v="34"/>
    <d v="2022-03-14T00:00:00"/>
    <n v="15220"/>
    <s v="DIR"/>
    <s v="Prefeitura do Municipio de Sao Paulo"/>
    <s v="NE.01115131 - Pagamento de Taxa de Resíduos Sólidos de Saúde - TRSS - Exercício 2.022."/>
    <s v="Sim"/>
    <n v="785.52"/>
    <m/>
    <n v="785.52"/>
    <n v="0"/>
    <n v="3"/>
    <x v="6"/>
  </r>
  <r>
    <x v="35"/>
    <d v="2022-11-04T00:00:00"/>
    <n v="16261"/>
    <s v="FAP"/>
    <s v="Fernanda de Sá Teixeira"/>
    <s v="1 Litro de Ácido Acético Glacial 1 Litro de Formaldeído Já foi inserido no sistema PQC - IFUSP Já fiz o pagamento. Se possível o reembolso pode ser nessa conta do BB (comprovante em anexo)"/>
    <s v="Sim"/>
    <n v="57.84"/>
    <m/>
    <n v="57.84"/>
    <n v="0"/>
    <n v="11"/>
    <x v="3"/>
  </r>
  <r>
    <x v="36"/>
    <d v="2022-01-11T00:00:00"/>
    <n v="15016"/>
    <s v="ATO"/>
    <s v="Metaflora Sistemas Ambientais e Limpeza Industrial"/>
    <s v="NE.00222783 - Contrato de Serviços de Manutenção e Conservação de Jardins - Exercício 2022."/>
    <s v="Sim"/>
    <n v="140368.79"/>
    <m/>
    <n v="140368.79"/>
    <n v="0"/>
    <n v="1"/>
    <x v="11"/>
  </r>
  <r>
    <x v="36"/>
    <d v="2022-01-11T00:00:00"/>
    <n v="15017"/>
    <s v="ATO-JARD"/>
    <s v="Thyssenkrupp Elevadores S/A"/>
    <s v="NE.00223445 - Contrato de Manutenção Preventiva e Corretiva de Elevadores - Exercício 2022."/>
    <s v="Sim"/>
    <n v="9114.89"/>
    <m/>
    <n v="9114.89"/>
    <n v="0"/>
    <n v="1"/>
    <x v="11"/>
  </r>
  <r>
    <x v="36"/>
    <d v="2022-01-11T00:00:00"/>
    <n v="15018"/>
    <s v="ATO"/>
    <s v="Elevadores Zenit EIRELI"/>
    <s v="NE.00223860 - Contrato de Manutenção Preventiva e Corretiva de Elevadores - Exercício 2022."/>
    <s v="Sim"/>
    <n v="3105.3"/>
    <m/>
    <n v="3105.3"/>
    <n v="0"/>
    <n v="1"/>
    <x v="11"/>
  </r>
  <r>
    <x v="36"/>
    <d v="2022-01-13T00:00:00"/>
    <n v="15027"/>
    <s v="ATO"/>
    <s v="DE PAULA MENEZES CONSTRUÇÕES LIMITADA"/>
    <s v="Reparos emergências em corredor de divisórias que estavam desmoronando no Edifício Oscar Sala, DFNC."/>
    <s v="Sim"/>
    <n v="1982.1"/>
    <m/>
    <n v="1982.1"/>
    <n v="0"/>
    <n v="1"/>
    <x v="11"/>
  </r>
  <r>
    <x v="36"/>
    <d v="2022-01-13T00:00:00"/>
    <n v="15025"/>
    <s v="ATO"/>
    <s v="1 Nova São José Resíduos Eireli - ME"/>
    <s v="Contrato de serviço de locação de caçamba 2022. NE 270265/2022"/>
    <s v="Sim"/>
    <n v="19700"/>
    <m/>
    <n v="19700"/>
    <n v="0"/>
    <n v="1"/>
    <x v="11"/>
  </r>
  <r>
    <x v="36"/>
    <d v="2022-01-13T00:00:00"/>
    <n v="15026"/>
    <s v="ATO"/>
    <s v="ALGV Com. Eletr. e Serv. ADm. Ltda - ME"/>
    <s v="Serviço de transporte de carga não especializada Exercício 2022 - NE 271610/2022"/>
    <s v="Sim"/>
    <n v="11974"/>
    <m/>
    <n v="11974"/>
    <n v="0"/>
    <n v="1"/>
    <x v="11"/>
  </r>
  <r>
    <x v="36"/>
    <d v="2022-01-19T00:00:00"/>
    <n v="15042"/>
    <s v="ATO-MP"/>
    <s v="Atlas Schindler Ltda"/>
    <s v="Serviço de manutenção de elevadores Atlas Schindler Ltda - Processo 21.1.420.43.6 - NE.03592158."/>
    <s v="Sim"/>
    <n v="9000"/>
    <m/>
    <n v="9000"/>
    <n v="0"/>
    <n v="1"/>
    <x v="11"/>
  </r>
  <r>
    <x v="36"/>
    <d v="2022-01-20T00:00:00"/>
    <n v="15047"/>
    <s v="ATO"/>
    <s v="Desintec Serviços Técnicos Ltda"/>
    <s v="Contrato de serviços de Dedetização, Desinsetização e Desratização - NE 346504/2022 - Processo: 21.1.388.43.5"/>
    <s v="Sim"/>
    <n v="10822.5"/>
    <m/>
    <n v="10822.5"/>
    <n v="0"/>
    <n v="1"/>
    <x v="11"/>
  </r>
  <r>
    <x v="36"/>
    <d v="2022-01-24T00:00:00"/>
    <n v="15050"/>
    <s v="ATO-MP"/>
    <s v="Arn Nova Era Comercial e Serviços Ltda"/>
    <s v="Contrato de manutenção para bebedouros e purificadores de água do IFUSP - RC 22733 - DC 8145 - NE 1036282 - Processo: 22.1.28.43.0"/>
    <s v="Sim"/>
    <n v="20500"/>
    <m/>
    <n v="20500"/>
    <n v="0"/>
    <n v="1"/>
    <x v="11"/>
  </r>
  <r>
    <x v="36"/>
    <d v="2022-01-31T00:00:00"/>
    <n v="15064"/>
    <s v="DIR"/>
    <s v="Gmis Comercial de Ferramentas Eireli - Epp"/>
    <s v="Aquisição de refil para filtros de água - Processo: 21.1.595.43.0 - NE 00417835/2022"/>
    <s v="Sim"/>
    <n v="3600"/>
    <m/>
    <n v="3600"/>
    <n v="0"/>
    <n v="1"/>
    <x v="11"/>
  </r>
  <r>
    <x v="36"/>
    <d v="2022-02-01T00:00:00"/>
    <n v="15043"/>
    <s v="ATO"/>
    <s v="Eduardo Ureshino"/>
    <s v="Espelhos cego 4x4 e 4x2, conector fio 4mm² para utilização no LabDemo"/>
    <s v="Sim"/>
    <n v="386.71"/>
    <m/>
    <n v="386.71"/>
    <n v="0"/>
    <n v="2"/>
    <x v="5"/>
  </r>
  <r>
    <x v="36"/>
    <d v="2022-02-01T00:00:00"/>
    <n v="15054"/>
    <s v="ATO"/>
    <s v="Eduardo Ureshino"/>
    <s v="Tomadas para serem trocadas na sala 2026 (sala de computação) a pedido do CCIFUSP"/>
    <s v="Sim"/>
    <n v="489"/>
    <m/>
    <n v="489"/>
    <n v="0"/>
    <n v="2"/>
    <x v="5"/>
  </r>
  <r>
    <x v="36"/>
    <d v="2022-02-01T00:00:00"/>
    <n v="15062"/>
    <s v="ATO"/>
    <s v="Ana Lucia Mattos de Oliveira"/>
    <s v="Conserto da porta do Oscar Sala, serviço emergencial pelo motivo de segurança."/>
    <s v="Sim"/>
    <n v="1050"/>
    <m/>
    <n v="1050"/>
    <n v="0"/>
    <n v="2"/>
    <x v="5"/>
  </r>
  <r>
    <x v="36"/>
    <d v="2022-02-01T00:00:00"/>
    <n v="15063"/>
    <s v="ATO"/>
    <s v="Adilson Batista Machado"/>
    <s v="Aquisição de compra de um pacote com 500 folhas papel A3 - 90g para projetos e uma fita adesiva dupla face."/>
    <s v="Sim"/>
    <n v="83.8"/>
    <m/>
    <n v="83.8"/>
    <n v="0"/>
    <n v="2"/>
    <x v="5"/>
  </r>
  <r>
    <x v="36"/>
    <d v="2022-02-03T00:00:00"/>
    <n v="15069"/>
    <s v="ATO"/>
    <s v="Ana Lucia Mattos de Oliveira 90649281500"/>
    <s v="Serviço emergencial de complementos das esquadrias de alumínio nós Laboratórios de Demonstrações e Didático, do Edifício Principal Ala Centra, 1ª pavimento, pois no momento da demolição da alvenaria para instalação das esquadrias, a parte superior da parede não resistiu e cedeu, gerando a necessidade do fechamento adicional."/>
    <s v="Sim"/>
    <n v="4990.3500000000004"/>
    <m/>
    <n v="4990.3500000000004"/>
    <n v="0"/>
    <n v="2"/>
    <x v="5"/>
  </r>
  <r>
    <x v="36"/>
    <d v="2022-02-03T00:00:00"/>
    <n v="15070"/>
    <s v="ATO"/>
    <s v="EB Engenharia Vigilância Sanitária e Arquitetura"/>
    <s v="Ajuste de quadro de distribuição da iluminação dos corredores do 3ª pavimento do Edifício Principal Ala Central."/>
    <s v="Sim"/>
    <n v="756.54"/>
    <m/>
    <n v="756.54"/>
    <n v="0"/>
    <n v="2"/>
    <x v="5"/>
  </r>
  <r>
    <x v="36"/>
    <d v="2022-02-03T00:00:00"/>
    <n v="15075"/>
    <s v="ATO"/>
    <s v="Eduardo Ureshino"/>
    <s v="Compra de tomada RC 16/2022, iluminação de emergência para a reforma do DFMA (07) R$ 232,60. Caixa de parafuso para uso geral R$ 67,50. Luminária para o LabDemo e anexo Ala I R$ 758,80."/>
    <s v="Sim"/>
    <n v="1058.9000000000001"/>
    <m/>
    <n v="1058.9000000000001"/>
    <n v="0"/>
    <n v="2"/>
    <x v="5"/>
  </r>
  <r>
    <x v="36"/>
    <d v="2022-02-03T00:00:00"/>
    <n v="15076"/>
    <s v="ATO"/>
    <s v="1 Nova São José Resíduos Eireli - ME"/>
    <s v="Contração, em caráter emergencial, do serviço de caçamba de 5m³ para utilização na reforma dos laboratórios da Ala Central R$ 661,50"/>
    <s v="Sim"/>
    <n v="661.5"/>
    <m/>
    <n v="661.5"/>
    <n v="0"/>
    <n v="2"/>
    <x v="5"/>
  </r>
  <r>
    <x v="36"/>
    <d v="2022-02-15T00:00:00"/>
    <n v="15110"/>
    <s v="ATO"/>
    <s v="José Roberto dos Santos"/>
    <s v="Troca emergencial da fechadura da porta do laboratório de Arqueometria da Professora Márcia Rizzutto do Departamento de Física Nuclear."/>
    <s v="Sim"/>
    <n v="260"/>
    <m/>
    <n v="260"/>
    <n v="0"/>
    <n v="2"/>
    <x v="5"/>
  </r>
  <r>
    <x v="36"/>
    <d v="2022-02-15T00:00:00"/>
    <n v="15137"/>
    <s v="ATO"/>
    <s v="Leandro dos Santos Carreteiro"/>
    <s v="Manutenção emergencial da porta de vidro da secretaria das Assistências Técnicas Administrativa e Financeira (troca da mola de piso da folha de porta de vidro danificada). Edifício Principal Ala 1 do 3ª pavimento."/>
    <s v="Sim"/>
    <n v="780"/>
    <m/>
    <n v="780"/>
    <n v="0"/>
    <n v="2"/>
    <x v="5"/>
  </r>
  <r>
    <x v="36"/>
    <d v="2022-02-16T00:00:00"/>
    <n v="15146"/>
    <s v="ATO"/>
    <s v="Eduardo Ureshino"/>
    <s v="Compra de cabo 1,5mm² branco e amarelo para ligação dos ventiladores do LabDemo"/>
    <s v="Sim"/>
    <n v="304.39"/>
    <m/>
    <n v="304.39"/>
    <n v="0"/>
    <n v="2"/>
    <x v="5"/>
  </r>
  <r>
    <x v="36"/>
    <d v="2022-02-17T00:00:00"/>
    <n v="15150"/>
    <s v="ATA"/>
    <s v="PUSP - Capital"/>
    <s v="Rem. 50099608 - Ref. ao serviços de coleta, transporte, tratamento e destino final de lâmpadas fluorescentes inservíveis (OF.DVGS 010/PUSP-C)."/>
    <s v="Sim"/>
    <n v="290.82"/>
    <m/>
    <n v="290.82"/>
    <n v="0"/>
    <n v="2"/>
    <x v="5"/>
  </r>
  <r>
    <x v="36"/>
    <d v="2022-02-18T00:00:00"/>
    <n v="15155"/>
    <s v="DIR"/>
    <s v="Reserva - Anulada"/>
    <s v="Reserva 740733 - Pregão - compras de soquetes, lâmpadas fluorescentes e reatores - RC 52845 - DC 25082. Pregão fracassado. Anulação da Reserva nº 1190184/2022."/>
    <s v="Sim"/>
    <n v="0"/>
    <m/>
    <n v="0"/>
    <n v="0"/>
    <n v="2"/>
    <x v="5"/>
  </r>
  <r>
    <x v="36"/>
    <d v="2022-02-24T00:00:00"/>
    <n v="15165"/>
    <s v="ATO"/>
    <s v="Eduardo Ureshino"/>
    <s v="Teclado pulsador para a iluminação e controle de ventilador para das salas do Didático R$ 152,40; Canaleta para os ventiladores do Demostrações, duas cubas de banheiro para o AVC e Oscar Sala 3° andar, tampa de ralo para as salas do Didático R$ 262,07."/>
    <s v="Sim"/>
    <n v="414.47"/>
    <m/>
    <n v="414.47"/>
    <n v="0"/>
    <n v="2"/>
    <x v="5"/>
  </r>
  <r>
    <x v="36"/>
    <d v="2022-02-24T00:00:00"/>
    <n v="15167"/>
    <s v="ATO"/>
    <s v="Barbara Cerqueira dos Santos"/>
    <s v="Fornecimento e instalação emergencial de doze (12) vidros incolor comum nós laboratórios Didáticos e Demonstrações do Edifício Principal Ala Central do 1ª pavimento."/>
    <s v="Sim"/>
    <n v="1560"/>
    <m/>
    <n v="1560"/>
    <n v="0"/>
    <n v="2"/>
    <x v="5"/>
  </r>
  <r>
    <x v="36"/>
    <d v="2022-02-24T00:00:00"/>
    <n v="15171"/>
    <s v="ATO-MP"/>
    <s v="Marisabel Abumussa Santos"/>
    <s v="NE.00793934 / 00793942 - Ata Registro de Preço - instalação e compra de divisória drywall p/ o Laboratório de Demonstrações - RC 78534 - DC 28685."/>
    <s v="Sim"/>
    <n v="9622.1299999999992"/>
    <m/>
    <n v="9622.1299999999992"/>
    <n v="0"/>
    <n v="2"/>
    <x v="5"/>
  </r>
  <r>
    <x v="36"/>
    <d v="2022-03-04T00:00:00"/>
    <n v="15182"/>
    <s v="ATO"/>
    <s v="Elevalift Manutenção e Peças para Elevadores"/>
    <s v="Troca emergencial de peças do Elevador Social do Edifício Tokamak da Marca: OTIS. Numero de patrimônio: 043.024.278. Trocado &quot;Sensor de fim de Curso 2 unidades e Contato de porta de cabina 1 unidade."/>
    <s v="Sim"/>
    <n v="1900"/>
    <m/>
    <n v="1900"/>
    <n v="0"/>
    <n v="3"/>
    <x v="6"/>
  </r>
  <r>
    <x v="36"/>
    <d v="2022-03-09T00:00:00"/>
    <n v="15197"/>
    <s v="DIR"/>
    <s v="Limax Construtora Ltda"/>
    <s v="Serviço de telhadista - DC 38265/2022 - Processo: 22.1.67.43.5 - NE 1030888/2022"/>
    <s v="Sim"/>
    <n v="19100"/>
    <m/>
    <n v="19100"/>
    <n v="0"/>
    <n v="3"/>
    <x v="6"/>
  </r>
  <r>
    <x v="36"/>
    <d v="2022-03-09T00:00:00"/>
    <n v="15200"/>
    <s v="ATO-MP"/>
    <s v="Air Care do Brasil Ltda"/>
    <s v="Manutenção de aparelhos de Ar Condicionado 58.000 BTus - Processo: 36440 - NE 1022095/2022"/>
    <s v="Sim"/>
    <n v="960"/>
    <m/>
    <n v="960"/>
    <n v="0"/>
    <n v="3"/>
    <x v="6"/>
  </r>
  <r>
    <x v="36"/>
    <d v="2022-03-09T00:00:00"/>
    <n v="15201"/>
    <s v="ATO-MP"/>
    <s v="Maria das Dores P. R. Desentupidora - ME"/>
    <s v="Desobstrução de ramal de esgoto - DC 36513 / 2022"/>
    <s v="Sim"/>
    <n v="2345"/>
    <m/>
    <n v="2345"/>
    <n v="0"/>
    <n v="3"/>
    <x v="6"/>
  </r>
  <r>
    <x v="36"/>
    <d v="2022-03-09T00:00:00"/>
    <n v="15202"/>
    <s v="ATO-MP"/>
    <s v="Genival dos Santos Serralheria ME"/>
    <s v="Serviço de serralheria - Fornecimento e instalação de dois corrimões - NE 1022133/2022"/>
    <s v="Sim"/>
    <n v="1800"/>
    <m/>
    <n v="1800"/>
    <n v="0"/>
    <n v="3"/>
    <x v="6"/>
  </r>
  <r>
    <x v="36"/>
    <d v="2022-03-16T00:00:00"/>
    <n v="15222"/>
    <s v="ATO-MP"/>
    <s v="Eduardo Ureshino"/>
    <s v="Compra de tubulação e conexões de PVC marrom 3/4 e tinta para pintura para fazer um novo ramal de abastecimento do LabDid R$ 312,05; compra de mais material de PVC marrom 3/4 R$ 276,55; compra de conexões de PVC marrom 85mm para conserto de vazamento na Ala Central LabDid R$ 965,88"/>
    <s v="Sim"/>
    <n v="1554.48"/>
    <m/>
    <n v="1554.48"/>
    <n v="0"/>
    <n v="3"/>
    <x v="6"/>
  </r>
  <r>
    <x v="36"/>
    <d v="2022-03-18T00:00:00"/>
    <n v="15231"/>
    <s v="ATO"/>
    <s v="Eduardo"/>
    <s v="Compra de abraçadeira para prender tubo R$ 49,80"/>
    <s v="Sim"/>
    <n v="49.8"/>
    <m/>
    <n v="49.8"/>
    <n v="0"/>
    <n v="3"/>
    <x v="6"/>
  </r>
  <r>
    <x v="36"/>
    <d v="2022-03-18T00:00:00"/>
    <n v="15233"/>
    <s v="ATO"/>
    <s v="Eleva Manutenção e Modernização de Elevadores"/>
    <s v="Serviços de manutenção corretiva dos Elevadores Social do Edifício Tokamak e Edifício Principal Ala Central."/>
    <s v="Sim"/>
    <n v="1560"/>
    <m/>
    <n v="1560"/>
    <n v="0"/>
    <n v="3"/>
    <x v="6"/>
  </r>
  <r>
    <x v="36"/>
    <d v="2022-03-18T00:00:00"/>
    <n v="15238"/>
    <s v="ATO-MP"/>
    <s v="Jessica Lemes Brito de Araujo - ME"/>
    <s v="Aquisição de material para atendimento das demandas da Manutenção Predial (Cabos Elétricos) - RC 79956 - DC 48147/2022 - NEE 01180278/2022 - Proc. 22.1.87.43.6"/>
    <s v="Sim"/>
    <n v="12017.26"/>
    <m/>
    <n v="12017.26"/>
    <n v="0"/>
    <n v="3"/>
    <x v="6"/>
  </r>
  <r>
    <x v="36"/>
    <d v="2022-03-18T00:00:00"/>
    <n v="15239"/>
    <s v="ATO-MP"/>
    <s v="Air-Care do Brasil Ltda"/>
    <s v="Serviço emergencial de manutenção de aparelhos de ar condicionado do IFUSP. RC 76183 - DC 46802/2022 - NEE 01180081/2022 - Proc. 22.1.85.43.3"/>
    <s v="Sim"/>
    <n v="1449"/>
    <m/>
    <n v="1449"/>
    <n v="0"/>
    <n v="3"/>
    <x v="6"/>
  </r>
  <r>
    <x v="36"/>
    <d v="2022-03-18T00:00:00"/>
    <n v="15241"/>
    <s v="ATO-MP"/>
    <s v="Jose Ediniz Ribeiro Pinturas - ME"/>
    <s v="Serviços de pintura nas dependências do IFUSP. RC 125648 - DC 48422/22 - NEE 01178214/2022 - Proc. 21.1.421.43.2"/>
    <s v="Sim"/>
    <n v="24734"/>
    <m/>
    <n v="24734"/>
    <n v="0"/>
    <n v="3"/>
    <x v="6"/>
  </r>
  <r>
    <x v="36"/>
    <d v="2022-03-21T00:00:00"/>
    <n v="15243"/>
    <s v="ATO"/>
    <s v="Eduardo Ureshino"/>
    <s v="Compra de material para instalação de pia e conexões de PVC marrom para adaptar mictório"/>
    <s v="Sim"/>
    <n v="223.37"/>
    <m/>
    <n v="223.37"/>
    <n v="0"/>
    <n v="3"/>
    <x v="6"/>
  </r>
  <r>
    <x v="36"/>
    <d v="2022-03-21T00:00:00"/>
    <n v="15246"/>
    <s v="DIR"/>
    <s v="Fioluz Comercio de Materiais Elétricos Ltda."/>
    <s v="NE.01693011 / 01693003 - Pregão - compra de lâmpadas, soquetes e reatores - RC 135945 - DC 50826 - Alterado de R$ 25.468,80."/>
    <s v="Sim"/>
    <n v="20184.5"/>
    <m/>
    <n v="20184.5"/>
    <n v="0"/>
    <n v="3"/>
    <x v="6"/>
  </r>
  <r>
    <x v="36"/>
    <d v="2022-03-21T00:00:00"/>
    <n v="15247"/>
    <s v="DIR"/>
    <s v="Jessica Lemos Brito de Araujo - ME"/>
    <s v="NE.01195089 - Ata Registro de Preço - compra de cabos elétricos p/ o Laboratório Didático - RC 139886 - DC 50656."/>
    <s v="Sim"/>
    <n v="989.06"/>
    <m/>
    <n v="989.06"/>
    <n v="0"/>
    <n v="3"/>
    <x v="6"/>
  </r>
  <r>
    <x v="36"/>
    <d v="2022-03-24T00:00:00"/>
    <n v="15261"/>
    <s v="ATO-MP"/>
    <s v="Bolonha Material para Construção Eireli"/>
    <s v="Compra emergencial para modificação de duas salas de aula do laboratório Didático, conforme pedido do Diretor do Instituto. Eletrotudo barra de 3 metros (sete unidades); espelho para dois postos de tomada (vinte e quatro unidades), caixa tipo x (vinte e quatro unidades)e tomadas 2p+t (quarenta e oito unidades; Unidut Cônico e reto, 40 unidades cada."/>
    <s v="Sim"/>
    <n v="1751.28"/>
    <m/>
    <n v="1751.28"/>
    <n v="0"/>
    <n v="3"/>
    <x v="6"/>
  </r>
  <r>
    <x v="36"/>
    <d v="2022-03-25T00:00:00"/>
    <n v="15269"/>
    <s v="ATO-MP"/>
    <s v="Viks Elevadores Ltda."/>
    <s v="NE.02781658 - Pregão - serviços de manutenção de elevadores do Edifício Tokamak, Ala Central e plataforma hidráulica vertical - RC 23071 / 60430 - RC 53604 - Alteração de R$ 42.240,00."/>
    <s v="Sim"/>
    <n v="4674"/>
    <m/>
    <n v="4674"/>
    <n v="0"/>
    <n v="3"/>
    <x v="6"/>
  </r>
  <r>
    <x v="36"/>
    <d v="2022-03-29T00:00:00"/>
    <n v="15283"/>
    <s v="ATO-MP"/>
    <s v="Bolonha Material para Construções Eireli"/>
    <s v="Utilização emergencial para mudança de layout de duas (2) salas de aula do laboratório Didático de circuitos elétricos. 01 rolo de 100 metros de cabo de 2,5mm2 na cor: Azul; Verde; Vermelho e preto."/>
    <s v="Sim"/>
    <n v="988.72"/>
    <m/>
    <n v="988.72"/>
    <n v="0"/>
    <n v="3"/>
    <x v="6"/>
  </r>
  <r>
    <x v="36"/>
    <d v="2022-03-30T00:00:00"/>
    <n v="15286"/>
    <s v="ATO-MP"/>
    <s v="Thidemar Serviços de Construções Civil Ltda ME"/>
    <s v="Serviços emergências de reparo em caixilho de alumínio das salas de aula do Laboratório Didático do Edifício (salas n° 1016 / PA2; 1026; 1028; 1030; 1032; 1034; 1036; 1038; 1017; 1019; 1023; 1025; 1029; 1031 E 1033) Principal Ala Central do 1ª pavimento."/>
    <s v="Sim"/>
    <n v="4550"/>
    <m/>
    <n v="4550"/>
    <n v="0"/>
    <n v="3"/>
    <x v="6"/>
  </r>
  <r>
    <x v="36"/>
    <d v="2022-03-30T00:00:00"/>
    <n v="15290"/>
    <s v="ATO-MP"/>
    <s v="Eduardo Ureshino"/>
    <s v="Compra de caixas DUTOPLAST para os auditórios e LabDemo, espelho es interruptor para os auditórios (R$ 319,45), compra de registro e conexões de hidráulica para o bebedouro do Show de Física) cantoneira para prateleira sanitário do Bloco de serviço (R$ 186,45)"/>
    <s v="Sim"/>
    <n v="505.9"/>
    <m/>
    <n v="505.9"/>
    <n v="0"/>
    <n v="3"/>
    <x v="6"/>
  </r>
  <r>
    <x v="36"/>
    <d v="2022-04-05T00:00:00"/>
    <n v="15317"/>
    <s v="ATO"/>
    <s v="1 Nova São José Resíduos Eireli - ME"/>
    <s v="Primeiro TAC - Contrato de serviço de locação de assessório para transporte de carga Exercício 2022 - NE 1489279/2022 - Processo: 21.1.27.43.2"/>
    <s v="Sim"/>
    <n v="39297.01"/>
    <m/>
    <n v="39297.01"/>
    <n v="0"/>
    <n v="4"/>
    <x v="0"/>
  </r>
  <r>
    <x v="36"/>
    <d v="2022-04-05T00:00:00"/>
    <n v="15318"/>
    <s v="ATO"/>
    <s v="ALGV Com. Eletr. e Serv. ADm. Ltda - ME"/>
    <s v="Primeiro TAC Serviço de transporte de carga não especializada"/>
    <s v="Sim"/>
    <n v="26683.14"/>
    <m/>
    <n v="26683.14"/>
    <n v="0"/>
    <n v="4"/>
    <x v="0"/>
  </r>
  <r>
    <x v="36"/>
    <d v="2022-04-18T00:00:00"/>
    <n v="15370"/>
    <s v="ATO-MP"/>
    <s v="Minetto Eletro Refrigeracao Ltda."/>
    <s v="NE.02779726 - Pregão - serviços contínuos de manutenção preventiva e corretiva dos condicionadores de ar - RC 23551 - DC 41924 - Alterado de R$ 251.737,39."/>
    <s v="Sim"/>
    <n v="45941.760000000002"/>
    <m/>
    <n v="45941.760000000002"/>
    <n v="0"/>
    <n v="4"/>
    <x v="0"/>
  </r>
  <r>
    <x v="36"/>
    <d v="2022-04-28T00:00:00"/>
    <n v="15392"/>
    <s v="ATO-MP"/>
    <s v="Remaq Mat e Peças para elevador"/>
    <s v="Troca de peças danificadas do Elevador Social do Edifício Principal Ala Central (16 roldanas da marca OTIS de nylon de 85 mm). Numero de patrimônio: 043.018856"/>
    <s v="Sim"/>
    <n v="3680"/>
    <m/>
    <n v="3680"/>
    <n v="0"/>
    <n v="4"/>
    <x v="0"/>
  </r>
  <r>
    <x v="36"/>
    <d v="2022-04-28T00:00:00"/>
    <n v="15409"/>
    <s v="ATO-MP"/>
    <s v="RMG Rodrigues Shopping dos Elevadores ME"/>
    <s v="Fornecimento de troca de dois (2) Modulo RS 14, peças para troca do Elevador Social do Edifício Tokamak. Numero de patrimônio: 043.024.278"/>
    <s v="Sim"/>
    <n v="437.1"/>
    <m/>
    <n v="437.1"/>
    <n v="0"/>
    <n v="4"/>
    <x v="0"/>
  </r>
  <r>
    <x v="36"/>
    <d v="2022-04-28T00:00:00"/>
    <n v="15411"/>
    <s v="ATO-MP"/>
    <s v="Itopro Instal e Manut de Ar Condicionado Ltda"/>
    <s v="Pregão - Contrato de serviços de manutenção de aparelhos de ar condicionado do Edifício HEPIC e Centro de Computação - RC 203967 - Reserva 1865254 - DC 84330. Proc. 22.1.227.43.2 - Docto. Anulação da Reserva 2849287 - Alteração de R$ 69.684,00."/>
    <s v="Sim"/>
    <n v="19790.13"/>
    <m/>
    <n v="19790.13"/>
    <n v="0"/>
    <n v="4"/>
    <x v="0"/>
  </r>
  <r>
    <x v="36"/>
    <d v="2022-04-29T00:00:00"/>
    <n v="15410"/>
    <s v="ATO-MP"/>
    <s v="Air Care do Brasil Ltda"/>
    <s v="Manutenção de aparelho de ar condicionado de 36.000 btu´s da marca: Carrier (troca de hélice; capacitor e motor do ventilador). Numero: 043.013.556 - Setor de Vigilância."/>
    <s v="Sim"/>
    <n v="2733"/>
    <m/>
    <n v="2733"/>
    <n v="0"/>
    <n v="4"/>
    <x v="0"/>
  </r>
  <r>
    <x v="36"/>
    <d v="2022-04-29T00:00:00"/>
    <n v="15416"/>
    <s v="ATO-MP"/>
    <s v="Eduardo Ureshino"/>
    <s v="Compra de material de esgoto para adequação do laboratório da Profa. Márcia Fantini e anel de vedação para o sanitário masculino Ala 2 (entupimento do ralo da sala da terceirizada) R$ 678,90"/>
    <s v="Sim"/>
    <n v="783.6"/>
    <m/>
    <n v="783.6"/>
    <n v="0"/>
    <n v="4"/>
    <x v="0"/>
  </r>
  <r>
    <x v="36"/>
    <d v="2022-04-29T00:00:00"/>
    <n v="15417"/>
    <s v="ATO"/>
    <s v="Eduardo Ureshino"/>
    <s v="Cadeado e fechadura tipo ferrolho para o abrigo da Ala 1 (FGE / AR CONDICIONADO)"/>
    <s v="Sim"/>
    <n v="107.8"/>
    <m/>
    <n v="107.8"/>
    <n v="0"/>
    <n v="4"/>
    <x v="0"/>
  </r>
  <r>
    <x v="36"/>
    <d v="2022-04-29T00:00:00"/>
    <n v="15421"/>
    <s v="ATO-MP"/>
    <s v="Eduardo Ureshino"/>
    <s v="Compra de refletores para a área externa do VDG e Oscar Sala, a pedido do Prof. Medina, lâmpada PAR 30 e bolinha para os auditório e palfon LED 18W para teste no auditório SUL"/>
    <s v="Sim"/>
    <n v="1077.92"/>
    <m/>
    <n v="1077.92"/>
    <n v="0"/>
    <n v="4"/>
    <x v="0"/>
  </r>
  <r>
    <x v="36"/>
    <d v="2022-05-06T00:00:00"/>
    <n v="15492"/>
    <s v="ATO-MP"/>
    <s v="Eduardo Ureshino"/>
    <s v="Compra de 04 fechaduras (02 para Oscar Sala 100 e 116 e 02 para BJF sanitário feminino)"/>
    <s v="Sim"/>
    <n v="531"/>
    <m/>
    <n v="531"/>
    <n v="0"/>
    <n v="5"/>
    <x v="1"/>
  </r>
  <r>
    <x v="36"/>
    <d v="2022-05-10T00:00:00"/>
    <n v="15506"/>
    <s v="ATO-MP"/>
    <s v="José Roberto dos Santos"/>
    <s v="Manutenção das portas de ferro, da entrada do CEPA I e II e porta de entrada do Lacivid do Edifício Van der Graaff."/>
    <s v="Sim"/>
    <n v="80"/>
    <m/>
    <n v="80"/>
    <n v="0"/>
    <n v="5"/>
    <x v="1"/>
  </r>
  <r>
    <x v="36"/>
    <d v="2022-05-10T00:00:00"/>
    <n v="15512"/>
    <s v="ATO"/>
    <s v="Anizete Silva Santos"/>
    <s v="Compra de cabo de comando 5x1 e tomada + plug trisáfico para mudança do local do compressor de ar da oficina do Basílio a pedido do Marcos R$253,76, disjuntor Steck para troca na FMA (quadro novo corredor da secretaria) R$ 36,80"/>
    <s v="Sim"/>
    <n v="290.56"/>
    <m/>
    <n v="290.56"/>
    <n v="0"/>
    <n v="5"/>
    <x v="1"/>
  </r>
  <r>
    <x v="36"/>
    <d v="2022-05-10T00:00:00"/>
    <n v="15514"/>
    <s v="ATO"/>
    <s v="Eduardo Ureshino"/>
    <s v="compra de acessórios e cuba para o Oscar Sala e AVC, compra de interruptores para o Abrahão de Moraes e DUTOTEC para uso nas salas de aula."/>
    <s v="Sim"/>
    <n v="1129.22"/>
    <m/>
    <n v="1129.22"/>
    <n v="0"/>
    <n v="5"/>
    <x v="1"/>
  </r>
  <r>
    <x v="36"/>
    <d v="2022-05-17T00:00:00"/>
    <n v="15589"/>
    <s v="ATO-MP"/>
    <s v="Casa Pedroso Materiais Para Construção Ltda - EPP"/>
    <s v="Utilização para atendimento emergencial de solicitações de serviços junto a manutenção predial. Tomada 2p+t 25 unidades (laboratório Didático); Chuveiro elétrico 02 unidades, Torneira para jardim porta cadeado 3 unidades, veda rosca 2 unidades; Braço de chuveiro polido 2 unidades (Manutenção Predial)."/>
    <s v="Sim"/>
    <n v="477.37"/>
    <m/>
    <n v="477.37"/>
    <n v="0"/>
    <n v="5"/>
    <x v="1"/>
  </r>
  <r>
    <x v="36"/>
    <d v="2022-05-18T00:00:00"/>
    <n v="15605"/>
    <s v="DIR"/>
    <s v="Ajuste de saldo"/>
    <s v="Empenho Tesouraria"/>
    <s v="Sim"/>
    <n v="163.18"/>
    <m/>
    <n v="163.18"/>
    <n v="0"/>
    <n v="5"/>
    <x v="1"/>
  </r>
  <r>
    <x v="36"/>
    <d v="2022-05-24T00:00:00"/>
    <n v="15613"/>
    <s v="ATO"/>
    <s v="Eduardo Ureshino"/>
    <s v="Fita isolante para uso cotidiano, suporte tipo mão francesa para o laboratório do BJF (Prof. Fernando), grelha para as lajes da Ala Central e Ala 2"/>
    <s v="Sim"/>
    <n v="461.64"/>
    <m/>
    <n v="461.64"/>
    <n v="0"/>
    <n v="5"/>
    <x v="1"/>
  </r>
  <r>
    <x v="36"/>
    <d v="2022-05-25T00:00:00"/>
    <n v="15619"/>
    <s v="ATO"/>
    <s v="ALPR - Elevadores Ltda"/>
    <s v="Manutenção emergencial dos Elevadores do Edifício Tokamak / n° de patrimônio:043.024.278 e Edifício Principal Ala Central / n° patrimônio:043.018856."/>
    <s v="Sim"/>
    <n v="1560"/>
    <m/>
    <n v="1560"/>
    <n v="0"/>
    <n v="5"/>
    <x v="1"/>
  </r>
  <r>
    <x v="36"/>
    <d v="2022-05-26T00:00:00"/>
    <n v="15625"/>
    <s v="ATO"/>
    <s v="Eduardo Ureshino"/>
    <s v="Desincrustante para mictórios (R$ 150,00), vedacalha, argamassa pronta, tijolo maciço e alicate para eletricista (Valdevan) R$ 154,16."/>
    <s v="Sim"/>
    <n v="304.16000000000003"/>
    <m/>
    <n v="304.16000000000003"/>
    <n v="0"/>
    <n v="5"/>
    <x v="1"/>
  </r>
  <r>
    <x v="36"/>
    <d v="2022-06-01T00:00:00"/>
    <n v="15638"/>
    <s v="ATO-MP"/>
    <s v="Dante Machi Me"/>
    <s v="Manutenção emergencial da porta de entrada da rua do Matão 1371, reforço de dobradiça, interno nas cantoneiras, tampa vista e batente. Devido aos problemas apresentados, uma das portas não estava abrindo, limitando o acesso e causando aglomeração na entrada ao Edifício Principal em horários de picos. O presente Edifício abriga todas as salas de aulas e laboratórios didáticos do IFUSP, além da Diretoria/ADM, 02 Departamentos e Laboratórios de Pesquisas."/>
    <s v="Sim"/>
    <n v="2650"/>
    <m/>
    <n v="2650"/>
    <n v="0"/>
    <n v="6"/>
    <x v="7"/>
  </r>
  <r>
    <x v="36"/>
    <d v="2022-06-08T00:00:00"/>
    <n v="15662"/>
    <s v="ATO"/>
    <s v="Sol Comercio de Equiptos. e Servs. de Instal."/>
    <s v="NE.02781950 - aquisição e instalação de um defletor em acrílico p/ aparelho de ar condicionado - RC 186469 - DC 103245 - Ajuste da GO 15663 / GC 3721."/>
    <s v="Sim"/>
    <n v="380"/>
    <m/>
    <n v="380"/>
    <n v="0"/>
    <n v="6"/>
    <x v="7"/>
  </r>
  <r>
    <x v="36"/>
    <d v="2022-06-14T00:00:00"/>
    <n v="15675"/>
    <s v="ATO-MP"/>
    <s v="Elevadores Zenit Eireli"/>
    <s v="Referente ao 4º Termo de Aditivo do Contrato - Processo: 22.1.291.43.2"/>
    <s v="Sim"/>
    <n v="4213.7"/>
    <m/>
    <n v="4213.7"/>
    <n v="0"/>
    <n v="6"/>
    <x v="7"/>
  </r>
  <r>
    <x v="36"/>
    <d v="2022-06-15T00:00:00"/>
    <n v="15679"/>
    <s v="ATO-MP"/>
    <s v="Am Nova Era Comercial e Servicos Ltda."/>
    <s v="NE.02920372 ANULADO - Ata Registro de Preço - compra de vidros p/ o Edifício Basilio Jafet e Principal - RC 317350 - DC 129988."/>
    <s v="Sim"/>
    <n v="0"/>
    <m/>
    <n v="0"/>
    <n v="0"/>
    <n v="6"/>
    <x v="7"/>
  </r>
  <r>
    <x v="36"/>
    <d v="2022-06-15T00:00:00"/>
    <n v="15680"/>
    <s v="ATO-MP"/>
    <s v="Thyssenkrupp Elevadores S/A"/>
    <s v="Referente ao terceiro termo de aditivo do contrato"/>
    <s v="Sim"/>
    <n v="9156.5"/>
    <m/>
    <n v="9156.5"/>
    <n v="0"/>
    <n v="6"/>
    <x v="7"/>
  </r>
  <r>
    <x v="36"/>
    <d v="2022-06-27T00:00:00"/>
    <n v="15694"/>
    <s v="ATO"/>
    <s v="Dante Marchi"/>
    <s v="Conserto emergencial da porta de entrada do edifício Oscar Sala, foi trocado todas as dobradiças para porta principal."/>
    <s v="Sim"/>
    <n v="780"/>
    <m/>
    <n v="780"/>
    <n v="0"/>
    <n v="6"/>
    <x v="7"/>
  </r>
  <r>
    <x v="36"/>
    <d v="2022-06-27T00:00:00"/>
    <n v="15695"/>
    <s v="ATO"/>
    <s v="GFLA Comercio e montagens de calhas EIRELI-ME"/>
    <s v="Manutenção na vedação dos rufos de 01 reservatório do edifício Basílio Jafet"/>
    <s v="Sim"/>
    <n v="1510"/>
    <m/>
    <n v="1510"/>
    <n v="0"/>
    <n v="6"/>
    <x v="7"/>
  </r>
  <r>
    <x v="36"/>
    <d v="2022-06-28T00:00:00"/>
    <n v="15698"/>
    <s v="ATO"/>
    <s v="Eduardo Ureshino"/>
    <s v="1.Tubulação esgoto para conserto de vazamento no sanitário feminino do MSC, acessórios de eletroduto para o Demonstrações e PU 40 para sanitário feminino Oscar Sala (R$ 506,14); 2.Reparo de válvula HYDRA e reparo de torneira para de cozinha da terceirizada do Bloco de Serviços (R$ 456,00); 3.Placas e módulos para PIAL PLUS para utilizar os interruptores que temos em estoque (R$ 278,78); 4.Acessórios para DUTOTEC para ser utilizados nas salas do FMA que tem canaleta sem elétrica e FGE na sala de reuniões (R$ 2.161,00); 5. Flexível e sifão para uso geral no sanitários do IF (R$ 234,86); 6. Plug macho para CEPA E arruela para eletroduto uso geral (R$ 48,69); 7. Êmbolo para sanitário masculino térreo Ala 2 (R$ 323,96); 8. Fita isolante uso geral, tubo de ligação de bacia Ala 2 e BJF, kit caixa acoplada e torneira para Biblioteca, parafuso placas BJF, torneira de fechamento automático para guarita do MSC (R$ 865,32) e 9. Fixa cuba para sanitário AVC, 2 gabinetes para sanitários Diretoria, 03 painel LED 20W entrada do Milênio."/>
    <s v="Sim"/>
    <n v="5677.15"/>
    <m/>
    <n v="5677.15"/>
    <n v="0"/>
    <n v="6"/>
    <x v="7"/>
  </r>
  <r>
    <x v="36"/>
    <d v="2022-06-28T00:00:00"/>
    <n v="15703"/>
    <s v="ATO"/>
    <s v="Persianas Acciardi Industria e Comercio Ltda."/>
    <s v="NE.03056078 - compra de persianas para salas 3156 e 2049 da Ala I do DFGE - RC 260170 - DC 135929 - Ajuste da GO 15704 / GC 3724."/>
    <s v="Sim"/>
    <n v="2900"/>
    <m/>
    <n v="2900"/>
    <n v="0"/>
    <n v="6"/>
    <x v="7"/>
  </r>
  <r>
    <x v="36"/>
    <d v="2022-07-01T00:00:00"/>
    <n v="15723"/>
    <s v="ATO"/>
    <s v="Reserva Anulada"/>
    <s v="Reserva 3240863 - Convite - serviço de decoração e paisagismo de área externa - RC 266152 - DC 143654 - Valor R$ 114.785,19"/>
    <s v="Sim"/>
    <n v="0"/>
    <m/>
    <n v="0"/>
    <n v="0"/>
    <n v="7"/>
    <x v="8"/>
  </r>
  <r>
    <x v="36"/>
    <d v="2022-07-01T00:00:00"/>
    <n v="15724"/>
    <s v="ATO"/>
    <s v="Bustamante Solucoes Engenharia - EIRELI"/>
    <s v="NE.03259238 - serviços de manutenção de cobertura do telhado do Espaço Mario Capello - DFNC - RC 346296 - DC 145100."/>
    <s v="Sim"/>
    <n v="17850"/>
    <m/>
    <n v="17850"/>
    <n v="0"/>
    <n v="7"/>
    <x v="8"/>
  </r>
  <r>
    <x v="36"/>
    <d v="2022-07-05T00:00:00"/>
    <n v="15736"/>
    <s v="ATO-MP"/>
    <s v="Adilson Batista Machado"/>
    <s v="Compra emergencial para utilização na conclusão de serviços junto a Manutenção Predial (Interruptor bipolar simples de 25A - 5 unidades; Plug macho de 20A - 5 unidades)"/>
    <s v="Sim"/>
    <n v="352.94"/>
    <m/>
    <n v="352.94"/>
    <n v="0"/>
    <n v="7"/>
    <x v="8"/>
  </r>
  <r>
    <x v="36"/>
    <d v="2022-07-15T00:00:00"/>
    <n v="15768"/>
    <s v="ATO-MP"/>
    <s v="Robson da Silva Marques Eireli"/>
    <s v="Serviços emergenciais de demolição decorrente da remoção das 09 seringueiras no calçadão do IFUSP."/>
    <s v="Sim"/>
    <n v="2760"/>
    <m/>
    <n v="2760"/>
    <n v="0"/>
    <n v="7"/>
    <x v="8"/>
  </r>
  <r>
    <x v="36"/>
    <d v="2022-07-22T00:00:00"/>
    <n v="15780"/>
    <s v="ATO-MP"/>
    <s v="Materiais para Construção 2 de Julho"/>
    <s v="Compra de material de construção para execução de alvenaria e contra piso das salas 115 e 116 do AVC, serviço complementar a obra contratada do Prof. Caetano."/>
    <s v="Sim"/>
    <n v="1681.69"/>
    <m/>
    <n v="1681.69"/>
    <n v="0"/>
    <n v="7"/>
    <x v="8"/>
  </r>
  <r>
    <x v="36"/>
    <d v="2022-07-22T00:00:00"/>
    <n v="15781"/>
    <s v="ATO-MP"/>
    <s v="KFK Comercio de Tintas e Ferragens"/>
    <s v="Compra de tintas e acessórios de pintura para execução no SAMPA e salas 115 e 116 do AVC. Serviço complementar a obra contratada do Prof. Caetano."/>
    <s v="Sim"/>
    <n v="2378.6999999999998"/>
    <m/>
    <n v="2378.6999999999998"/>
    <n v="0"/>
    <n v="7"/>
    <x v="8"/>
  </r>
  <r>
    <x v="36"/>
    <d v="2022-07-28T00:00:00"/>
    <n v="15793"/>
    <s v="ATO"/>
    <s v="Ricardo Ichiwaki"/>
    <s v="Compra de tubo PVC 110mm para experimento do Laboratório Didático."/>
    <s v="Sim"/>
    <n v="204.4"/>
    <m/>
    <n v="204.4"/>
    <n v="0"/>
    <n v="7"/>
    <x v="8"/>
  </r>
  <r>
    <x v="36"/>
    <d v="2022-07-29T00:00:00"/>
    <n v="15802"/>
    <s v="ATO-MP"/>
    <s v="Eduardo Ureshino"/>
    <s v="Compra de suporte de tv para sala de monitoramento; acessórios de elétrica (FMA), de hidráulica (FMT) e protetor de ralo para lajes da central; material elétrico para os auditórios NORTE e SUL; A ADEVISO pu 40 para o rodapé da CENTRAL e conectores para os auditório NORTE e SUL."/>
    <s v="Sim"/>
    <n v="1081.27"/>
    <m/>
    <n v="1081.27"/>
    <n v="0"/>
    <n v="7"/>
    <x v="8"/>
  </r>
  <r>
    <x v="36"/>
    <d v="2022-07-29T00:00:00"/>
    <n v="15803"/>
    <s v="ATO-MP"/>
    <s v="Adilson Batista Machado"/>
    <s v="Material de escritório para suprir demanda de trabalho (Folha A3, pacote com 500 folhas; duas pranchetas; Fita adesiva antiderrapante para escadas)"/>
    <s v="Sim"/>
    <n v="316.39999999999998"/>
    <m/>
    <n v="316.39999999999998"/>
    <n v="0"/>
    <n v="7"/>
    <x v="8"/>
  </r>
  <r>
    <x v="36"/>
    <d v="2022-08-02T00:00:00"/>
    <n v="15813"/>
    <s v="ATO"/>
    <s v="Engemax Engenharia e Construções Ltda"/>
    <s v="Serviços de acessibilidade e pavimentação de área externa - Edifício Hepic - DC 168797 - NE 4157269 - Processo: 22.1.417.43.6 (Valor total do contrato é de R$ 122.000,00, restante do valor esta no Programa USP Eficiente 2022 GO 15811)."/>
    <s v="Sim"/>
    <n v="3529.79"/>
    <m/>
    <n v="3529.79"/>
    <n v="0"/>
    <n v="8"/>
    <x v="9"/>
  </r>
  <r>
    <x v="36"/>
    <d v="2022-08-04T00:00:00"/>
    <n v="15817"/>
    <s v="ATO"/>
    <s v="Materiais para Construção 2 de Julho"/>
    <s v="Compra de tinta para reforma do SAMPA"/>
    <s v="Sim"/>
    <n v="1348.88"/>
    <m/>
    <n v="1348.88"/>
    <n v="0"/>
    <n v="8"/>
    <x v="9"/>
  </r>
  <r>
    <x v="36"/>
    <d v="2022-08-04T00:00:00"/>
    <n v="15818"/>
    <s v="ATO"/>
    <s v="KFK Comercio de Tintas e Ferragens"/>
    <s v="Compra de materiais de pintura para reforma do SAMPA"/>
    <s v="Sim"/>
    <n v="1429.61"/>
    <m/>
    <n v="1429.61"/>
    <n v="0"/>
    <n v="8"/>
    <x v="9"/>
  </r>
  <r>
    <x v="36"/>
    <d v="2022-08-08T00:00:00"/>
    <n v="15827"/>
    <s v="DIR"/>
    <s v="Ibec Engenharia Ltda"/>
    <s v="Contratação de serviços de jardinagem DC 170848/2022 - Reserva 3878183/2022 - NE 4995590/2022 - Processo: 22.1.421.43.3 - Obs. Valor empenhado referente ao Exercício 2022 (novembro e dezembro)."/>
    <s v="Sim"/>
    <n v="37821.879999999997"/>
    <m/>
    <n v="37821.879999999997"/>
    <n v="0"/>
    <n v="8"/>
    <x v="9"/>
  </r>
  <r>
    <x v="36"/>
    <d v="2022-08-08T00:00:00"/>
    <n v="15833"/>
    <s v="DIR"/>
    <s v="Reitoria - Estagiários"/>
    <s v="Solicitação: 834/2022 Setor: Física Geral Solicitante: 73962-1 Elcio Abdalla Valor da Bolsa: 1.212,00 Previsão Orçamentária: 14.544,00 + 3.168,00 (auxílio transporte) Duração: 12 meses Jornada: 30 Horas Doc. Mov. Verba: 202202962261 Processo: 22.1.391.43.7 Aluno: 12558982 - Joara Cardoso Silva Data de Cadastro: 20/08/2022 07:43 - Remanejamento N° 2022 50422646"/>
    <s v="Sim"/>
    <n v="17712"/>
    <m/>
    <n v="17712"/>
    <n v="0"/>
    <n v="8"/>
    <x v="9"/>
  </r>
  <r>
    <x v="36"/>
    <d v="2022-08-12T00:00:00"/>
    <n v="15857"/>
    <s v="ATO-MP"/>
    <s v="Reserva Pregão"/>
    <s v="Cancelado - referente ao aquecedor solar do edifício de bloco de serviços - DC 181947/2022 - Processo:22.1.438.43.3 - Cancelado o valor de R$ 6.950,00."/>
    <s v="Não"/>
    <n v="0"/>
    <m/>
    <n v="0"/>
    <n v="0"/>
    <n v="8"/>
    <x v="9"/>
  </r>
  <r>
    <x v="36"/>
    <d v="2022-08-17T00:00:00"/>
    <n v="15870"/>
    <s v="DIR"/>
    <s v="Jose Ediniz Ribeiro Pinturas ME"/>
    <s v="Serviço de manutenção e conservação de pintura - Processo: 21.1.421.43.2 - NE 4030242/2022"/>
    <s v="Sim"/>
    <n v="19221"/>
    <m/>
    <n v="19221"/>
    <n v="0"/>
    <n v="8"/>
    <x v="9"/>
  </r>
  <r>
    <x v="36"/>
    <d v="2022-08-22T00:00:00"/>
    <n v="15884"/>
    <s v="ATO-MP"/>
    <s v="Bolonha Material para Construções Eireli"/>
    <s v="Aquisição emergencial para colocação de piso sala do Rack do Conjunto Alessandro Volta Bloco &quot;C&quot; andar térreo."/>
    <s v="Sim"/>
    <n v="1704.93"/>
    <m/>
    <n v="1704.93"/>
    <n v="0"/>
    <n v="8"/>
    <x v="9"/>
  </r>
  <r>
    <x v="36"/>
    <d v="2022-08-22T00:00:00"/>
    <n v="15891"/>
    <s v="ATO-MP"/>
    <s v="Eduardo Ureshino"/>
    <s v="Compra de vaso sanitário PNE e acessórios hidráulicos para o Tokamak, cadeado para a vigilância, canaleta para as lâmpadas UVC DFNC"/>
    <s v="Sim"/>
    <n v="1738.79"/>
    <m/>
    <n v="1738.79"/>
    <n v="0"/>
    <n v="8"/>
    <x v="9"/>
  </r>
  <r>
    <x v="36"/>
    <d v="2022-08-23T00:00:00"/>
    <n v="15896"/>
    <s v="ATO-MP"/>
    <s v="Reserva"/>
    <s v="Pregão Eletrônico 45/2022 - Fracassado. Reserva 4095670 ANULADA - Pregão - Serviços de limpezas de caixas d'águas do IFUSP - RC 69853 - DC 188828. Proc. 2022.1.449.43.5 -"/>
    <s v="Sim"/>
    <n v="0"/>
    <m/>
    <n v="0"/>
    <n v="0"/>
    <n v="8"/>
    <x v="9"/>
  </r>
  <r>
    <x v="36"/>
    <d v="2022-08-30T00:00:00"/>
    <n v="15909"/>
    <s v="ATO-MP"/>
    <s v="Eduardo Ureshino"/>
    <s v="Compra de assento sanitário PNE para instalação no Tokamak"/>
    <s v="Sim"/>
    <n v="156.66"/>
    <m/>
    <n v="156.66"/>
    <n v="0"/>
    <n v="8"/>
    <x v="9"/>
  </r>
  <r>
    <x v="36"/>
    <d v="2022-08-30T00:00:00"/>
    <n v="15926"/>
    <s v="ATO-MP"/>
    <s v="Eduardo Ureshino"/>
    <s v="Compra de tomadas 20A para ADM e AVF"/>
    <s v="Sim"/>
    <n v="126.5"/>
    <m/>
    <n v="126.5"/>
    <n v="0"/>
    <n v="8"/>
    <x v="9"/>
  </r>
  <r>
    <x v="36"/>
    <d v="2022-08-31T00:00:00"/>
    <n v="15946"/>
    <s v="ATO-MP"/>
    <s v="ALMOXARIFADO"/>
    <s v="Requisição de Almoxarifado - Manutenção Predial"/>
    <s v="Sim"/>
    <n v="11.51"/>
    <m/>
    <n v="11.51"/>
    <n v="0"/>
    <n v="8"/>
    <x v="9"/>
  </r>
  <r>
    <x v="36"/>
    <d v="2022-08-31T00:00:00"/>
    <n v="15940"/>
    <s v="ATO-MP"/>
    <s v="ALMOXARIFADO"/>
    <s v="Requisição de Almoxarifado"/>
    <s v="Sim"/>
    <n v="871.42"/>
    <m/>
    <n v="871.42"/>
    <n v="0"/>
    <n v="8"/>
    <x v="9"/>
  </r>
  <r>
    <x v="36"/>
    <d v="2022-08-31T00:00:00"/>
    <n v="15943"/>
    <s v="ATO"/>
    <s v="ALMOXARIFADO"/>
    <s v="Requisição de Almoxarifado"/>
    <s v="Sim"/>
    <n v="430"/>
    <m/>
    <n v="430"/>
    <n v="0"/>
    <n v="8"/>
    <x v="9"/>
  </r>
  <r>
    <x v="36"/>
    <d v="2022-08-31T00:00:00"/>
    <n v="15945"/>
    <s v="ATO-MP"/>
    <s v="ALMOXARIFADO"/>
    <s v="Requisição de Almoxarifado"/>
    <s v="Sim"/>
    <n v="666.5"/>
    <m/>
    <n v="666.5"/>
    <n v="0"/>
    <n v="8"/>
    <x v="9"/>
  </r>
  <r>
    <x v="36"/>
    <d v="2022-08-31T00:00:00"/>
    <n v="15949"/>
    <s v="ATO-MP"/>
    <s v="ALMOXARIFADO"/>
    <s v="Requisição de Almoxarifado"/>
    <s v="Sim"/>
    <n v="27"/>
    <m/>
    <n v="27"/>
    <n v="0"/>
    <n v="8"/>
    <x v="9"/>
  </r>
  <r>
    <x v="36"/>
    <d v="2022-08-31T00:00:00"/>
    <n v="15950"/>
    <s v="ATO-MP"/>
    <s v="ALMOXARIFADO"/>
    <s v="Requisição de Almoxarifado"/>
    <s v="Sim"/>
    <n v="251.19"/>
    <m/>
    <n v="251.19"/>
    <n v="0"/>
    <n v="8"/>
    <x v="9"/>
  </r>
  <r>
    <x v="36"/>
    <d v="2022-08-31T00:00:00"/>
    <n v="15953"/>
    <s v="ATO-MP"/>
    <s v="ALMOXARIFADO"/>
    <s v="Requisição de Almoxarifado"/>
    <s v="Sim"/>
    <n v="493.98"/>
    <m/>
    <n v="493.98"/>
    <n v="0"/>
    <n v="8"/>
    <x v="9"/>
  </r>
  <r>
    <x v="36"/>
    <d v="2022-08-31T00:00:00"/>
    <n v="15954"/>
    <s v="ATO-MP"/>
    <s v="ALMOXARIFADO"/>
    <s v="Requisição de Almoxarifado"/>
    <s v="Sim"/>
    <n v="1.17"/>
    <m/>
    <n v="1.17"/>
    <n v="0"/>
    <n v="8"/>
    <x v="9"/>
  </r>
  <r>
    <x v="36"/>
    <d v="2022-08-31T00:00:00"/>
    <n v="15960"/>
    <s v="DIR"/>
    <s v="Prado Com. de Eletron. e Servs. de Instal. EIRELI"/>
    <s v="NE.04189080 / 04189098 - Ata Registro de Preço - instalação e aquisição de condicionador de ar p/ 114 - Ed. Basilio Jafet - RC 455338 - DC 200372."/>
    <s v="Sim"/>
    <n v="10054"/>
    <m/>
    <n v="10054"/>
    <n v="0"/>
    <n v="8"/>
    <x v="9"/>
  </r>
  <r>
    <x v="36"/>
    <d v="2022-09-01T00:00:00"/>
    <n v="15963"/>
    <s v="ATO"/>
    <s v="Bolonha Material para Construção Eireli"/>
    <s v="Aquisição de materiais de manutenção diversos para Estoque - Processo: 22.1.528.43.2 - NE 4336783 e NE 4336791"/>
    <s v="Sim"/>
    <n v="15995"/>
    <m/>
    <n v="15995"/>
    <n v="0"/>
    <n v="9"/>
    <x v="2"/>
  </r>
  <r>
    <x v="36"/>
    <d v="2022-09-14T00:00:00"/>
    <n v="16045"/>
    <s v="ATO-MP"/>
    <s v="Eduardo Ureshino"/>
    <s v="Tubulação de esgoto para Oscar Sala, trena para manutenção, cola de piso uso geral e estrado de plástico para o abrigo o armário químico (R$ 740,11). Sede para HYDRAMAX e chave para flexível (R$179,00). Material elétrico para uso no LQMEC."/>
    <s v="Sim"/>
    <n v="1282.53"/>
    <m/>
    <n v="1282.53"/>
    <n v="0"/>
    <n v="9"/>
    <x v="2"/>
  </r>
  <r>
    <x v="36"/>
    <d v="2022-09-14T00:00:00"/>
    <n v="16046"/>
    <s v="ATO-MP"/>
    <s v="GFLA COMERCIO E MONTAGENS DE CALHAS EIRELI - ME"/>
    <s v="Vedação no entorno do reservatório e das calhas no trecho da secretaria da FEP."/>
    <s v="Sim"/>
    <n v="700"/>
    <m/>
    <n v="700"/>
    <n v="0"/>
    <n v="9"/>
    <x v="2"/>
  </r>
  <r>
    <x v="36"/>
    <d v="2022-09-15T00:00:00"/>
    <n v="16058"/>
    <s v="ATO-MP"/>
    <s v="CONCERTA MANUTENÇÃO PREDIAL LTDA."/>
    <s v="Devido a problemas na reforma do LQMEC, tornou-se necessária a URGENTE contratação de container para guardar os móveis e equipamentos do laboratório, até a conclusão dos serviços."/>
    <s v="Sim"/>
    <n v="3050"/>
    <m/>
    <n v="3050"/>
    <n v="0"/>
    <n v="9"/>
    <x v="2"/>
  </r>
  <r>
    <x v="36"/>
    <d v="2022-09-16T00:00:00"/>
    <n v="16063"/>
    <s v="ATO-MP"/>
    <s v="ALMOXARIFADO"/>
    <s v="Requisição de Almoxarifado"/>
    <s v="Sim"/>
    <n v="2413.52"/>
    <m/>
    <n v="2413.52"/>
    <n v="0"/>
    <n v="9"/>
    <x v="2"/>
  </r>
  <r>
    <x v="36"/>
    <d v="2022-09-22T00:00:00"/>
    <n v="16088"/>
    <s v="DIR"/>
    <s v="Débitos Tesouraria"/>
    <s v="Ajustes de lançamentos referente as despesas realizadas no Grupo da Manutenção Predial no processo de adiantamento nº : 22.1.420.43.7, mas lançados no RORÇ DFGE - GO 15860 - Contrapartida Diretoria RORÇ Básica GC 3830"/>
    <s v="Sim"/>
    <n v="2290"/>
    <m/>
    <n v="2290"/>
    <n v="0"/>
    <n v="9"/>
    <x v="2"/>
  </r>
  <r>
    <x v="36"/>
    <d v="2022-09-26T00:00:00"/>
    <n v="16089"/>
    <s v="ATO"/>
    <s v="TK Elevadores Brasil Ltda"/>
    <s v="Troca emergencial do óleo do motor do carte do elevador social do Edifício Principal Ala 2, óleo para engrenagem e etiqueta. Numero de patrimônio: 043.018.855"/>
    <s v="Sim"/>
    <n v="1691.64"/>
    <m/>
    <n v="1691.64"/>
    <n v="0"/>
    <n v="9"/>
    <x v="2"/>
  </r>
  <r>
    <x v="36"/>
    <d v="2022-09-26T00:00:00"/>
    <n v="16092"/>
    <s v="ATO-MP"/>
    <s v="Eduardo Ureshino"/>
    <s v="Compra de material elétrico para UVC Porf, Nemitala (R$ 688,55), canaleta plástica (UVC), argamassa e tubo de ligação uso geral (R$ 427,35), conexões PEAD (R$ 14,24), assento PNE para TOKAMAK (R$ 420,00)"/>
    <s v="Sim"/>
    <n v="1550.14"/>
    <m/>
    <n v="1550.14"/>
    <n v="0"/>
    <n v="9"/>
    <x v="2"/>
  </r>
  <r>
    <x v="36"/>
    <d v="2022-10-03T00:00:00"/>
    <n v="16118"/>
    <s v="ATO"/>
    <s v="Eduardo Ureshino"/>
    <s v="Compra de material para conserto de vazamento para usar nos telhados (fita, veda calha, primer)"/>
    <s v="Sim"/>
    <n v="503.2"/>
    <m/>
    <n v="503.2"/>
    <n v="0"/>
    <n v="10"/>
    <x v="10"/>
  </r>
  <r>
    <x v="36"/>
    <d v="2022-10-05T00:00:00"/>
    <n v="16127"/>
    <s v="ATO-MP"/>
    <s v="Itopro Instal e Manut de Ar Condicionado Ltda"/>
    <s v="NEO 04909538 - Serviço de desinstalação e remoção de ar condicionado no Edif. Basilio Jafet - RC 499408 - DC 228897 - Proc. 22.1.584.43.0"/>
    <s v="Sim"/>
    <n v="350"/>
    <m/>
    <n v="350"/>
    <n v="0"/>
    <n v="10"/>
    <x v="10"/>
  </r>
  <r>
    <x v="36"/>
    <d v="2022-10-06T00:00:00"/>
    <n v="16147"/>
    <s v="ATO-MP"/>
    <s v="Rocha Express LTDA - ME"/>
    <s v="Conserto emergencial do telhado da biblioteca para corrigir novos vazamentos que surgiram nas ultimas chuvas."/>
    <s v="Sim"/>
    <n v="2350"/>
    <m/>
    <n v="2350"/>
    <n v="0"/>
    <n v="10"/>
    <x v="10"/>
  </r>
  <r>
    <x v="36"/>
    <d v="2022-10-07T00:00:00"/>
    <n v="16149"/>
    <s v="ATO-MP"/>
    <s v="NET-ENTERPRISE ELETRICA E INFORMÁTICA EIRELI"/>
    <s v="Prestação de serviço emergencial em quadro elétrico do LQMEC."/>
    <s v="Sim"/>
    <n v="2282"/>
    <m/>
    <n v="2282"/>
    <n v="0"/>
    <n v="10"/>
    <x v="10"/>
  </r>
  <r>
    <x v="36"/>
    <d v="2022-10-11T00:00:00"/>
    <n v="16184"/>
    <s v="ATO-MP"/>
    <s v="CONCERTA MANUTENÇÃO PREDIAL LTDA."/>
    <s v="Devido a problemas na reforma do LQMEC, tornou-se necessária a URGENTE contratação de container para guardar os móveis e equipamentos do laboratório, até a conclusão dos serviços."/>
    <s v="Sim"/>
    <n v="3050"/>
    <m/>
    <n v="3050"/>
    <n v="0"/>
    <n v="10"/>
    <x v="10"/>
  </r>
  <r>
    <x v="36"/>
    <d v="2022-10-14T00:00:00"/>
    <n v="16196"/>
    <s v="ATO-MP"/>
    <s v="Eduardo Ureshino"/>
    <s v="Conserto de dois purificadores de água localizados no Bloco de Serviço e Show de Física, patrimônios nºs 043.019627 e 043.020520"/>
    <s v="Sim"/>
    <n v="470"/>
    <m/>
    <n v="470"/>
    <n v="0"/>
    <n v="10"/>
    <x v="10"/>
  </r>
  <r>
    <x v="36"/>
    <d v="2022-10-26T00:00:00"/>
    <n v="16243"/>
    <s v="ATO-MP"/>
    <s v="Prado Com. de Eletron. e Servs. de Instal. EIRELI"/>
    <s v="NE.05277543 / 05277551 - Ata Registro de Preço - serviços de instalações e aquisições de condicionadores de ar - RC 569201 - DC 256904."/>
    <s v="Sim"/>
    <n v="20108"/>
    <m/>
    <n v="20108"/>
    <n v="0"/>
    <n v="10"/>
    <x v="10"/>
  </r>
  <r>
    <x v="36"/>
    <d v="2022-10-31T00:00:00"/>
    <n v="16252"/>
    <s v="ATO"/>
    <s v="Eduardo Ureshino"/>
    <s v="06 Chave allen para as papeleiras a pedido do Samuel, puxa expansiva para uso geral, rebitador uso geral (R$ 159,40); tubulação de PVC para conserto vazamento no Abrahão, desengripante e graxa uso geral (R$ 326,39); acessórios para eletroduto para o auditório Novo I instalação de ponto de rede (R$ 85,74)."/>
    <s v="Sim"/>
    <n v="571.53"/>
    <m/>
    <n v="571.53"/>
    <n v="0"/>
    <n v="10"/>
    <x v="10"/>
  </r>
  <r>
    <x v="36"/>
    <d v="2022-11-10T00:00:00"/>
    <n v="16295"/>
    <s v="DIR"/>
    <s v="Reserva Pregão"/>
    <s v="ANULADA - FECHAMENTO DO EXERCÍCIO - Aquisição de aparelhos de Ar Condicionado e serviço de instalação dos aparelhos - DC 258095/2022 - Processo: 22.1.607.43.0 - Obs. O restante da reserva esta registrado na GO 16294"/>
    <s v="Sim"/>
    <n v="0"/>
    <m/>
    <n v="0"/>
    <n v="0"/>
    <n v="11"/>
    <x v="3"/>
  </r>
  <r>
    <x v="36"/>
    <d v="2022-11-17T00:00:00"/>
    <n v="16310"/>
    <s v="DIR"/>
    <s v="Prefeitura do Campus USP da Capital"/>
    <s v="Referente ao OF.DVGS/SVRN/111/PUSP-C Tratamento e Destinação das Lâmpadas Fluorescentes e de LED - Remanejamento N° 2022 50604507"/>
    <s v="Sim"/>
    <n v="551.88"/>
    <m/>
    <n v="551.88"/>
    <n v="0"/>
    <n v="11"/>
    <x v="3"/>
  </r>
  <r>
    <x v="36"/>
    <d v="2022-11-18T00:00:00"/>
    <n v="16316"/>
    <s v="ATO-MP"/>
    <s v="Ra'S Instalacoes Eletricas Ltda - EPP"/>
    <s v="NE.05774199 - serviço de instalação de piso e retirada e instalação de bancada de granito no Ed. Alessandro Volta - RC 579304 - DC 273094."/>
    <s v="Sim"/>
    <n v="8464.5499999999993"/>
    <m/>
    <n v="8464.5499999999993"/>
    <n v="0"/>
    <n v="11"/>
    <x v="3"/>
  </r>
  <r>
    <x v="36"/>
    <d v="2022-11-28T00:00:00"/>
    <n v="16341"/>
    <s v="ATO"/>
    <s v="Eduardo Ureshino"/>
    <s v="Compra de tela tapume p escadão da lanchonete (R$ 200,60), cabo PP 3x2,5 e 2x1,5 instalação de ar condicionado e lãmpada UVC (R$ 1552,40), material elétrico p UVC Nemitala (R$212,00), fechadura eletro imã AVC, material hidráulico para vazamento EP Principal e uso geral (R$ 874,54)"/>
    <s v="Sim"/>
    <n v="3604.34"/>
    <m/>
    <n v="3604.34"/>
    <n v="0"/>
    <n v="11"/>
    <x v="3"/>
  </r>
  <r>
    <x v="36"/>
    <d v="2022-11-29T00:00:00"/>
    <n v="16348"/>
    <s v="DIR"/>
    <s v="Centúria Ferragens e Parafusos Eireli"/>
    <s v="Aquisição de materiais para manutenção - NE 5909779, 5909795 e 5909787 - Processo: 22.1.494.43.0"/>
    <s v="Sim"/>
    <n v="7511"/>
    <m/>
    <n v="7511"/>
    <n v="0"/>
    <n v="11"/>
    <x v="3"/>
  </r>
  <r>
    <x v="36"/>
    <d v="2022-11-30T00:00:00"/>
    <n v="16344"/>
    <s v="ATO-MP"/>
    <s v="Viks Elevadores LTDA"/>
    <s v="Conserto emergencial do elevador do TOKAMAK. Temos um Portador de Necessidades Especiais - PNE, no edifício e que não consegue trabalhar sem o elevador estar funcionando plenamente."/>
    <s v="Sim"/>
    <n v="4499.8999999999996"/>
    <m/>
    <n v="4499.8999999999996"/>
    <n v="0"/>
    <n v="11"/>
    <x v="3"/>
  </r>
  <r>
    <x v="36"/>
    <d v="2022-11-30T00:00:00"/>
    <n v="16353"/>
    <s v="ATO-MP"/>
    <s v="Eduardo Ureshino"/>
    <s v="Compra de 01 torneira de limpeza saída para tanque FNC, 02 fitas isolantes, 03 luvas, 01 desentupidor e dois alicates para uso cotidiano (R$ 372,27), compra de 05 organizador de escritório para melhor distribuição das tarefas da manutenção (R$ 174,50)"/>
    <s v="Sim"/>
    <n v="546.77"/>
    <m/>
    <n v="546.77"/>
    <n v="0"/>
    <n v="11"/>
    <x v="3"/>
  </r>
  <r>
    <x v="36"/>
    <d v="2022-12-12T00:00:00"/>
    <n v="16391"/>
    <s v="ATO-MP"/>
    <s v="Eduardo Ureshino"/>
    <s v="Compra de material hidráulico de uso geral, disjuntor 10A para UVC Nemitala."/>
    <s v="Sim"/>
    <n v="686.8"/>
    <m/>
    <n v="686.8"/>
    <n v="0"/>
    <n v="12"/>
    <x v="4"/>
  </r>
  <r>
    <x v="36"/>
    <d v="2022-12-14T00:00:00"/>
    <n v="16418"/>
    <s v="ATO-MP"/>
    <s v="VIKS Elevadores Ltda"/>
    <s v="Reparo emergencial de placa de controle do Elevador Social do Edifício Tokamak - n° de patrimônio: 043.024.278"/>
    <s v="Sim"/>
    <n v="3077"/>
    <m/>
    <n v="3077"/>
    <n v="0"/>
    <n v="12"/>
    <x v="4"/>
  </r>
  <r>
    <x v="36"/>
    <d v="2022-12-14T00:00:00"/>
    <n v="16419"/>
    <s v="ATO-MP"/>
    <s v="Refrishopping Comercio e Serviços em Refrigeração"/>
    <s v="Aquisição de dois controles remotos em substituição de controles quebrados dos ares condicionados da sala do Acervo do I.F , alocado no Edifício Van Der Graaff. Ar condicionado marca Hitachi - Patrimônio: 043.016.452 Ar Condicionado marca Rheem - Patrimônio: 043.016.042"/>
    <s v="Sim"/>
    <n v="240"/>
    <m/>
    <n v="240"/>
    <n v="0"/>
    <n v="12"/>
    <x v="4"/>
  </r>
  <r>
    <x v="36"/>
    <d v="2022-12-15T00:00:00"/>
    <n v="16431"/>
    <s v="ATO-MP"/>
    <s v="Adilson Batista Machado"/>
    <s v="Aquisição de botinas de segurança para os funcionários do setor de Manutenção Predial. Anizete Silva; Cosme Ataíde; Valdevan Aquino; Luis Carlos; Paulo Roberto; Diogo Azarias."/>
    <s v="Sim"/>
    <n v="715.29"/>
    <m/>
    <n v="715.29"/>
    <n v="0"/>
    <n v="12"/>
    <x v="4"/>
  </r>
  <r>
    <x v="36"/>
    <d v="2022-12-16T00:00:00"/>
    <n v="16433"/>
    <s v="ATO-MP"/>
    <s v="Casa Pedroso Materiais para Construção Ltda. - EPP"/>
    <s v="Utilização emergencial para troca das fechaduras das salas n° 102 e 228 / B do Edifício Basílio Jafet. Duas fechaduras Pado 40mm externa."/>
    <s v="Sim"/>
    <n v="180.74"/>
    <m/>
    <n v="180.74"/>
    <n v="0"/>
    <n v="12"/>
    <x v="4"/>
  </r>
  <r>
    <x v="36"/>
    <d v="2022-12-19T00:00:00"/>
    <n v="16436"/>
    <s v="ATO-MP"/>
    <s v="GFLA Comércio e Montagens de Calhas Eireli-ME"/>
    <s v="Serviços emergenciais do telhado do Edifício Hepic do Instituto de Física da USP."/>
    <s v="Sim"/>
    <n v="3800"/>
    <m/>
    <n v="3800"/>
    <n v="0"/>
    <n v="12"/>
    <x v="4"/>
  </r>
  <r>
    <x v="37"/>
    <d v="2022-02-16T00:00:00"/>
    <n v="15148"/>
    <s v="FEP"/>
    <s v="Agilent Technologies Ltda"/>
    <s v="Aquisição de bombas weg - Processo:22.1.45.43.1 - NE 707922 - Edital de Apoio à Manutenção preventiva e corretiva de equipamentos Multiusuários cadastrados no USPMULTI - 2021. Portaria PRP 820/21"/>
    <s v="Sim"/>
    <n v="4981.8"/>
    <m/>
    <n v="4981.8"/>
    <n v="0"/>
    <n v="2"/>
    <x v="5"/>
  </r>
  <r>
    <x v="37"/>
    <d v="2022-03-08T00:00:00"/>
    <n v="15194"/>
    <s v="FEP"/>
    <s v="Banco do Brasil"/>
    <s v="NE.01000733 - Pagamento de taxas referente a fechamento de cambio de importação - Equipamento para espalhamento de Raio-X - DC 178766/2021."/>
    <s v="Sim"/>
    <n v="166"/>
    <m/>
    <n v="166"/>
    <n v="0"/>
    <n v="3"/>
    <x v="6"/>
  </r>
  <r>
    <x v="38"/>
    <d v="2022-06-28T00:00:00"/>
    <n v="15707"/>
    <s v="DIR-SBI"/>
    <s v="Led Encadernadora Comercio e Servicos Ltda - ME"/>
    <s v="NE.03356969 - serviço de encadernação de material bibliográfico - RC 321684 - DC 133608."/>
    <s v="Sim"/>
    <n v="6930"/>
    <m/>
    <n v="6930"/>
    <n v="0"/>
    <n v="6"/>
    <x v="7"/>
  </r>
  <r>
    <x v="38"/>
    <d v="2022-07-29T00:00:00"/>
    <n v="15800"/>
    <s v="SBI"/>
    <s v="Lojas Martex Junior Móveis Eirelli"/>
    <s v="Aquisição de armário roupeiro - NE 3626079/2022 - Processo: 22.1.425.43.9"/>
    <s v="Sim"/>
    <n v="5779.52"/>
    <m/>
    <n v="5779.52"/>
    <n v="0"/>
    <n v="7"/>
    <x v="8"/>
  </r>
  <r>
    <x v="38"/>
    <d v="2022-08-02T00:00:00"/>
    <n v="15809"/>
    <s v="SBI"/>
    <s v="Sistécnica Informática e Serviços Eireli"/>
    <s v="Aquisição de leitor de código de barra - NE 3765230/2022 - Processo: 22.1.349.43.0"/>
    <s v="Sim"/>
    <n v="495"/>
    <m/>
    <n v="495"/>
    <n v="0"/>
    <n v="8"/>
    <x v="9"/>
  </r>
  <r>
    <x v="38"/>
    <d v="2022-08-02T00:00:00"/>
    <n v="15810"/>
    <s v="SBI"/>
    <s v="Rocar Comércio, licitações e locações Limitada"/>
    <s v="Aquisição de fone com microfone - NE 3765214/2022 - Processo: 22.1.349.43.0"/>
    <s v="Sim"/>
    <n v="336"/>
    <m/>
    <n v="336"/>
    <n v="0"/>
    <n v="8"/>
    <x v="9"/>
  </r>
  <r>
    <x v="39"/>
    <d v="2022-03-08T00:00:00"/>
    <n v="15196"/>
    <s v="AAA-CPG-I"/>
    <s v="Aluno(a) da CPGI"/>
    <s v="Auxílio Diário (Aluna).Patrícia Mie Matsuo - Participar do 11th World Environmental Education Congress (WEEC)a ser realizado em Praga - República Checa, no período de 14 a 18/03/2022. CAPES/PROAP/2015 - SICONV 817757. Proc. 22.1.49.43.7"/>
    <s v="Sim"/>
    <n v="4706.26"/>
    <m/>
    <n v="4706.26"/>
    <n v="0"/>
    <n v="3"/>
    <x v="6"/>
  </r>
  <r>
    <x v="39"/>
    <d v="2022-04-11T00:00:00"/>
    <n v="15348"/>
    <s v="DIR"/>
    <s v="MERU VIAGENS EIRELI"/>
    <s v="CONTRATO DE AGENCIAMENTO DE PASSAGENS AÉREAS - EXERCÍCIO 2022 - Convênio PROAP 817757/2015 - NEE 1571420/2022 - Proc. 22.1.164.43.0"/>
    <s v="Sim"/>
    <n v="20574.77"/>
    <m/>
    <n v="20574.77"/>
    <n v="0"/>
    <n v="4"/>
    <x v="0"/>
  </r>
  <r>
    <x v="39"/>
    <d v="2022-06-23T00:00:00"/>
    <n v="15684"/>
    <s v="AAA-CPG-I"/>
    <s v="Aluno(a) da CPGI"/>
    <s v="Auxílio Diário (Aluno).Felipe Prado Correa Pereira - Participar do(a) 16th Biennial IHPST Conference 2022 - University of Calgary - a ser realizado em Alberta, Canadá, no período de 03 a 07/07/2022. CAPES/PROAP/2015 - SICONV 817757. Proc. 22.1.365.43.6"/>
    <s v="Sim"/>
    <n v="760.69"/>
    <m/>
    <n v="760.69"/>
    <n v="0"/>
    <n v="6"/>
    <x v="7"/>
  </r>
  <r>
    <x v="39"/>
    <d v="2022-06-28T00:00:00"/>
    <n v="15705"/>
    <s v="AAA-CPG-I"/>
    <s v="Aluno(a) da CPGI"/>
    <s v="Auxílio Diário (Aluno(a) - João Pedro Ghidini da Silva. Participar do XX IOSTE – International Organization for Science and Technology Education 2022, de 25 a 29/07/2022 em Recife - PE. Proc. 22.1.363.43.3"/>
    <s v="Sim"/>
    <n v="960"/>
    <m/>
    <n v="960"/>
    <n v="0"/>
    <n v="6"/>
    <x v="7"/>
  </r>
  <r>
    <x v="39"/>
    <d v="2022-06-28T00:00:00"/>
    <n v="15706"/>
    <s v="AAA-CPG-I"/>
    <s v="Aluno(a) da CPGI"/>
    <s v="Auxílio Diário (Aluno(a) - Anne Caroline de Freitas. Participar do XX IOSTE – International Organization for Science and Technology Education 2022, de 25 a 29/07/2022 em Recife - PE. Proc. 22.1.364.43.0"/>
    <s v="Sim"/>
    <n v="960"/>
    <m/>
    <n v="960"/>
    <n v="0"/>
    <n v="6"/>
    <x v="7"/>
  </r>
  <r>
    <x v="39"/>
    <d v="2022-07-04T00:00:00"/>
    <n v="15735"/>
    <s v="AAA-CPG-I"/>
    <s v="Aluno(a) da CPGI"/>
    <s v="Auxílio Diário (Aluno(a) - Gabriela dos Santos Brito. Participar do XX IOSTE – International Organization for Science and Technology Education 2022, de 25 a 29/07/2022 em Recife - PE. Proc. 22.1.376.43.8"/>
    <s v="Sim"/>
    <n v="960"/>
    <m/>
    <n v="960"/>
    <n v="0"/>
    <n v="7"/>
    <x v="8"/>
  </r>
  <r>
    <x v="39"/>
    <d v="2022-07-05T00:00:00"/>
    <n v="15739"/>
    <s v="AAA-CPG-I"/>
    <s v="Aluno(a) da CPGI"/>
    <s v="Auxílio Diário (Aluno(a) - Barbara Benati Naves. Participar do XX IOSTE – International Organization for Science and Technology Education 2022, de 25 a 29/07/2022 em Recife - PE. Proc. 22.1.375.43.1"/>
    <s v="Sim"/>
    <n v="960"/>
    <m/>
    <n v="960"/>
    <n v="0"/>
    <n v="7"/>
    <x v="8"/>
  </r>
  <r>
    <x v="39"/>
    <d v="2022-07-05T00:00:00"/>
    <n v="15740"/>
    <s v="AAA-CPG-I"/>
    <s v="Aluno(a) da CPGI"/>
    <s v="Auxílio Diário (Aluno(a) - Bruno Fancio Lima.). Participar do Encontro de História e Filosofia da Biologia 2022, de 27 a 29/07/2022 em Bauru - SP."/>
    <s v="Sim"/>
    <n v="960"/>
    <m/>
    <n v="960"/>
    <n v="0"/>
    <n v="7"/>
    <x v="8"/>
  </r>
  <r>
    <x v="39"/>
    <d v="2022-07-05T00:00:00"/>
    <n v="15741"/>
    <s v="AAA-CPG-I"/>
    <s v="Aluno(a) da CPGI"/>
    <s v="Auxílio Diário (Aluno(a) - Anderson Ricardo Carlos. Participar do Encontro de História e Filosofia da Biologia 2022, de 27 a 29/07/2022 em Bauru - SP."/>
    <s v="Sim"/>
    <n v="960"/>
    <m/>
    <n v="960"/>
    <n v="0"/>
    <n v="7"/>
    <x v="8"/>
  </r>
  <r>
    <x v="39"/>
    <d v="2022-08-29T00:00:00"/>
    <n v="15921"/>
    <s v="AAA-CPG-I"/>
    <s v="Aluno(a) da CPGI"/>
    <s v="Auxílio Diário (Aluno). Matheus de Oliveira Louzada - Participação em evento científico internacional - Escola de Física CERN 2022 em Lisboa (Portugal) e Genebra (Suiça), de 01 a 10/09/2022. NEE 4140560 - CAPES/PROAP/2015 - SICONV 817757. Proc. 22.1.511.43.2.. Foi solicitado o cancelamento do auxílio pelo interessado conf. docto. anexo"/>
    <s v="Sim"/>
    <n v="1883.19"/>
    <m/>
    <n v="1883.19"/>
    <n v="0"/>
    <n v="8"/>
    <x v="9"/>
  </r>
  <r>
    <x v="39"/>
    <d v="2022-10-18T00:00:00"/>
    <n v="16219"/>
    <s v="AAA-CPG-I"/>
    <s v="Aluno(a) da CPGI"/>
    <s v="Auxílio Diário Aluno(a) - Yuri Kavalciuki dos Santos Sanches. Participar do 45º Congresso da Associação de Zoológicos e Aquários do Brasil 2022, de 22 a 26/11/2022 em São Paulo - SP. Proc. 22.1.636.43.0"/>
    <s v="Sim"/>
    <n v="640"/>
    <m/>
    <n v="640"/>
    <n v="0"/>
    <n v="10"/>
    <x v="10"/>
  </r>
  <r>
    <x v="39"/>
    <d v="2022-10-19T00:00:00"/>
    <n v="16220"/>
    <s v="AAA-CPG-I"/>
    <s v="Professor(a) Visitante Estrangeiro CPGI"/>
    <s v="Auxílio Diário (Prof. Visitante Estrangeiro). Agústin Adúriz-Bravo - (Universidade de Buenos Aires) Para ministrar a disciplina “ECF5801 – Fundamentos Epistemológicos do Ensino de Ciências” no período de 24/10 a 04/11/2022. NE 5189733 - CAPES/PROAP/2015 - SICONV 817757. Proc. 22.1.640.43.7"/>
    <s v="Sim"/>
    <n v="4109.8900000000003"/>
    <m/>
    <n v="4109.8900000000003"/>
    <n v="0"/>
    <n v="10"/>
    <x v="10"/>
  </r>
  <r>
    <x v="39"/>
    <d v="2022-11-25T00:00:00"/>
    <n v="16340"/>
    <s v="AAA-CPG-I"/>
    <s v="Professor(a) Visitante Nacional"/>
    <s v="Auxílio Diário (Prof. Visitante) Luciana Sedano de Souza - (Universidade Estadual de Santa Cruz - UESC - BA) - Participação na comissão julgadora de dissertação de mestrado da aluna Débora Claudino Carlos, no dia 20/12/2022. - NE 05842208 - CAPES/PROAP/2015 - SICONV 817757. Proc. 22.1.344.43.9"/>
    <s v="Sim"/>
    <n v="320"/>
    <m/>
    <n v="320"/>
    <n v="0"/>
    <n v="11"/>
    <x v="3"/>
  </r>
  <r>
    <x v="40"/>
    <d v="2022-02-11T00:00:00"/>
    <n v="15134"/>
    <s v="DIR-CCIF"/>
    <s v="QUELLER INFORMáTICA &amp; COMÉRCIO LTDA - ME"/>
    <s v="Aquisição de Nobreak - DC 170226/2021 - NE 669060 / 2022 - Processo: 21.1.00407.43.0"/>
    <s v="Sim"/>
    <n v="810"/>
    <m/>
    <n v="810"/>
    <n v="0"/>
    <n v="2"/>
    <x v="5"/>
  </r>
  <r>
    <x v="40"/>
    <d v="2022-03-31T00:00:00"/>
    <n v="15296"/>
    <s v="DIR"/>
    <s v="Pró-Reitoria de Pesquisa - Unid.95"/>
    <s v="Devolução de saldo remanescente ref. Edital de Apoio a Novos Docentes 2019. Prof. Erix Alexander Garcés DFGE - Remanejamento 50165503/2022."/>
    <s v="Sim"/>
    <n v="9172.1"/>
    <m/>
    <n v="9172.1"/>
    <n v="0"/>
    <n v="3"/>
    <x v="6"/>
  </r>
  <r>
    <x v="41"/>
    <d v="2022-03-17T00:00:00"/>
    <n v="15230"/>
    <s v="FMT"/>
    <s v="Labsynth Produtos para laboratório Ltda"/>
    <s v="Éter de Petróleo e Acetona para limpeza do Chiller equipamento de resfriamento de água do setor Criogenia"/>
    <s v="Sim"/>
    <n v="284.32"/>
    <m/>
    <n v="284.32"/>
    <n v="0"/>
    <n v="3"/>
    <x v="6"/>
  </r>
  <r>
    <x v="41"/>
    <d v="2022-04-07T00:00:00"/>
    <n v="15326"/>
    <s v="FMT"/>
    <s v="Labsynth Produtos para laboratório Ltda"/>
    <s v="Compra de produtos químicos controlados: Tolueno; Éter de Petróleo; Acetona. N.F. 739.051"/>
    <s v="Sim"/>
    <n v="436.6"/>
    <m/>
    <n v="436.6"/>
    <n v="0"/>
    <n v="4"/>
    <x v="0"/>
  </r>
  <r>
    <x v="41"/>
    <d v="2022-04-14T00:00:00"/>
    <n v="15365"/>
    <s v="FMT"/>
    <s v="Rosinei Aparecida Toni Manutencao Ltda."/>
    <s v="NE.01685442 - serviço de manutenção do Chiller do Laboratório de Criogenia - RC 58983 - DC 72960."/>
    <s v="Sim"/>
    <n v="4020"/>
    <m/>
    <n v="4020"/>
    <n v="0"/>
    <n v="4"/>
    <x v="0"/>
  </r>
  <r>
    <x v="41"/>
    <d v="2022-05-12T00:00:00"/>
    <n v="15555"/>
    <s v="FMT"/>
    <s v="Salvi Casagrande Medição e Autom Ltda."/>
    <s v="Conjunto de reparo válvula de segurança e kit de reparo regulador para manuseio do gás hélio da Criogenia"/>
    <s v="Sim"/>
    <n v="320"/>
    <m/>
    <n v="320"/>
    <n v="0"/>
    <n v="5"/>
    <x v="1"/>
  </r>
  <r>
    <x v="41"/>
    <d v="2022-05-12T00:00:00"/>
    <n v="15559"/>
    <s v="FMT"/>
    <s v="Labsynth Produtos para laboratório Ltda"/>
    <s v="Aquisição de produtos controlados: Acetona, Éter de Petróleo e Tolueno. Para limpeza do Chiller (equipamento de resfriamento de água)"/>
    <s v="Sim"/>
    <n v="463.49"/>
    <m/>
    <n v="463.49"/>
    <n v="0"/>
    <n v="5"/>
    <x v="1"/>
  </r>
  <r>
    <x v="41"/>
    <d v="2022-08-02T00:00:00"/>
    <n v="15815"/>
    <s v="FMT"/>
    <s v="Casa Americana de Artigos para Laboratórios ltda"/>
    <s v="Aquisição de Reagente químicos para uso da criogenia - NE 3777786/2022 - GO 15814 e GC 3741"/>
    <s v="Sim"/>
    <n v="3324"/>
    <m/>
    <n v="3324"/>
    <n v="0"/>
    <n v="8"/>
    <x v="9"/>
  </r>
  <r>
    <x v="41"/>
    <d v="2022-08-12T00:00:00"/>
    <n v="15855"/>
    <s v="FMT"/>
    <s v="Bolonha Material p/ Construcao EIRELI - EPP"/>
    <s v="NE.03984412 - compra de galão de tinta p/ uso no Laboratório de Criogenia - RC 390163 - DC 181742."/>
    <s v="Sim"/>
    <n v="269.8"/>
    <m/>
    <n v="269.8"/>
    <n v="0"/>
    <n v="8"/>
    <x v="9"/>
  </r>
  <r>
    <x v="41"/>
    <d v="2022-10-03T00:00:00"/>
    <n v="16123"/>
    <s v="FMT"/>
    <s v="Diarias (Internacionais)"/>
    <s v="Diária N° 202200037 - Felix Guillermo Gonzalez Hernandez - Destino: Houston/-Estados Unidos da América Saida Prevista: 03/10/2022 - 00:01 Término Prevista: 06/10/2022 - 23:59 - Diárias Internacionais: 4 - Finalidade da Diária: Visita científica na Universidade Rice. A viagem está sendo parcialmente custeada (passagem aérea) com recursos do grupo anfitrião (Chamada Brasil@Rice).Do ponto de visita científico, interessa ao DFMT a colaboração com o grupo em Rice para consolidar a formação de um centro nacional de pesquisa em terahertz no departamento. Do ponto de vista das atividades relacionadas com criogenia no IF, é de grande interesse conhecer a situação da atual crise do hélio líquido nos Estados Unidos e observar as medidas tomadas pelas universidades para contornar esta situação."/>
    <s v="Sim"/>
    <n v="5233.01"/>
    <m/>
    <n v="5233.01"/>
    <n v="0"/>
    <n v="10"/>
    <x v="10"/>
  </r>
  <r>
    <x v="41"/>
    <d v="2022-11-04T00:00:00"/>
    <n v="16273"/>
    <s v="FMT"/>
    <s v="Reserva"/>
    <s v="Reserva 5540600 ANULADA - FECHAMENTO DO EXERCÍCIO 2022 - Pregão - Fornecimento e instalação de um portão de ferro automatizado p/ o Lab. de Criogenia - RC 474340 - DC 263250."/>
    <s v="Sim"/>
    <n v="0"/>
    <m/>
    <n v="0"/>
    <n v="0"/>
    <n v="11"/>
    <x v="3"/>
  </r>
  <r>
    <x v="42"/>
    <d v="2022-01-17T00:00:00"/>
    <n v="15038"/>
    <s v="FMT"/>
    <s v="GTMAX3D Equipamentos Eletrôn e Mat. Plásticos Ltda"/>
    <s v="NE.00297937/22 - Compra de 01 scanner e 01 impressora 3D p/ uso no Laboratório Didático - Reserva 297562/22 RC 341373/21 - DC 210236/21."/>
    <s v="Sim"/>
    <n v="19850"/>
    <m/>
    <n v="19850"/>
    <n v="0"/>
    <n v="1"/>
    <x v="11"/>
  </r>
  <r>
    <x v="42"/>
    <d v="2022-01-19T00:00:00"/>
    <n v="15040"/>
    <s v="FMT"/>
    <s v="Fluke do Brasil Ltda"/>
    <s v="Aquisição de Osciloscopio - NE 335537 - Processo 21.1.528.43.1 - Grupo 404 - Projetos Especiais - Grad - Programa de Laboratórios Didáticos - 2021 - OBS. Valor original da NE R$ 83.000,00 - Foi concedido um desconto de R$ 1.383,33 na Danfe, passando a ser R$ 81.616,67"/>
    <s v="Sim"/>
    <n v="81616.67"/>
    <m/>
    <n v="81616.67"/>
    <n v="0"/>
    <n v="1"/>
    <x v="11"/>
  </r>
  <r>
    <x v="42"/>
    <d v="2022-01-26T00:00:00"/>
    <n v="15055"/>
    <s v="FMT"/>
    <s v="AudioFrahm Industria e Comercio de Eletroeletron."/>
    <s v="NE.00739611 - Aquisição de equipamentos (monitor de áudio) - Programa de Lab. Didáticos - 2021 - RC 434649/2021 - DC 6444."/>
    <s v="Sim"/>
    <n v="7146.54"/>
    <m/>
    <n v="7146.54"/>
    <n v="0"/>
    <n v="1"/>
    <x v="11"/>
  </r>
  <r>
    <x v="42"/>
    <d v="2022-02-04T00:00:00"/>
    <n v="15079"/>
    <s v="FMT"/>
    <s v="Monaco Comércio Eletronicos Eireli"/>
    <s v="Equipamentos e componentes para Rádio e TV - NE 557645/2022 - Processo 21.1.432.43.4 - Programa de Laboratórios"/>
    <s v="Sim"/>
    <n v="36747"/>
    <m/>
    <n v="36747"/>
    <n v="0"/>
    <n v="2"/>
    <x v="5"/>
  </r>
  <r>
    <x v="42"/>
    <d v="2022-02-24T00:00:00"/>
    <n v="15174"/>
    <s v="FMT"/>
    <s v="Monaco Comercio Eletronicos - EIRELI"/>
    <s v="NE.01206196 - Pregão - aquisição de microfone profissional p/ o Programa de Lab. Didáticos - RC 60996 - DC 30990."/>
    <s v="Sim"/>
    <n v="10860"/>
    <m/>
    <n v="10860"/>
    <n v="0"/>
    <n v="2"/>
    <x v="5"/>
  </r>
  <r>
    <x v="42"/>
    <d v="2022-04-18T00:00:00"/>
    <n v="15372"/>
    <s v="FMT"/>
    <s v="HKA Tecnologias do Brasil Eireli ME"/>
    <s v="Aquisição de mesa digitalizadora - RC 8277 - DC 78208 - NE 2280560 - Processo: 22.1.195.43.3"/>
    <s v="Sim"/>
    <n v="1200"/>
    <m/>
    <n v="1200"/>
    <n v="0"/>
    <n v="4"/>
    <x v="0"/>
  </r>
  <r>
    <x v="42"/>
    <d v="2022-04-20T00:00:00"/>
    <n v="15381"/>
    <s v="FMT"/>
    <s v="Reserva"/>
    <s v="Cancelado - Reserva 1795418 - Pregão - aquisição de tela touch screen 65&quot; - RC 147943 - DC 78917 - Pregão Fracassado - valor anterior R$ 21.699,54."/>
    <s v="Sim"/>
    <n v="0"/>
    <m/>
    <n v="0"/>
    <n v="0"/>
    <n v="4"/>
    <x v="0"/>
  </r>
  <r>
    <x v="42"/>
    <d v="2022-05-18T00:00:00"/>
    <n v="15604"/>
    <s v="FMT"/>
    <s v="Wall ST Comercial e Seattle Tecnol. e Com. de Prod"/>
    <s v="NE.02873277 / 02873331 - aquisições de câmaras digitais e televisores de 75 &quot; - RC 8447 - DC 105353 - Alteração de R$ 31.112,33."/>
    <s v="Sim"/>
    <n v="25639"/>
    <m/>
    <n v="25639"/>
    <n v="0"/>
    <n v="5"/>
    <x v="1"/>
  </r>
  <r>
    <x v="42"/>
    <d v="2022-10-10T00:00:00"/>
    <n v="16166"/>
    <s v="FMT"/>
    <s v="F.L Santos Comércio e Serviços Tecnológicos"/>
    <s v="NE - 5468080 - Aquisição de impressora 3D - Processo: 22.1.598.43.0 - Reserva: 5021530 - Alerado o valor de R$ 2098,00"/>
    <s v="Sim"/>
    <n v="1768"/>
    <m/>
    <n v="1768"/>
    <n v="0"/>
    <n v="10"/>
    <x v="10"/>
  </r>
  <r>
    <x v="42"/>
    <d v="2022-11-07T00:00:00"/>
    <n v="16279"/>
    <s v="FMT"/>
    <s v="Ronaldo Eletro - EIRELI"/>
    <s v="NE.05888763 - Pregão - aquisição de projetor multimídia - RC 545973 - DC 265660 - Alterado o valor de R$ 20.350,00."/>
    <s v="Sim"/>
    <n v="8000"/>
    <m/>
    <n v="8000"/>
    <n v="0"/>
    <n v="11"/>
    <x v="3"/>
  </r>
  <r>
    <x v="42"/>
    <d v="2022-11-24T00:00:00"/>
    <n v="16337"/>
    <s v="DIR"/>
    <s v="Compacta Comércio e Serviços Ltda"/>
    <s v="Anulado devido ao fechamento do Exercício 2022 - Aquisição de Notebook - NE 5847099 / 2022"/>
    <s v="Sim"/>
    <n v="0"/>
    <m/>
    <n v="0"/>
    <n v="0"/>
    <n v="11"/>
    <x v="3"/>
  </r>
  <r>
    <x v="42"/>
    <d v="2022-11-25T00:00:00"/>
    <n v="16338"/>
    <s v="FMT"/>
    <s v="BF1 Comércio Ltda"/>
    <s v="NE - 05855270 - Compra de suprimentos de informática (p/impressora 3D) - RC 549430 - DC 256246 - Proc. 22.1.673.43.2"/>
    <s v="Sim"/>
    <n v="356.36"/>
    <m/>
    <n v="356.36"/>
    <n v="0"/>
    <n v="11"/>
    <x v="3"/>
  </r>
  <r>
    <x v="42"/>
    <d v="2022-11-28T00:00:00"/>
    <n v="16343"/>
    <s v="FMT"/>
    <s v="Seattle Tecnologia e Com. de Prod. Eletr. Ltda."/>
    <s v="NE.05888844 - aquisição de televisor de 65&quot; p/ uso no Laboratório Didático - RC 610155 - DC 283510."/>
    <s v="Sim"/>
    <n v="5169"/>
    <m/>
    <n v="5169"/>
    <n v="0"/>
    <n v="11"/>
    <x v="3"/>
  </r>
  <r>
    <x v="43"/>
    <d v="2022-01-13T00:00:00"/>
    <n v="15030"/>
    <s v="ATA"/>
    <s v="Link Card Administradora de Beneficios EIRELI -EPP"/>
    <s v="Alteração - NE.00272195 - CONTRATO DE GERENCIAMENTO DE ABASTECIMENTO DE COMBUSTÍVEIS - EXERCÍCIO 2022 - Alterado o valor de R$ 1.553,31."/>
    <s v="Sim"/>
    <n v="992.8"/>
    <m/>
    <n v="992.8"/>
    <n v="0"/>
    <n v="1"/>
    <x v="11"/>
  </r>
  <r>
    <x v="43"/>
    <d v="2022-01-14T00:00:00"/>
    <n v="15033"/>
    <s v="ATA"/>
    <s v="ASSOCIACAO DOS TAXISTAS PRIME"/>
    <s v="Transporte por táxi - Exercício 2022 - NE 290622/2022"/>
    <s v="Sim"/>
    <n v="2427.75"/>
    <m/>
    <n v="2427.75"/>
    <n v="0"/>
    <n v="1"/>
    <x v="11"/>
  </r>
  <r>
    <x v="43"/>
    <d v="2022-02-04T00:00:00"/>
    <n v="15080"/>
    <s v="ATA"/>
    <s v="Trivale Instituicao de Pagamento Ltda."/>
    <s v="Alterado - NE.01177269 - Pregão - Contrato de Abastecimento de Combustíveis - Exercício 2022 - DC 217 - RUSP - Alterado o valor de R$ 10.406,06."/>
    <s v="Sim"/>
    <n v="6228.05"/>
    <m/>
    <n v="6228.05"/>
    <n v="0"/>
    <n v="2"/>
    <x v="5"/>
  </r>
  <r>
    <x v="43"/>
    <d v="2022-06-30T00:00:00"/>
    <n v="15710"/>
    <s v="ATA-VEICULO"/>
    <s v="Associacao dos Taxis PRIME"/>
    <s v="Alteração - NE.03084535 - Reforço da NE.00290622 - contrato de serviços de transporte de táxi - Exercícios 2022 - Alterado o valor de R$ 2.054,25."/>
    <s v="Sim"/>
    <n v="1054.25"/>
    <m/>
    <n v="1054.25"/>
    <n v="0"/>
    <n v="6"/>
    <x v="7"/>
  </r>
  <r>
    <x v="43"/>
    <d v="2022-07-07T00:00:00"/>
    <n v="15747"/>
    <s v="ATA-VEICULO"/>
    <s v="reitoria"/>
    <s v="REM - 50344866 - Período: 23/06/2022 12:45 a 23/06/2022 18:00 (0 diária(s)), Passageiros: 4, Tipo: AUTOMÓVEL, Atividade Didática: Não, Finalidade: Motivo da Solicitação: A docente é responsável pelo Projeto Território, Ciência e Arte e levará o programa aprender na Comunidade às escolas públicas."/>
    <s v="Sim"/>
    <n v="80.75"/>
    <m/>
    <n v="80.75"/>
    <n v="0"/>
    <n v="7"/>
    <x v="8"/>
  </r>
  <r>
    <x v="44"/>
    <d v="2022-01-31T00:00:00"/>
    <n v="15065"/>
    <s v="FAP"/>
    <s v="Diárias"/>
    <s v="Pgto Diária N° 202200010 - José Luiz de Souza Lopes - Destino: Aarhus/-Dinamarca - Saida Prevista: 01/03/2022 - 00:01 Término Prevista: 04/03/2022 - 23:59 Diárias Internacionais: 4 - Finalidade da Diária: Utilização da linha de luz AU-CD no sincrotron ASTRID2 da Aarhus Universitet para realização de experimentos de SRCD."/>
    <s v="Sim"/>
    <n v="5829.01"/>
    <m/>
    <n v="5829.01"/>
    <n v="0"/>
    <n v="1"/>
    <x v="11"/>
  </r>
  <r>
    <x v="45"/>
    <d v="2022-10-05T00:00:00"/>
    <n v="16142"/>
    <s v="FEP"/>
    <s v="STI"/>
    <s v="Ref. a solicitação de Software 78411 - &quot;Office Standard - 2021 LTSC (64 bits)&quot; - REMANEJAMENTO 50499541 / 2022 - Solicitante: Cristiano Luis Pinto de Oliveira - Contrapartida GO 16133 e GC 3838"/>
    <s v="Sim"/>
    <n v="445.44"/>
    <m/>
    <n v="445.44"/>
    <n v="0"/>
    <n v="10"/>
    <x v="10"/>
  </r>
  <r>
    <x v="45"/>
    <d v="2022-10-24T00:00:00"/>
    <n v="16231"/>
    <s v="FEP"/>
    <s v="Juliana Maria Peçanha Sgubin"/>
    <s v="Aquisição de produtos para a Reunião Anual do INCT-FCx"/>
    <s v="Sim"/>
    <n v="165.1"/>
    <m/>
    <n v="165.1"/>
    <n v="0"/>
    <n v="10"/>
    <x v="10"/>
  </r>
  <r>
    <x v="46"/>
    <d v="2022-01-13T00:00:00"/>
    <n v="15028"/>
    <s v="ATA"/>
    <s v="Pluri Serviços Ltda."/>
    <s v="NE.00272179 - Contrato n.013/2017 - RUSP - &quot;Contrato de Serviços de Limpeza, Asseio e Conservação Predial - Exercício 2.022&quot;"/>
    <s v="Sim"/>
    <n v="241116.45"/>
    <m/>
    <n v="241116.45"/>
    <n v="0"/>
    <n v="1"/>
    <x v="11"/>
  </r>
  <r>
    <x v="46"/>
    <d v="2022-01-13T00:00:00"/>
    <n v="15029"/>
    <s v="ATA"/>
    <s v="Albatroz Segurança e Vigilância Ltda."/>
    <s v="NE.00272187 - Contrato n.o 07/2020 - RUSP - &quot;Contrato de Serviços de Vigilância e Segurança Patrimonial - Exercício 2.022&quot;."/>
    <s v="Sim"/>
    <n v="273128.7"/>
    <m/>
    <n v="273128.7"/>
    <n v="0"/>
    <n v="1"/>
    <x v="11"/>
  </r>
  <r>
    <x v="46"/>
    <d v="2022-01-21T00:00:00"/>
    <n v="15049"/>
    <s v="ATA"/>
    <s v="Viva Servicos Ltda."/>
    <s v="NE.01101084 - Prestação de serviços de limpeza, asseio e conservação predial - DC 121209 / 2021 - Reitoria USP - Exercício 2022 - Ajustado o valor de R$ 877.471,65, valor inicial."/>
    <s v="Sim"/>
    <n v="710526.15"/>
    <m/>
    <n v="710526.15"/>
    <n v="0"/>
    <n v="1"/>
    <x v="11"/>
  </r>
  <r>
    <x v="46"/>
    <d v="2022-03-22T00:00:00"/>
    <n v="15252"/>
    <s v="ATA"/>
    <s v="Pluri Serviços Ltda."/>
    <s v="NE.01208474 - Reforço da NE.00272179 - Contrato n.013/2017 - RUSP - &quot;Contrato de serviços de limpeza, asseio e conservação predial&quot;."/>
    <s v="Sim"/>
    <n v="23001.87"/>
    <m/>
    <n v="23001.87"/>
    <n v="0"/>
    <n v="3"/>
    <x v="6"/>
  </r>
  <r>
    <x v="46"/>
    <d v="2022-03-24T00:00:00"/>
    <n v="15262"/>
    <s v="ATA"/>
    <s v="Albatroz Segurança e Vigilância Ltda."/>
    <s v="NE.01232383 - Reforço da NE.00272187 - Contrato n.o 07/2020 - RUSP - &quot;Contrato de Serviços de Vigilância e Segurança Patrimonial - Exercício 2.022&quot;."/>
    <s v="Sim"/>
    <n v="26220.78"/>
    <m/>
    <n v="26220.78"/>
    <n v="0"/>
    <n v="3"/>
    <x v="6"/>
  </r>
  <r>
    <x v="46"/>
    <d v="2022-03-24T00:00:00"/>
    <n v="15263"/>
    <s v="ATA"/>
    <s v="Viva Servicos Ltda."/>
    <s v="NE.01233339- Reforço da NE.01101084 - Prestação de serviços de limpeza, asseio e conservação predial - DC 121209 / 2021 - Reitoria USP - Exercício 2022."/>
    <s v="Sim"/>
    <n v="68497.11"/>
    <m/>
    <n v="68497.11"/>
    <n v="0"/>
    <n v="3"/>
    <x v="6"/>
  </r>
  <r>
    <x v="46"/>
    <d v="2022-04-07T00:00:00"/>
    <n v="15325"/>
    <s v="ATA"/>
    <s v="Albatroz Segurança e Vigilância Ltda."/>
    <s v="NE.01489104 - Reforço da NE.00272187 - Contrato n.º 07/2020 - RUSP - Contrato de serviços de vigilância e segurança patrimonial - Exercício 2.022."/>
    <s v="Sim"/>
    <n v="626604.42000000004"/>
    <m/>
    <n v="626604.42000000004"/>
    <n v="0"/>
    <n v="4"/>
    <x v="0"/>
  </r>
  <r>
    <x v="47"/>
    <d v="2022-11-30T00:00:00"/>
    <n v="16357"/>
    <s v="FGE"/>
    <s v="Monitores Bolsistas"/>
    <s v="Monitores bolsistas NE 5938392/2022 - Processo 21.1.361.43.0"/>
    <s v="Sim"/>
    <n v="12500"/>
    <m/>
    <n v="12500"/>
    <n v="0"/>
    <n v="11"/>
    <x v="3"/>
  </r>
  <r>
    <x v="47"/>
    <d v="2022-12-08T00:00:00"/>
    <n v="16385"/>
    <s v="FGE"/>
    <s v="Maria Inês Batista Campos"/>
    <s v="Aquisição de materiais didáticos, para uso imediato no curso:&quot;A Convergência de mídias no Ensino de Língua Portuguesa: dos Livros Didáticos aos Protótipos de Ensino&quot;, junto programa Encontro USP/Escola. Acrescentamos, outrossim, que os livros constantes na nota fiscal, anexa, não farão parte do acervo da Biblioteca do IF., onde os mesmos, serão manuseados no curso acima mencionado."/>
    <s v="Sim"/>
    <n v="200"/>
    <m/>
    <n v="200"/>
    <n v="0"/>
    <n v="12"/>
    <x v="4"/>
  </r>
  <r>
    <x v="47"/>
    <d v="2022-12-20T00:00:00"/>
    <n v="16441"/>
    <s v="FGE"/>
    <s v="Ponte Acessibilidade Ltda"/>
    <s v="Produção de acessibilidade em Libras, junto ao evento &quot;USP/ESCOLA&quot;, com temática da Educação, nos dias 09 e 12/01/2023"/>
    <s v="Sim"/>
    <n v="3600"/>
    <m/>
    <n v="3600"/>
    <n v="0"/>
    <n v="12"/>
    <x v="4"/>
  </r>
  <r>
    <x v="47"/>
    <d v="2022-12-20T00:00:00"/>
    <n v="16443"/>
    <s v="FGE"/>
    <s v="Armando M. Tagiku"/>
    <s v="Aquisição de materiais para o curso &quot;Ótica para o Ensino Fundamental II - Teorias e Experimentos&quot; junto ao programa USP/ESCOLA/2023"/>
    <s v="Sim"/>
    <n v="200"/>
    <m/>
    <n v="200"/>
    <n v="0"/>
    <n v="12"/>
    <x v="4"/>
  </r>
  <r>
    <x v="47"/>
    <d v="2022-12-20T00:00:00"/>
    <n v="16445"/>
    <s v="FGE"/>
    <s v="Dóris Kohatsu"/>
    <s v="Aquisição de materiais para o curso &quot;Projeto ABC+ARTE, Brincadeira e Ciências&quot; junto ao programa USP/ESCOLA/2023."/>
    <s v="Sim"/>
    <n v="200"/>
    <m/>
    <n v="200"/>
    <n v="0"/>
    <n v="12"/>
    <x v="4"/>
  </r>
  <r>
    <x v="47"/>
    <d v="2022-12-20T00:00:00"/>
    <n v="16446"/>
    <s v="FGE"/>
    <s v="Zaqueu Vieira Oliveira"/>
    <s v="Aquisição de materiais para o curso &quot;Ensino de Matemática para o Ensino Fundamental&quot; junto ao programa USP/ESCOLA/2023."/>
    <s v="Sim"/>
    <n v="193.95"/>
    <m/>
    <n v="193.95"/>
    <n v="0"/>
    <n v="12"/>
    <x v="4"/>
  </r>
  <r>
    <x v="47"/>
    <d v="2022-12-20T00:00:00"/>
    <n v="16447"/>
    <s v="FGE"/>
    <s v="Kátia Regina Varela Roa"/>
    <s v="Aquisição de materiais para o curso &quot;Bem Viver, Diversidades, Meio Ambiente e Territórios Culturais Educativos&quot; junto ao programa USP/ESCOLA/2023."/>
    <s v="Sim"/>
    <n v="200"/>
    <m/>
    <n v="200"/>
    <n v="0"/>
    <n v="12"/>
    <x v="4"/>
  </r>
  <r>
    <x v="47"/>
    <d v="2022-12-20T00:00:00"/>
    <n v="16449"/>
    <s v="FGE"/>
    <s v="Luciene Hiromi Akahoshi"/>
    <s v="Aquisição de materiais para o curso &quot;Química, Tecnologia e Sustentabilidade&quot; junto ao programa USP/ESCOLA/2023"/>
    <s v="Sim"/>
    <n v="199.3"/>
    <m/>
    <n v="199.3"/>
    <n v="0"/>
    <n v="12"/>
    <x v="4"/>
  </r>
  <r>
    <x v="47"/>
    <d v="2022-12-20T00:00:00"/>
    <n v="16450"/>
    <s v="FGE"/>
    <s v="Luciene Hiromi Akahoshi"/>
    <s v="Aquisição de produtos alimentícios, destinados ao encontro do programa USP/ESCOLA/2023."/>
    <s v="Sim"/>
    <n v="1839.7"/>
    <m/>
    <n v="1839.7"/>
    <n v="0"/>
    <n v="12"/>
    <x v="4"/>
  </r>
  <r>
    <x v="47"/>
    <d v="2022-12-21T00:00:00"/>
    <n v="16452"/>
    <s v="FGE"/>
    <s v="Matheus Dante Gonçalves"/>
    <s v="Aquisição de 15 ( quinze) jalecos que serão utilizados pelos monitores, junto ao programa &quot;USP/ESCOLA/2023&quot;."/>
    <s v="Sim"/>
    <n v="153"/>
    <m/>
    <n v="153"/>
    <n v="0"/>
    <n v="12"/>
    <x v="4"/>
  </r>
  <r>
    <x v="47"/>
    <d v="2022-12-22T00:00:00"/>
    <n v="16455"/>
    <s v="FGE"/>
    <s v="Luciene Hiromi Akahoshi"/>
    <s v="Aquisição de produtos alimentícios, destinados ao encontro do programa USP/ESCOLA/2023."/>
    <s v="Sim"/>
    <n v="489.46"/>
    <m/>
    <n v="489.46"/>
    <n v="0"/>
    <n v="12"/>
    <x v="4"/>
  </r>
  <r>
    <x v="47"/>
    <d v="2022-12-23T00:00:00"/>
    <n v="16456"/>
    <s v="FGE"/>
    <s v="Luciane Hiromi Akahoshi"/>
    <s v="Prestação de serviços na organização estrutural, junto ao Programa USP/ESCOLA-2023."/>
    <s v="Sim"/>
    <n v="225"/>
    <m/>
    <n v="225"/>
    <n v="0"/>
    <n v="12"/>
    <x v="4"/>
  </r>
  <r>
    <x v="48"/>
    <d v="2022-09-02T00:00:00"/>
    <n v="15995"/>
    <s v="DIR"/>
    <s v="Alunos Colaboradores eventuais"/>
    <s v="Grupo 057 - Pagamento a colaboradores eventuais (Alunos) que participarão de atividades de apoio na 16ª edição da Feira USP e as Profissões no período de 01 a 03 de Setembro de 2022 - NE 4353432 Gabriel Makhoul - NE 4353580 Victor Keichi - NE 4353548 Ricardo Laranjeira"/>
    <s v="Sim"/>
    <n v="450"/>
    <m/>
    <n v="450"/>
    <n v="0"/>
    <n v="9"/>
    <x v="2"/>
  </r>
  <r>
    <x v="49"/>
    <d v="2022-08-26T00:00:00"/>
    <n v="15917"/>
    <s v="FEP"/>
    <s v="Transposição interna"/>
    <s v="Transferência para o recurso RI Fluídos Complexo FEP conforme email do professor enviado dia 26/08/2022 - GC"/>
    <s v="Sim"/>
    <n v="12810"/>
    <m/>
    <n v="12810"/>
    <n v="0"/>
    <n v="8"/>
    <x v="9"/>
  </r>
  <r>
    <x v="50"/>
    <d v="2022-05-31T00:00:00"/>
    <n v="15636"/>
    <s v="FMT"/>
    <s v="M.M. Vácuo Import Export e Represent Coml Ltda"/>
    <s v="NEE 03023226 - Reserva 2916715 - Exclusividade - Inexigibilidade de Licitação - Aquisição de peças de reposição para equipamento (Sistema Sputtering) - RC 184059 - DC 73168. PROAP Pró-Manutenção - Proc. 2022.1.0166.43.3"/>
    <s v="Sim"/>
    <n v="22300"/>
    <m/>
    <n v="22300"/>
    <n v="0"/>
    <n v="5"/>
    <x v="1"/>
  </r>
  <r>
    <x v="51"/>
    <d v="2022-04-18T00:00:00"/>
    <n v="15371"/>
    <s v="ATO-MP"/>
    <s v="Reserva"/>
    <s v="Cancelado - Reserva 1710838 - Pregão - serviços contínuos de manutenção preventiva e corretiva dos condicionadores de ar - RC 23551 - DC 41924 - Cancelado o valor de R$ 79.645,27."/>
    <s v="Sim"/>
    <n v="0"/>
    <m/>
    <n v="0"/>
    <n v="0"/>
    <n v="4"/>
    <x v="0"/>
  </r>
  <r>
    <x v="51"/>
    <d v="2022-08-31T00:00:00"/>
    <n v="15951"/>
    <s v="ATO-MP"/>
    <s v="ALMOXARIFADO"/>
    <s v="Requisição de Almoxarifado"/>
    <s v="Sim"/>
    <n v="1845"/>
    <m/>
    <n v="1845"/>
    <n v="0"/>
    <n v="8"/>
    <x v="9"/>
  </r>
  <r>
    <x v="52"/>
    <d v="2022-05-17T00:00:00"/>
    <n v="15591"/>
    <s v="DIR"/>
    <s v="ICMC"/>
    <s v="Ziva Tecnologia e Soluções Ltda - Aquisição de câmaras de circuito fechado - Processo: 21.1.526.43.9 - NE 2347290 / 2022"/>
    <s v="Sim"/>
    <n v="199833.53"/>
    <m/>
    <n v="199833.53"/>
    <n v="0"/>
    <n v="5"/>
    <x v="1"/>
  </r>
  <r>
    <x v="52"/>
    <d v="2022-05-27T00:00:00"/>
    <n v="15630"/>
    <s v="DIR-CCIF"/>
    <s v="ICMC"/>
    <s v="NE.02471306 - Ata Registro de Preço - Aquisição de 03 câmeras de segurança Axis. RC 275097 - DC 111930 - (Rem. 50262509 - ICMC) - Ziva Tecnologia de Soluções Ltda."/>
    <s v="Sim"/>
    <n v="33158.76"/>
    <m/>
    <n v="33158.76"/>
    <n v="0"/>
    <n v="5"/>
    <x v="1"/>
  </r>
  <r>
    <x v="52"/>
    <d v="2022-07-18T00:00:00"/>
    <n v="15769"/>
    <s v="DIR"/>
    <s v="ICMC"/>
    <s v="NE.03497791 - Ata Registro de Preço - Aquisição de materiais e equipamentos de segurança (Câmeras de Vigilância - RC 373269 - DC 159550 -Remanej. 50346109 - ICMC) - Ziva Tecnologia de Soluções Ltda."/>
    <s v="Sim"/>
    <n v="88975.17"/>
    <m/>
    <n v="88975.17"/>
    <n v="0"/>
    <n v="7"/>
    <x v="8"/>
  </r>
  <r>
    <x v="52"/>
    <d v="2022-11-10T00:00:00"/>
    <n v="16298"/>
    <s v="DIR"/>
    <s v="Ajuste de saldo"/>
    <s v="Ajuste de saldo"/>
    <s v="Sim"/>
    <n v="20"/>
    <m/>
    <n v="20"/>
    <n v="0"/>
    <n v="11"/>
    <x v="3"/>
  </r>
  <r>
    <x v="53"/>
    <d v="2022-02-02T00:00:00"/>
    <n v="15074"/>
    <s v="DIR-CCIF"/>
    <s v="PRCEU"/>
    <s v="Compacta Comercio e Servicos Ltda - NE.00538250 - Ata Registro de Preço - aquisições de notebooks - RC 31236 - DC 10352 - (Rem. 50061589 - PRCEU)."/>
    <s v="Sim"/>
    <n v="127264"/>
    <m/>
    <n v="127264"/>
    <n v="0"/>
    <n v="2"/>
    <x v="5"/>
  </r>
  <r>
    <x v="53"/>
    <d v="2022-02-09T00:00:00"/>
    <n v="15092"/>
    <s v="DIR-CCIF"/>
    <s v="Reitoria"/>
    <s v="Compacta Comércio e Serviços Ltda - Aquisição de microcomputador - NE 591070/2022"/>
    <s v="Sim"/>
    <n v="46998"/>
    <m/>
    <n v="46998"/>
    <n v="0"/>
    <n v="2"/>
    <x v="5"/>
  </r>
  <r>
    <x v="53"/>
    <d v="2022-02-09T00:00:00"/>
    <n v="15091"/>
    <s v="DIR-CCIF"/>
    <s v="Reitoria"/>
    <s v="Compacta Comércio e Serviços Ltda - Aquisição de Notebook - NE 590979/2022 - Processo: 21.1.435.43.3"/>
    <s v="Sim"/>
    <n v="7954"/>
    <m/>
    <n v="7954"/>
    <n v="0"/>
    <n v="2"/>
    <x v="5"/>
  </r>
  <r>
    <x v="53"/>
    <d v="2022-02-11T00:00:00"/>
    <n v="15131"/>
    <s v="DIR-CCIF"/>
    <s v="Reitoria"/>
    <s v="Aquisição de Computadores - NE 669028 / 2022 - DC 19074/2022"/>
    <s v="Sim"/>
    <n v="25625"/>
    <m/>
    <n v="25625"/>
    <n v="0"/>
    <n v="2"/>
    <x v="5"/>
  </r>
  <r>
    <x v="53"/>
    <d v="2022-02-11T00:00:00"/>
    <n v="15132"/>
    <s v="DIR-CCIF"/>
    <s v="FAU"/>
    <s v="Aquisição de computadores - NE 668820 / 2022 - DC 19082"/>
    <s v="Sim"/>
    <n v="79000"/>
    <m/>
    <n v="79000"/>
    <n v="0"/>
    <n v="2"/>
    <x v="5"/>
  </r>
  <r>
    <x v="53"/>
    <d v="2022-02-11T00:00:00"/>
    <n v="15133"/>
    <s v="DIR-CCIF"/>
    <s v="MZ"/>
    <s v="Aquisição de Notebooks - NE 668722 / 2022 - DC 21273"/>
    <s v="Sim"/>
    <n v="63632"/>
    <m/>
    <n v="63632"/>
    <n v="0"/>
    <n v="2"/>
    <x v="5"/>
  </r>
  <r>
    <x v="53"/>
    <d v="2022-02-16T00:00:00"/>
    <n v="15149"/>
    <s v="DIR-CCIF"/>
    <s v="IAG"/>
    <s v="NE.00708244 / 00708252 - Ata Registro de Preço - aquisição de cabos, caixa de sobrepor, conector jack RJ-45, modular Keystone, painel de guia e patch panel - RC 68709 - DC 24582 (Rem. 50089726 - IAG) - Telcabos Telecomunicações e Informática Ltda."/>
    <s v="Sim"/>
    <n v="42508.56"/>
    <m/>
    <n v="42508.56"/>
    <n v="0"/>
    <n v="2"/>
    <x v="5"/>
  </r>
  <r>
    <x v="53"/>
    <d v="2022-02-24T00:00:00"/>
    <n v="15172"/>
    <s v="DIR-CCIF"/>
    <s v="STI"/>
    <s v="NE.00794230 - Ata Registro de Preço - aquisições de notebooks - RC 68628 - 26712 - (Rem. 50089840 - STI) - Compacta Comércio e Serviços Ltda."/>
    <s v="Sim"/>
    <n v="130868"/>
    <m/>
    <n v="130868"/>
    <n v="0"/>
    <n v="2"/>
    <x v="5"/>
  </r>
  <r>
    <x v="53"/>
    <d v="2022-03-07T00:00:00"/>
    <n v="15192"/>
    <s v="DIR-CCIF"/>
    <s v="IO"/>
    <s v="NE.00986805/2022 - Ata Registro de Preços - Aquisição de computadores - RC 98930 - DC 36354 - (Rem. 50111926 - IO) - Compacta Comércio e Serviços Ltda."/>
    <s v="Sim"/>
    <n v="33525"/>
    <m/>
    <n v="33525"/>
    <n v="0"/>
    <n v="3"/>
    <x v="6"/>
  </r>
  <r>
    <x v="53"/>
    <d v="2022-03-07T00:00:00"/>
    <n v="15191"/>
    <s v="DIR-CCIF"/>
    <s v="IAG"/>
    <s v="H.E. Jussani - Aquisição de insumos de informática - DC 33158/20222 - NE 986783/2022 e NE 986775/2022- Processo: 21.1.415.43.2"/>
    <s v="Sim"/>
    <n v="15470"/>
    <m/>
    <n v="15470"/>
    <n v="0"/>
    <n v="3"/>
    <x v="6"/>
  </r>
  <r>
    <x v="53"/>
    <d v="2022-03-08T00:00:00"/>
    <n v="15195"/>
    <s v="DIR-CCIF"/>
    <s v="Reitoria"/>
    <s v="NE.01000989 - Ata Registro de Preço - aquisição de duas webcam - RC 57022 - DC 19112 - Rem. 50082802 - RUSP - CODAGE - H.E. JUSSANI"/>
    <s v="Sim"/>
    <n v="863.72"/>
    <m/>
    <n v="863.72"/>
    <n v="0"/>
    <n v="3"/>
    <x v="6"/>
  </r>
  <r>
    <x v="53"/>
    <d v="2022-03-28T00:00:00"/>
    <n v="15274"/>
    <s v="DIR"/>
    <s v="IAG"/>
    <s v="Compacta Comércio e Serviços Ltda - Aquisição de notebooks - NE 1267411"/>
    <s v="Sim"/>
    <n v="59787"/>
    <m/>
    <n v="59787"/>
    <n v="0"/>
    <n v="3"/>
    <x v="6"/>
  </r>
  <r>
    <x v="53"/>
    <d v="2022-04-25T00:00:00"/>
    <n v="15391"/>
    <s v="DIR-CCIF"/>
    <s v="PUSP - SC"/>
    <s v="Rem. 50212463 - Ref. ao cancelamento para a aquisição de webcams, usando Ata de Registro de Preço do IFUSP. Devolução do Rem. 50099942."/>
    <s v="Sim"/>
    <n v="8637.2000000000007"/>
    <m/>
    <n v="8637.2000000000007"/>
    <n v="0"/>
    <n v="4"/>
    <x v="0"/>
  </r>
  <r>
    <x v="53"/>
    <d v="2022-05-03T00:00:00"/>
    <n v="15455"/>
    <s v="DIR-CCIF"/>
    <s v="FO"/>
    <s v="NE.02033082 - Ata Registro de Preço - aquisição de 35 pontos de acesso sem fio - RC 219514 - DC 86480 - (Rem. 50216426 - F.O.) - Ziva Tecnologia e Soluções Ltda."/>
    <s v="Sim"/>
    <n v="125528.9"/>
    <m/>
    <n v="125528.9"/>
    <n v="0"/>
    <n v="5"/>
    <x v="1"/>
  </r>
  <r>
    <x v="53"/>
    <d v="2022-05-06T00:00:00"/>
    <n v="15494"/>
    <s v="DIR-CCIF"/>
    <s v="Reitoria"/>
    <s v="NE.02117898 - Ata Registro de Preço - aquisição de 01 microcomputador - RC 225960 - DC 90070 - (Rem. 50219883 - RUSP) - Compacta Comércio e Serviços Ltda."/>
    <s v="Sim"/>
    <n v="9825"/>
    <m/>
    <n v="9825"/>
    <n v="0"/>
    <n v="5"/>
    <x v="1"/>
  </r>
  <r>
    <x v="53"/>
    <d v="2022-05-06T00:00:00"/>
    <n v="15495"/>
    <s v="DIR-CCIF"/>
    <s v="Reitoria"/>
    <s v="NE.02118436 - Ata Registro de Preço - aquisição de 02 notebooks - RC 225928 - DC 90054 - (Rem. 50219883 - RUSP) - Compacta comércio e Serviços Ltda."/>
    <s v="Sim"/>
    <n v="14370"/>
    <m/>
    <n v="14370"/>
    <n v="0"/>
    <n v="5"/>
    <x v="1"/>
  </r>
  <r>
    <x v="53"/>
    <d v="2022-05-06T00:00:00"/>
    <n v="15496"/>
    <s v="DIR-CCIF"/>
    <s v="FD"/>
    <s v="NE.02118495 - Ata Registro de Preço - aquisição de 02 microcomputadores - RC 225928 - DC 90054 - (Rem. 50221365 - FD) - Compacta Comércio e Serviços Ltda."/>
    <s v="Sim"/>
    <n v="31332"/>
    <m/>
    <n v="31332"/>
    <n v="0"/>
    <n v="5"/>
    <x v="1"/>
  </r>
  <r>
    <x v="53"/>
    <d v="2022-05-10T00:00:00"/>
    <n v="15510"/>
    <s v="DIR-CCIF"/>
    <s v="SAU"/>
    <s v="Aquisição de 6 computadores para a SAU - NE 2256634 / 2022"/>
    <s v="Sim"/>
    <n v="47400"/>
    <m/>
    <n v="47400"/>
    <n v="0"/>
    <n v="5"/>
    <x v="1"/>
  </r>
  <r>
    <x v="53"/>
    <d v="2022-05-10T00:00:00"/>
    <n v="15519"/>
    <s v="DIR-CCIF"/>
    <s v="FFLCH"/>
    <s v="TELCABOS TELECOMUNICACOES E INFORMATICA LTDA - Aquisição de material de infraestrutura de rede - NE 2264742"/>
    <s v="Sim"/>
    <n v="77543.25"/>
    <m/>
    <n v="77543.25"/>
    <n v="0"/>
    <n v="5"/>
    <x v="1"/>
  </r>
  <r>
    <x v="53"/>
    <d v="2022-05-17T00:00:00"/>
    <n v="15592"/>
    <s v="DIR"/>
    <s v="FFLCH"/>
    <s v="Wall ST Comercial Ltda - Placa de redes - Processo: 22.1.295.43.8 - NE 2348482 / 2022"/>
    <s v="Sim"/>
    <n v="2745"/>
    <m/>
    <n v="2745"/>
    <n v="0"/>
    <n v="5"/>
    <x v="1"/>
  </r>
  <r>
    <x v="53"/>
    <d v="2022-05-17T00:00:00"/>
    <n v="15593"/>
    <s v="DIR-CCIF"/>
    <s v="Reitoria"/>
    <s v="Compacta Comércio e Serviços Ltda - Aquisição de microcomputador - Processo: 22.1.284.43.6 - NE 2348830 / 2022"/>
    <s v="Sim"/>
    <n v="517260"/>
    <m/>
    <n v="517260"/>
    <n v="0"/>
    <n v="5"/>
    <x v="1"/>
  </r>
  <r>
    <x v="53"/>
    <d v="2022-05-17T00:00:00"/>
    <n v="15596"/>
    <s v="DIR-CCIF"/>
    <s v="ICMC"/>
    <s v="NE.02350150 - Ata Registro de Preço - aquisições de 03 microcomputadores workstation Lenovo - RC 248294 - DC 98101 - (Rem. 50239183 - ICMC) - Compacta Comercio e Serviços Ltda.."/>
    <s v="Sim"/>
    <n v="46998"/>
    <m/>
    <n v="46998"/>
    <n v="0"/>
    <n v="5"/>
    <x v="1"/>
  </r>
  <r>
    <x v="53"/>
    <d v="2022-05-23T00:00:00"/>
    <n v="15616"/>
    <s v="DIR-CCIF"/>
    <s v="PUSP-LORENA"/>
    <s v="NE.02417468 - Ata Registra de Preço - aquisição de organizador de cabos 1U - RC 267809 - DC 107518 - (Rem. 50256380 - PUSP - L) - Telcabos Telecomunicações e Informática Ltda."/>
    <s v="Sim"/>
    <n v="3120"/>
    <m/>
    <n v="3120"/>
    <n v="0"/>
    <n v="5"/>
    <x v="1"/>
  </r>
  <r>
    <x v="53"/>
    <d v="2022-06-15T00:00:00"/>
    <n v="15678"/>
    <s v="DIR-CCIF"/>
    <s v="PUSP - FC"/>
    <s v="NE.02919110 - Ata Registro de Preço - aquisição de placa de rede sem fio - RC 302221 - DC 128230 - (Rem. 50269422 - PUSP - FC) - Wall ST Comercial Ltda."/>
    <s v="Sim"/>
    <n v="457.5"/>
    <m/>
    <n v="457.5"/>
    <n v="0"/>
    <n v="6"/>
    <x v="7"/>
  </r>
  <r>
    <x v="53"/>
    <d v="2022-08-18T00:00:00"/>
    <n v="15879"/>
    <s v="DIR"/>
    <s v="IGc"/>
    <s v="Compacta Comércio e Serviços Ltda - Aquisição de computadores - NE 4054842/2022 - Processo: 22.1.466.43.7"/>
    <s v="Sim"/>
    <n v="28356"/>
    <m/>
    <n v="28356"/>
    <n v="0"/>
    <n v="8"/>
    <x v="9"/>
  </r>
  <r>
    <x v="53"/>
    <d v="2022-10-17T00:00:00"/>
    <n v="16216"/>
    <s v="DIR"/>
    <s v="Transposição interna"/>
    <s v="Transferência de saldo para Diretoria GC 3860"/>
    <s v="Sim"/>
    <n v="563.13"/>
    <m/>
    <n v="563.13"/>
    <n v="0"/>
    <n v="10"/>
    <x v="10"/>
  </r>
  <r>
    <x v="54"/>
    <d v="2022-03-31T00:00:00"/>
    <n v="15298"/>
    <s v="DIR"/>
    <s v="PRP"/>
    <s v="Devolução do saldo remanescente do REMANEJAMENTO 50265100/2019 - professor Tiago Fiorini Silva - Remanejamento N° 2022 50167247"/>
    <s v="Sim"/>
    <n v="2375.25"/>
    <m/>
    <n v="2375.25"/>
    <n v="0"/>
    <n v="3"/>
    <x v="6"/>
  </r>
  <r>
    <x v="55"/>
    <d v="2022-01-27T00:00:00"/>
    <n v="15060"/>
    <s v="FNC"/>
    <s v="Marco Aurélio Lisboa Leite"/>
    <s v="Aquisição de produtos para uso imediato no laboratório SAMPA do depto. de Física Nuclear do IFUSP."/>
    <s v="Sim"/>
    <n v="259.02"/>
    <m/>
    <n v="259.02"/>
    <n v="0"/>
    <n v="1"/>
    <x v="11"/>
  </r>
  <r>
    <x v="55"/>
    <d v="2022-02-11T00:00:00"/>
    <n v="15129"/>
    <s v="FNC"/>
    <s v="Ricardo Menegasso"/>
    <s v="Caixa térmica para projeto do laboratório"/>
    <s v="Sim"/>
    <n v="204.48"/>
    <m/>
    <n v="204.48"/>
    <n v="0"/>
    <n v="2"/>
    <x v="5"/>
  </r>
  <r>
    <x v="55"/>
    <d v="2022-02-11T00:00:00"/>
    <n v="15136"/>
    <s v="FNC"/>
    <s v="Ronaldo Milani Comercial Eireli"/>
    <s v="Aquisição de bateria (Laboratório HEPIC) - DC 213138/2021 - NE 672924/2022 - Processo: 21.1.000596.43.7 - Contrapartida GO 15139 e GC 3644"/>
    <s v="Sim"/>
    <n v="752"/>
    <m/>
    <n v="752"/>
    <n v="0"/>
    <n v="2"/>
    <x v="5"/>
  </r>
  <r>
    <x v="55"/>
    <d v="2022-02-14T00:00:00"/>
    <n v="15141"/>
    <s v="FNC"/>
    <s v="Spare Parts Comércio e Serviços de Tecnologia Ltda"/>
    <s v="Aquisição de HD NETAPP 1TB 7.2K SATA 3.5&quot;, para uso no Laboratório HEPIC. Pagamento através de transferência bancária: Banco do Brasil - Ag.: 3560-2 - c/c: 28504-8"/>
    <s v="Sim"/>
    <n v="1798.77"/>
    <m/>
    <n v="1798.77"/>
    <n v="0"/>
    <n v="2"/>
    <x v="5"/>
  </r>
  <r>
    <x v="55"/>
    <d v="2022-02-15T00:00:00"/>
    <n v="15144"/>
    <s v="FNC"/>
    <s v="Marco Aurelio Lisboa Leite"/>
    <s v="Componentes eletrônicos para pesquisa no laboratório HEPIC"/>
    <s v="Sim"/>
    <n v="138"/>
    <m/>
    <n v="138"/>
    <n v="0"/>
    <n v="2"/>
    <x v="5"/>
  </r>
  <r>
    <x v="55"/>
    <d v="2022-02-15T00:00:00"/>
    <n v="15145"/>
    <s v="FNC"/>
    <s v="Marco Aurelio Lisboa Leite"/>
    <s v="Componentes eletrônicos para pesquisa no laboratório HEPIC"/>
    <s v="Sim"/>
    <n v="257.51"/>
    <m/>
    <n v="257.51"/>
    <n v="0"/>
    <n v="2"/>
    <x v="5"/>
  </r>
  <r>
    <x v="55"/>
    <d v="2022-02-23T00:00:00"/>
    <n v="15163"/>
    <s v="FNC"/>
    <s v="Marco Aurelio Lisboa Leite"/>
    <s v="Compra de componentes eletrônicos para pesquisa no laboratório do HEPIC"/>
    <s v="Sim"/>
    <n v="209.1"/>
    <m/>
    <n v="209.1"/>
    <n v="0"/>
    <n v="2"/>
    <x v="5"/>
  </r>
  <r>
    <x v="55"/>
    <d v="2022-02-25T00:00:00"/>
    <n v="15162"/>
    <s v="FNC"/>
    <s v="Marco Aurelio Lisboa Leite"/>
    <s v="Componentes de refrigeração para pesquisa no laboratório HEPIC"/>
    <s v="Sim"/>
    <n v="419.91"/>
    <m/>
    <n v="419.91"/>
    <n v="0"/>
    <n v="2"/>
    <x v="5"/>
  </r>
  <r>
    <x v="55"/>
    <d v="2022-02-25T00:00:00"/>
    <n v="15168"/>
    <s v="FNC"/>
    <s v="Ricardo Menegasso"/>
    <s v="Componentes para o laboratório"/>
    <s v="Sim"/>
    <n v="300.22000000000003"/>
    <m/>
    <n v="300.22000000000003"/>
    <n v="0"/>
    <n v="2"/>
    <x v="5"/>
  </r>
  <r>
    <x v="55"/>
    <d v="2022-03-04T00:00:00"/>
    <n v="15185"/>
    <s v="FNC"/>
    <s v="JMPRA MANUTENÇÃO EM GERADORES LTDA ME"/>
    <s v="Serviço de manutenção do gerador do Laboratório HEPIC (Espaço Mario Cappello)."/>
    <s v="Sim"/>
    <n v="1700"/>
    <m/>
    <n v="1700"/>
    <n v="0"/>
    <n v="3"/>
    <x v="6"/>
  </r>
  <r>
    <x v="55"/>
    <d v="2022-03-10T00:00:00"/>
    <n v="15208"/>
    <s v="FNC"/>
    <s v="Symposium Cracoviense"/>
    <s v="Taxa de inscrição para evento internacional para a participação do aluno de doutorado Leonardo Barreto de Oliveira Campos - Processo:22.1.57.43.0 - NE 1034905/2022"/>
    <s v="Sim"/>
    <n v="2590"/>
    <m/>
    <n v="2590"/>
    <n v="0"/>
    <n v="3"/>
    <x v="6"/>
  </r>
  <r>
    <x v="55"/>
    <d v="2022-03-10T00:00:00"/>
    <n v="15210"/>
    <s v="FNC"/>
    <s v="João Pedro Ghidini da Silva"/>
    <s v="Ajuda de custo a colaborador eventual pela participação do Evento Masterclasses Hands On Physics - NE 1036983/2022 - Processo: 22.1.70.43.6"/>
    <s v="Sim"/>
    <n v="500"/>
    <m/>
    <n v="500"/>
    <n v="0"/>
    <n v="3"/>
    <x v="6"/>
  </r>
  <r>
    <x v="55"/>
    <d v="2022-03-18T00:00:00"/>
    <n v="15237"/>
    <s v="FNC"/>
    <s v="Banco do Brasil"/>
    <s v="NE.01139790 - Pagamento de taxa de inscrição p/ evento internacional - DC 34928."/>
    <s v="Sim"/>
    <n v="125.1"/>
    <m/>
    <n v="125.1"/>
    <n v="0"/>
    <n v="3"/>
    <x v="6"/>
  </r>
  <r>
    <x v="55"/>
    <d v="2022-03-22T00:00:00"/>
    <n v="15249"/>
    <s v="FNC"/>
    <s v="Marco Aurelio Lisboa Leite"/>
    <s v="Serviço de impressão de cartaz para o curso Masterclass"/>
    <s v="Sim"/>
    <n v="450"/>
    <m/>
    <n v="450"/>
    <n v="0"/>
    <n v="3"/>
    <x v="6"/>
  </r>
  <r>
    <x v="55"/>
    <d v="2022-03-25T00:00:00"/>
    <n v="15266"/>
    <s v="FNC"/>
    <s v="Ricardo Menegasso"/>
    <s v="Componentes eletrônicos para projetos do laboratório."/>
    <s v="Sim"/>
    <n v="123"/>
    <m/>
    <n v="123"/>
    <n v="0"/>
    <n v="3"/>
    <x v="6"/>
  </r>
  <r>
    <x v="55"/>
    <d v="2022-03-28T00:00:00"/>
    <n v="15275"/>
    <s v="FNC"/>
    <s v="Robson Correia Neiva"/>
    <s v="Em caráter emergencial manutenção de ar condicionado número de patrimônio 430024450."/>
    <s v="Sim"/>
    <n v="730"/>
    <m/>
    <n v="730"/>
    <n v="0"/>
    <n v="3"/>
    <x v="6"/>
  </r>
  <r>
    <x v="55"/>
    <d v="2022-03-28T00:00:00"/>
    <n v="15280"/>
    <s v="FNC"/>
    <s v="Transposição interna"/>
    <s v="Referente a Aquisição de desumidificador de Ar, para remover a umidade da sala do Laboratório Hepic - troca de verba - GO 15279 - Diretoria e USP Eficiente e GC 3672 Diretoria RI -Adm"/>
    <s v="Sim"/>
    <n v="3490"/>
    <m/>
    <n v="3490"/>
    <n v="0"/>
    <n v="3"/>
    <x v="6"/>
  </r>
  <r>
    <x v="55"/>
    <d v="2022-04-07T00:00:00"/>
    <n v="15319"/>
    <s v="FNC"/>
    <s v="Marcel Keiji Kuriyama"/>
    <s v="Chapa e barras de alumínio para confecção de itens de pesquisa (Ex: caixas do projeto Raios Cósmicos)"/>
    <s v="Sim"/>
    <n v="740.83"/>
    <m/>
    <n v="740.83"/>
    <n v="0"/>
    <n v="4"/>
    <x v="0"/>
  </r>
  <r>
    <x v="55"/>
    <d v="2022-04-12T00:00:00"/>
    <n v="15351"/>
    <s v="FNC"/>
    <s v="Machado Gases Industriais"/>
    <s v="Compra de cilindro com 10 litros de gás nitrogênio para pesquisa no laboratório HEPIC."/>
    <s v="Sim"/>
    <n v="1234.8"/>
    <m/>
    <n v="1234.8"/>
    <n v="0"/>
    <n v="4"/>
    <x v="0"/>
  </r>
  <r>
    <x v="55"/>
    <d v="2022-04-28T00:00:00"/>
    <n v="15414"/>
    <s v="FNC"/>
    <s v="Marcel Keiji Kuriyama"/>
    <s v="Compra de parafusos em inóx para confecção de equipamentos de pesquisa (e.g.: caixas do Backend e Frontend)"/>
    <s v="Sim"/>
    <n v="232.59"/>
    <m/>
    <n v="232.59"/>
    <n v="0"/>
    <n v="4"/>
    <x v="0"/>
  </r>
  <r>
    <x v="55"/>
    <d v="2022-05-11T00:00:00"/>
    <n v="15536"/>
    <s v="FNC"/>
    <s v="SK Tecnologia Ltda"/>
    <s v="Aquisição de HP 300GB 6G SAS 10K rpm SFF - SC Hard Drive, para uso do Lab. HEPIC. Pagamento através de transferência bancária Banco do Brasil - 001 - Ag.: 0300-X - C/C: 102395-0"/>
    <s v="Sim"/>
    <n v="1590"/>
    <m/>
    <n v="1590"/>
    <n v="0"/>
    <n v="5"/>
    <x v="1"/>
  </r>
  <r>
    <x v="55"/>
    <d v="2022-05-12T00:00:00"/>
    <n v="15537"/>
    <s v="FNC"/>
    <s v="SK Tecnologia Ltda"/>
    <s v="Aquisição HP 300GB SAS 10K rpm SFF - SC Hard Drive, para uso do Lab. HEPIC. Pagamento através de transferência bancária Banco do Brasil - 001 - Ag.: 0300-X - C/C: 102395-0."/>
    <s v="Sim"/>
    <n v="1590"/>
    <m/>
    <n v="1590"/>
    <n v="0"/>
    <n v="5"/>
    <x v="1"/>
  </r>
  <r>
    <x v="55"/>
    <d v="2022-05-16T00:00:00"/>
    <n v="15583"/>
    <s v="FNC"/>
    <s v="Marcel Keiji Kuriyama"/>
    <s v="Cabos HDMI para ligação dos Frontends e Backends do projeto Raios Cósmicos/HEPIC"/>
    <s v="Sim"/>
    <n v="304"/>
    <m/>
    <n v="304"/>
    <n v="0"/>
    <n v="5"/>
    <x v="1"/>
  </r>
  <r>
    <x v="55"/>
    <d v="2022-05-17T00:00:00"/>
    <n v="15587"/>
    <s v="FNC"/>
    <s v="Ricardo Menegasso"/>
    <s v="Componentes eletrônicos para o HEPIC"/>
    <s v="Sim"/>
    <n v="560.78"/>
    <m/>
    <n v="560.78"/>
    <n v="0"/>
    <n v="5"/>
    <x v="1"/>
  </r>
  <r>
    <x v="55"/>
    <d v="2022-05-31T00:00:00"/>
    <n v="15635"/>
    <s v="FNC"/>
    <s v="Marcel Keiji Kuriyama"/>
    <s v="Aquisição de adesivos indicando a presença de material radioativo, seguindo normas de segurança"/>
    <s v="Sim"/>
    <n v="45.6"/>
    <m/>
    <n v="45.6"/>
    <n v="0"/>
    <n v="5"/>
    <x v="1"/>
  </r>
  <r>
    <x v="55"/>
    <d v="2022-06-07T00:00:00"/>
    <n v="15655"/>
    <s v="FNC"/>
    <s v="SK Tecnologia Ltda"/>
    <s v="Aquisição de HP 300GB SAS 10K rpm SFF- SC Drive, para uso no Lab. HEPIC. Pagamento através de transferência bancária: Banco do Brasil - 001 - Ag.: 0300-X - C/C: 102395-0"/>
    <s v="Sim"/>
    <n v="1590"/>
    <m/>
    <n v="1590"/>
    <n v="0"/>
    <n v="6"/>
    <x v="7"/>
  </r>
  <r>
    <x v="55"/>
    <d v="2022-06-27T00:00:00"/>
    <n v="15691"/>
    <s v="FNC"/>
    <s v="Marco Aurélio Lisboa Leite"/>
    <s v="Compra de teclado e mouse sem fio para o laboratório HEPIC"/>
    <s v="Sim"/>
    <n v="657.1"/>
    <m/>
    <n v="657.1"/>
    <n v="0"/>
    <n v="6"/>
    <x v="7"/>
  </r>
  <r>
    <x v="55"/>
    <d v="2022-06-27T00:00:00"/>
    <n v="15696"/>
    <s v="FNC"/>
    <s v="Marcel Keiji Kuriyama"/>
    <s v="Compra de placa Firewire Pci Expresss. A compra está sendo feita em outra cidade porque o produto não se encontra facilmente na capital. E mesmo somando o frete a compra na loja de Franca/SP fica mais barata que os produtos similares na capital."/>
    <s v="Sim"/>
    <n v="171.11"/>
    <m/>
    <n v="171.11"/>
    <n v="0"/>
    <n v="6"/>
    <x v="7"/>
  </r>
  <r>
    <x v="55"/>
    <d v="2022-07-01T00:00:00"/>
    <n v="15712"/>
    <s v="FNC"/>
    <s v="Affonsos Borrachas Ltda"/>
    <s v="Aquisição de luvas nitrilicas descartável a serem utilizadas por servidores no Lab. Eletrônica do HEPIC."/>
    <s v="Sim"/>
    <n v="359"/>
    <m/>
    <n v="359"/>
    <n v="0"/>
    <n v="7"/>
    <x v="8"/>
  </r>
  <r>
    <x v="55"/>
    <d v="2022-07-04T00:00:00"/>
    <n v="15731"/>
    <s v="FNC"/>
    <s v="Nova Cenografia e Comunicacao Visual - EIRELI"/>
    <s v="NE.03258495 - serviço de impressão de placas de sinalização do Edifício HEPIC - RC 233360 - DC 136917 - (50% ADM e 50% RI - Prof. Marcelo Munhoz)."/>
    <s v="Sim"/>
    <n v="2345.04"/>
    <m/>
    <n v="2345.04"/>
    <n v="0"/>
    <n v="7"/>
    <x v="8"/>
  </r>
  <r>
    <x v="55"/>
    <d v="2022-07-13T00:00:00"/>
    <n v="15760"/>
    <s v="FNC"/>
    <s v="Ricardo Menegasso"/>
    <s v="Componentes eletrônicos para o laboratório"/>
    <s v="Sim"/>
    <n v="632.88"/>
    <m/>
    <n v="632.88"/>
    <n v="0"/>
    <n v="7"/>
    <x v="8"/>
  </r>
  <r>
    <x v="55"/>
    <d v="2022-08-05T00:00:00"/>
    <n v="15822"/>
    <s v="FNC"/>
    <s v="Gilda Galvão"/>
    <s v="Reembolso referente a aquisição de pilhas alcalinas diversas e baterias de 9v a serem utilizadas em instrumentos de medição e equipamentos instalados no Lab. Eletrônica do HEPIC, conforme DANFE 145875 da firma Kalunga S/A, em anexo."/>
    <s v="Sim"/>
    <n v="421.3"/>
    <m/>
    <n v="421.3"/>
    <n v="0"/>
    <n v="8"/>
    <x v="9"/>
  </r>
  <r>
    <x v="55"/>
    <d v="2022-08-30T00:00:00"/>
    <n v="15920"/>
    <s v="FNC"/>
    <s v="Marcel Keiji Kuriyama"/>
    <s v="Caixa de ferramentas plástica com cadeado para transporte e segurança de ferramentas"/>
    <s v="Sim"/>
    <n v="84.5"/>
    <m/>
    <n v="84.5"/>
    <n v="0"/>
    <n v="8"/>
    <x v="9"/>
  </r>
  <r>
    <x v="55"/>
    <d v="2022-09-02T00:00:00"/>
    <n v="15974"/>
    <s v="FNC"/>
    <s v="Disparcon - distri. Peças p/ Ar Condicionado Ltda"/>
    <s v="Aquisição de materiais isolantes térmicos diversos, a serem utilizados no Lab. Eletrônica do Hepic do FNC. Forma de pagamento: Através de boleto bancário (Banco Itaú)"/>
    <s v="Sim"/>
    <n v="515.62"/>
    <m/>
    <n v="515.62"/>
    <n v="0"/>
    <n v="9"/>
    <x v="2"/>
  </r>
  <r>
    <x v="55"/>
    <d v="2022-10-03T00:00:00"/>
    <n v="16121"/>
    <s v="FNC"/>
    <s v="M.Way Industria de Infraestrutura Ltda"/>
    <s v="Aquisição de gavetas a serem instaladas e utilizadas em rack no Lab. Hepic do FNC. O pagamento deverá ser efetuado através de depósito/transferência bancária e ou boleto bancário."/>
    <s v="Sim"/>
    <n v="1730.47"/>
    <m/>
    <n v="1730.47"/>
    <n v="0"/>
    <n v="10"/>
    <x v="10"/>
  </r>
  <r>
    <x v="55"/>
    <d v="2022-10-13T00:00:00"/>
    <n v="16193"/>
    <s v="FNC"/>
    <s v="Taxa Adm"/>
    <s v="Cobrança de 10% de taxa administrativa referente a Venda de 500 unidades de 32ch ASIC - Model SAMPA V4 - Número do Recibo 125/2022"/>
    <s v="Sim"/>
    <n v="4503.1099999999997"/>
    <m/>
    <n v="4503.1099999999997"/>
    <n v="0"/>
    <n v="10"/>
    <x v="10"/>
  </r>
  <r>
    <x v="55"/>
    <d v="2022-11-06T00:00:00"/>
    <n v="16267"/>
    <s v="FNC"/>
    <s v="Marco Aurélio Lisboa Leite"/>
    <s v="Reembolso referente a aquisição de 01 caixa de alumínio a ser utilizada no Lab. de Eletrônico do HEPIC, conforme DANFE 224.976 da firma Mult Comercial Ltda, em anexo."/>
    <s v="Sim"/>
    <n v="84"/>
    <m/>
    <n v="84"/>
    <n v="0"/>
    <n v="11"/>
    <x v="3"/>
  </r>
  <r>
    <x v="55"/>
    <d v="2022-11-06T00:00:00"/>
    <n v="16268"/>
    <s v="FNC"/>
    <s v="Queller Informática e Comércio Ltda"/>
    <s v="Aquisição de um cartão 1TB, memória, modelo 980 PRO, a ser utilizado em equipamento do Lab. de Eletrônica do HEPIC."/>
    <s v="Sim"/>
    <n v="1350"/>
    <m/>
    <n v="1350"/>
    <n v="0"/>
    <n v="11"/>
    <x v="3"/>
  </r>
  <r>
    <x v="55"/>
    <d v="2022-11-17T00:00:00"/>
    <n v="16306"/>
    <s v="FNC"/>
    <s v="Auxilio Aluno"/>
    <s v="Auxilio para o aluno de pós graduação Geovane Grossi Araújo de Souza orientado pelo professor Marco Bregant para participar da 7th Internacional Conference on Micro Pattern Gaseous Detectors 2022 em Israel dia 12 a 16 de dezembro 2022. NE 5741576/2022"/>
    <s v="Sim"/>
    <n v="3000"/>
    <m/>
    <n v="3000"/>
    <n v="0"/>
    <n v="11"/>
    <x v="3"/>
  </r>
  <r>
    <x v="56"/>
    <d v="2022-01-26T00:00:00"/>
    <n v="15058"/>
    <s v="FGE"/>
    <s v="Saldo do exercício anterior"/>
    <s v="Saldo remanescente 2021 - Grupo: 270 - Convênio Santander - Remanejamento N° 2019 50602786 - Convênio 43857- Prog.Santander-USP Mob.Internl.-Mobilidade Docente"/>
    <s v="Sim"/>
    <n v="149.34"/>
    <m/>
    <n v="149.34"/>
    <n v="0"/>
    <n v="1"/>
    <x v="11"/>
  </r>
  <r>
    <x v="57"/>
    <d v="2022-05-25T00:00:00"/>
    <n v="15620"/>
    <s v="DIR"/>
    <s v="LB Serviços Ambientais Ltda"/>
    <s v="Serviço de recuperação e plantio para compensação ambiental pelo corte de 9 seringueiras - NE 2445879/2022 Processo: 22.1.312.43.0"/>
    <s v="Sim"/>
    <n v="6500"/>
    <m/>
    <n v="6500"/>
    <n v="0"/>
    <n v="5"/>
    <x v="1"/>
  </r>
  <r>
    <x v="58"/>
    <d v="2022-01-31T00:00:00"/>
    <n v="15052"/>
    <s v="FAP"/>
    <s v="(ECT)- Empr. Bras. de Correios e Telégrafos"/>
    <s v="Envio de fotometro à Alta Floresta para a manutenção da rede de AERONET USP Destinatário: Edilson Andrade (PROCOM) Av. Ariosto da Riva, 3113 - Centro. Alta Floresta - MT, 78580-000 - (N.Objeto:QB776302172br) REMETENTE: Prof. Paulo Artaxo Instituto de Física Universidade de São Paulo Rua do Matão, Travessa R, 187 05508-900, São Paulo, SP, Brasil"/>
    <s v="Sim"/>
    <n v="105.32"/>
    <m/>
    <n v="105.32"/>
    <n v="0"/>
    <n v="1"/>
    <x v="11"/>
  </r>
  <r>
    <x v="58"/>
    <d v="2022-04-27T00:00:00"/>
    <n v="15388"/>
    <s v="FAP"/>
    <s v="(ECT)- Empr. Bras. de Correios e Telégrafos"/>
    <s v="Envio de uma correia para a manutenção da rede AERONET Parceria entre a NASA e IFUSP, via Sedex ( Paulo Artaxo ) DESTINATÁRIO: Marcelo de Paula Corrêa Universidade Federal de Itajubá Av. BPS, 1303 - CEP 37500-903 - Itajubá/MG - (Nº.Objeto:QB655587729br)"/>
    <s v="Sim"/>
    <n v="16.28"/>
    <m/>
    <n v="16.28"/>
    <n v="0"/>
    <n v="4"/>
    <x v="0"/>
  </r>
  <r>
    <x v="58"/>
    <d v="2022-05-10T00:00:00"/>
    <n v="15493"/>
    <s v="FAP"/>
    <s v="(ECT)- Empr. Bras. de Correios e Telégrafos"/>
    <s v="Envio de amostras de aerosol para: Gilberto Fillmann, PhD Universidade Federal do Rio Grande Instituto de Oceanografia Lab. de Microcontaminantes Orgânicos e Ecotoxicologia Aquática (CONECO) Av. Itália km 8 - Carreiros Rio Grande - RS - Brasil 96203-900 - (Nº.Objeto:QB655617862br)"/>
    <s v="Sim"/>
    <n v="32.299999999999997"/>
    <m/>
    <n v="32.299999999999997"/>
    <n v="0"/>
    <n v="5"/>
    <x v="1"/>
  </r>
  <r>
    <x v="58"/>
    <d v="2022-05-12T00:00:00"/>
    <n v="15513"/>
    <s v="FAP"/>
    <s v="(ECT)- Empr. Bras. de Correios e Telégrafos"/>
    <s v="Envio de equipamento para manutenção da pesquisa e parceria do LFA com a FIOCRUZ (SEDEX) para: Dra Sandra Hacon Av. Pref. Dulcidio Cardoso 800 Bl 2 Apt 605 Condominio Mandala CEP 22620-311 Barra da Tijuca- RJ - - (Nº.Objeto:QB655619007BR)"/>
    <s v="Sim"/>
    <n v="25.76"/>
    <m/>
    <n v="25.76"/>
    <n v="0"/>
    <n v="5"/>
    <x v="1"/>
  </r>
  <r>
    <x v="59"/>
    <d v="2022-06-13T00:00:00"/>
    <n v="15671"/>
    <s v="FAP"/>
    <s v="Cleber Lima Rodrigues"/>
    <s v="Peças para reparo na Unidade de água gelada"/>
    <s v="Sim"/>
    <n v="49.64"/>
    <m/>
    <n v="49.64"/>
    <n v="0"/>
    <n v="6"/>
    <x v="7"/>
  </r>
  <r>
    <x v="59"/>
    <d v="2022-06-24T00:00:00"/>
    <n v="15687"/>
    <s v="FNC"/>
    <s v="Tiago Fiorini da Silva"/>
    <s v="Compra emergencial de parafusos para manutenção de equipamento."/>
    <s v="Sim"/>
    <n v="97.43"/>
    <m/>
    <n v="97.43"/>
    <n v="0"/>
    <n v="6"/>
    <x v="7"/>
  </r>
  <r>
    <x v="59"/>
    <d v="2022-07-04T00:00:00"/>
    <n v="15725"/>
    <s v="FAP"/>
    <s v="Cleber Lima Rodrigues"/>
    <s v="Compra de anéis de vedação tipo o-ring"/>
    <s v="Sim"/>
    <n v="26.61"/>
    <m/>
    <n v="26.61"/>
    <n v="0"/>
    <n v="7"/>
    <x v="8"/>
  </r>
  <r>
    <x v="59"/>
    <d v="2022-07-05T00:00:00"/>
    <n v="15742"/>
    <s v="FAP"/>
    <s v="Cleber Lima Rodrigues"/>
    <s v="Compra de porcas para conserto de chiller de água gelada"/>
    <s v="Sim"/>
    <n v="36.369999999999997"/>
    <m/>
    <n v="36.369999999999997"/>
    <n v="0"/>
    <n v="7"/>
    <x v="8"/>
  </r>
  <r>
    <x v="59"/>
    <d v="2022-09-15T00:00:00"/>
    <n v="16047"/>
    <s v="FNC"/>
    <s v="Renan Ferreira de Assis"/>
    <s v="Compra de retentores referente às bombas de vácuo do acelerador. Compra emergencial para garantir o funcionamento do laboratório."/>
    <s v="Sim"/>
    <n v="480"/>
    <m/>
    <n v="480"/>
    <n v="0"/>
    <n v="9"/>
    <x v="2"/>
  </r>
  <r>
    <x v="59"/>
    <d v="2022-10-05T00:00:00"/>
    <n v="16143"/>
    <s v="DIR"/>
    <s v="Diárias"/>
    <s v="Pgto Diária N° 202200028 - Cleber Lima Rodrigues - Destino: Campinas/SP-Brasil - Saída Prevista: 11/05/2022 - 08:00 Término Prevista: 11/05/2022 - 17:00 Diárias Nacionais: Completas: 0 - Simples: 1 - Finalidade da Diária: participar de reuniões, encontros, palestras, feiras ou realização de atividades em outras Unidades/Órgãos ou campi da própria USP ou em local por ela determinado"/>
    <s v="Sim"/>
    <n v="191.82"/>
    <m/>
    <n v="191.82"/>
    <n v="0"/>
    <n v="10"/>
    <x v="10"/>
  </r>
  <r>
    <x v="59"/>
    <d v="2022-11-03T00:00:00"/>
    <n v="16262"/>
    <s v="FNC"/>
    <s v="Tiago Fiorini da Silva"/>
    <s v="Pgto Diária N° 202200038 - Destino: Zagreb/-Croácia Convênio: 0 Saida Prevista: 17/10/2022 - 00:01 Término Prevista: 21/10/2022 - 23:59 Diárias Internacionais: 5 - Finalidade da Diária Cobrir custos de hospedagem e alimentação. Financiamento recebido da Agência Internacional de Energia Atômica foram suficientes apenas para a passagem aérea."/>
    <s v="Sim"/>
    <n v="6149.82"/>
    <m/>
    <n v="6149.82"/>
    <n v="0"/>
    <n v="11"/>
    <x v="3"/>
  </r>
  <r>
    <x v="59"/>
    <d v="2022-11-03T00:00:00"/>
    <n v="16263"/>
    <s v="FNC"/>
    <s v="Tiago Fiorini da Silva"/>
    <s v="Pgto Diária N° 202200026 - Destino: Campinas/SP-Brasil Convênio: 0 Saida Prevista: 11/05/2022 - 8:00 Término Prevista: 11/05/2022 - 17:00 Diárias Nacionais: Completas: 0 - Simples: 1 - Finalidade da Diária: participar de atividades de campo, com fins didáticos e/ou de pesquisa, exercidas pelo docente por interesse exclusivo da Universidade de São Paulo"/>
    <s v="Sim"/>
    <n v="191.82"/>
    <m/>
    <n v="191.82"/>
    <n v="0"/>
    <n v="11"/>
    <x v="3"/>
  </r>
  <r>
    <x v="59"/>
    <d v="2022-12-01T00:00:00"/>
    <n v="16367"/>
    <s v="FAP"/>
    <s v="Cleber Lima Rodrigues"/>
    <s v="Compra de conexões para instalação de chiller conectado a linha de água gelada do laboratório LAMFI."/>
    <s v="Sim"/>
    <n v="61.57"/>
    <m/>
    <n v="61.57"/>
    <n v="0"/>
    <n v="12"/>
    <x v="4"/>
  </r>
  <r>
    <x v="60"/>
    <d v="2022-09-02T00:00:00"/>
    <n v="15980"/>
    <s v="DIR-CCEX"/>
    <s v="Alunos Colaboradores eventuais"/>
    <s v="Pagamento a colaboradores eventuais (Alunos) que participarão de atividades de apoio na 16ª edição da Feira USP e as Profissões no período de 01 a 03 de Setembro de 2022 - NEE 13696404 Elisa de Almeida Oliveira - NEE 13728170 Ana Clara Dantas Martins - NEE 7581801 Caio Mendonça Pimentel - NEE 9074375 Breno Agatão Garcia - NEE 9301259 Murilo Soares de Godoy - NEE 9848475 Pedro Henrique Gnann Betitto - NEE 10694139 Sthephany de Fatima de Oliveira - NEE 12611081 Nathan Fernandes de Oliveira - NEE 9762188 Agnessa Kling Nóbrega - Proc. 22.1.408.43.7 Obs. Valor total R$ 1.100,00 - GO 15994"/>
    <s v="Sim"/>
    <n v="528.82000000000005"/>
    <m/>
    <n v="528.82000000000005"/>
    <n v="0"/>
    <n v="9"/>
    <x v="2"/>
  </r>
  <r>
    <x v="61"/>
    <d v="2022-02-08T00:00:00"/>
    <n v="15086"/>
    <s v="FEP"/>
    <s v="Transposição interna"/>
    <s v="Aquisição de disco rígido - Processo: 22.1.34.43.0 - NE 582313/2022 - Diretoria RINF GO 15085 - Contrapartida GC (GC 3638)"/>
    <s v="Sim"/>
    <n v="2216"/>
    <m/>
    <n v="2216"/>
    <n v="0"/>
    <n v="2"/>
    <x v="5"/>
  </r>
  <r>
    <x v="62"/>
    <d v="2022-01-31T00:00:00"/>
    <n v="15066"/>
    <s v="FNC"/>
    <s v="Diárias"/>
    <s v="Pgto Diária N° 202200008 - Marcia de Almeida Rizzutto - Destino: Petrópolis/RJ-Brasil - Saida Prevista: 02/02/2022 - 09:00 Término Prevista: 05/02/2022 - 20:00 Diárias Nacionais: Completas: 3 - Simples: 1 - Finalidade da Diária: Atividades de pesquisa no Museu Imperial de Petrópolis. Realizar medidas técnico-científicas no material do acervo museológico."/>
    <s v="Sim"/>
    <n v="1630.47"/>
    <m/>
    <n v="1630.47"/>
    <n v="0"/>
    <n v="1"/>
    <x v="11"/>
  </r>
  <r>
    <x v="62"/>
    <d v="2022-01-31T00:00:00"/>
    <n v="15067"/>
    <s v="FNC"/>
    <s v="Diárias"/>
    <s v="Pgto Diária N° 202200009 - Wanda Gabriel Pereira Engel - Destino: Petrópolis/RJ-Brasil Convênio: 0 - Saida Prevista: 02/02/2022 - 09:00 Término Prevista: 05/02/2022 - 20:00 Diárias Nacionais: Completas: 3 - Simples: 1 - Finalidade da Diária: Participar de medidas técnico cientifica no museu Imperial de Petrópolis."/>
    <s v="Sim"/>
    <n v="1630.47"/>
    <m/>
    <n v="1630.47"/>
    <n v="0"/>
    <n v="1"/>
    <x v="11"/>
  </r>
  <r>
    <x v="63"/>
    <d v="2022-04-12T00:00:00"/>
    <n v="15349"/>
    <s v="FGE"/>
    <s v="Mikiya Muramatsu"/>
    <s v="Reembolso - compra de cartucho de tinta para impressão de material para eventos nas Escolas Publicas."/>
    <s v="Sim"/>
    <n v="264.8"/>
    <m/>
    <n v="264.8"/>
    <n v="0"/>
    <n v="4"/>
    <x v="0"/>
  </r>
  <r>
    <x v="63"/>
    <d v="2022-07-28T00:00:00"/>
    <n v="15795"/>
    <s v="FGE"/>
    <s v="Prof. Mikiya Muramatsu"/>
    <s v="Reembolso material de consumo para o Projeto Arte Ciências"/>
    <s v="Sim"/>
    <n v="79"/>
    <m/>
    <n v="79"/>
    <n v="0"/>
    <n v="7"/>
    <x v="8"/>
  </r>
  <r>
    <x v="63"/>
    <d v="2022-09-05T00:00:00"/>
    <n v="15998"/>
    <s v="FGE"/>
    <s v="Prof. Mikiya Muramatsu"/>
    <s v="Serviços com lanche oferecido aos alunos: Estevão Simonka, Phelipe Braga, William Fernandes dos Santos,Guilherme Ramos Pavani, Victoria Mascarenhas, no dia 21 de agosto de 2022, na Japan House apresentando atividades de divulgação científica: Sombras Coloridas e Projetor de Gotas."/>
    <s v="Sim"/>
    <n v="98.69"/>
    <m/>
    <n v="98.69"/>
    <n v="0"/>
    <n v="9"/>
    <x v="2"/>
  </r>
  <r>
    <x v="63"/>
    <d v="2022-09-13T00:00:00"/>
    <n v="16029"/>
    <s v="FGE"/>
    <s v="Prof. Mikiya Muramatsu"/>
    <s v="Material de consumo para ser utilizado em uma Oficina Didática"/>
    <s v="Sim"/>
    <n v="246.18"/>
    <m/>
    <n v="246.18"/>
    <n v="0"/>
    <n v="9"/>
    <x v="2"/>
  </r>
  <r>
    <x v="63"/>
    <d v="2022-10-03T00:00:00"/>
    <n v="16120"/>
    <s v="FGE"/>
    <s v="Mikiya Muramatsu"/>
    <s v="Reembolso - Compra de material de consumo para montagem de experimentos nas oficinas do Vivendo a USP"/>
    <s v="Sim"/>
    <n v="171.7"/>
    <m/>
    <n v="171.7"/>
    <n v="0"/>
    <n v="10"/>
    <x v="10"/>
  </r>
  <r>
    <x v="63"/>
    <d v="2022-10-21T00:00:00"/>
    <n v="16229"/>
    <s v="FGE"/>
    <s v="Mikiya Muramatsu"/>
    <s v="Despesas com refeição oferecida aos alunos , Ana Luisa Rocha de Abreu, Danilo de Almeida Cagnoni, Guilherme Ramos Pavani, quando na realização de atividades e divulgação científica, durante a 1ª Feira de Ciências, em Registro/SP, durante o dia 20/10/2022."/>
    <s v="Sim"/>
    <n v="132.75"/>
    <m/>
    <n v="132.75"/>
    <n v="0"/>
    <n v="10"/>
    <x v="10"/>
  </r>
  <r>
    <x v="63"/>
    <d v="2022-12-14T00:00:00"/>
    <n v="16421"/>
    <s v="FGE"/>
    <s v="SO ESFERAS COMÉRCIO DE ESFERAS LTDA"/>
    <s v="Material de consumo utilizado nas oficinas do Projeto Arte e Ciência"/>
    <s v="Sim"/>
    <n v="107.03"/>
    <m/>
    <n v="107.03"/>
    <n v="0"/>
    <n v="12"/>
    <x v="4"/>
  </r>
  <r>
    <x v="64"/>
    <d v="2022-07-07T00:00:00"/>
    <n v="15746"/>
    <s v="FEP"/>
    <s v="Ivã Gurgel"/>
    <s v="Aquisição de produtos para uso imediato, junto ao Grupo de Teoria e História dos Conhecimentos - Universidade de São Paulo (TeHCo-USP)"/>
    <s v="Sim"/>
    <n v="205.2"/>
    <m/>
    <n v="205.2"/>
    <n v="0"/>
    <n v="7"/>
    <x v="8"/>
  </r>
  <r>
    <x v="65"/>
    <d v="2022-01-19T00:00:00"/>
    <n v="15041"/>
    <s v="DIR"/>
    <s v="Reserva Pregão"/>
    <s v="CANCELADO - Aquisição de licenças e conversores de sistema de áudio dos auditórios do IF - Processo 21.1.716.43.2 - Reservas 336576 e 336649"/>
    <s v="Sim"/>
    <n v="0"/>
    <m/>
    <n v="0"/>
    <n v="0"/>
    <n v="1"/>
    <x v="11"/>
  </r>
  <r>
    <x v="65"/>
    <d v="2022-02-14T00:00:00"/>
    <n v="15142"/>
    <s v="DIR"/>
    <s v="Seal Telecom Comércio e Serviços de Telecomunicaçõ"/>
    <s v="Aquisição de licenças de software e conversores para o sistema de áudio dos auditórios do IF. Processo 22.1.42.43.2 - NE 1022052 e NE 1022060"/>
    <s v="Sim"/>
    <n v="89100"/>
    <m/>
    <n v="89100"/>
    <n v="0"/>
    <n v="2"/>
    <x v="5"/>
  </r>
  <r>
    <x v="65"/>
    <d v="2022-03-11T00:00:00"/>
    <n v="15215"/>
    <s v="ATO"/>
    <s v="Reserva TP - Anulada"/>
    <s v="Reforma e adequação dos quadros de distribuição geral das Alas 2 e Central - Processo: 22.1.21.43.5 - Reserva: 1101793/2022 Anulação da Reserva no valor total de R$ 389.613,35 em 23/06/2022- Pregão Fracassado"/>
    <s v="Sim"/>
    <n v="0"/>
    <m/>
    <n v="0"/>
    <n v="0"/>
    <n v="3"/>
    <x v="6"/>
  </r>
  <r>
    <x v="65"/>
    <d v="2022-03-29T00:00:00"/>
    <n v="15284"/>
    <s v="DIR"/>
    <s v="Reserva"/>
    <s v="Cancelada - Reserva 1285193 / 1285240 - Pregão - aquisição de televisores de 65&quot; e suporte p/ o Laboratórios Didáticos - RC 20277 / 139860 - DC 45008 - R$ 130.086,80."/>
    <s v="Não"/>
    <n v="0"/>
    <m/>
    <n v="0"/>
    <n v="0"/>
    <n v="3"/>
    <x v="6"/>
  </r>
  <r>
    <x v="65"/>
    <d v="2022-04-08T00:00:00"/>
    <n v="15331"/>
    <s v="DIR"/>
    <s v="Reserva Pregão"/>
    <s v="Cancelado - Projetores de vídeo para os Auditórios Abrão de Moraes e Adma Jafet - Processo: 22.1.160.43.5 Reserva: 1579294/2022 - Cancelado o valor de R$ 95.532,86."/>
    <s v="Sim"/>
    <n v="0"/>
    <m/>
    <n v="0"/>
    <n v="0"/>
    <n v="4"/>
    <x v="0"/>
  </r>
  <r>
    <x v="65"/>
    <d v="2022-04-14T00:00:00"/>
    <n v="15366"/>
    <s v="DIR"/>
    <s v="Meta X Industria e Comercio Ltda."/>
    <s v="NE.02686590 - Pregão - aquisição de banquetas p/ uso nos Laboratórios Didáticos - RC 156144 - DC 75187 - Alteração de R$ 170.609,25."/>
    <s v="Sim"/>
    <n v="99645"/>
    <m/>
    <n v="99645"/>
    <n v="0"/>
    <n v="4"/>
    <x v="0"/>
  </r>
  <r>
    <x v="65"/>
    <d v="2022-04-26T00:00:00"/>
    <n v="15396"/>
    <s v="DIR"/>
    <s v="Seatle Tecnologia e Com de Produtos Eletroeletrôni"/>
    <s v="Pregão - aquisições de televisores QLED de 65&quot; p/ o Laboratórios Didáticos - RC 214497 - Reserva 1826712 DC 83422 - NE 2427900/2022 - Processo: 22.1.225.43.0"/>
    <s v="Sim"/>
    <n v="103180"/>
    <m/>
    <n v="103180"/>
    <n v="0"/>
    <n v="4"/>
    <x v="0"/>
  </r>
  <r>
    <x v="65"/>
    <d v="2022-05-09T00:00:00"/>
    <n v="15504"/>
    <s v="DIR-CCIF"/>
    <s v="Ziva Tecnologia e Solucoes Ltda."/>
    <s v="NE.02662861 - Pregão - aquisição de licenças de RF (rádio frequência) p/ controladora sem fio - RC 84453 - DC 90909 - Alterado o valor de R$ 168.826,89."/>
    <s v="Sim"/>
    <n v="67400"/>
    <m/>
    <n v="67400"/>
    <n v="0"/>
    <n v="5"/>
    <x v="1"/>
  </r>
  <r>
    <x v="65"/>
    <d v="2022-05-20T00:00:00"/>
    <n v="15612"/>
    <s v="DIR"/>
    <s v="Art Multimídia Comércio e Serviços Ltda"/>
    <s v="NEO.02889475 - Pregão - Aquisição de projetores de vídeo p/ os auditórios Abrahão de Moraes e Adma Jafet - RC 248740 - DC 106341. Reserva 2403793 - Proc. 2022.1.307.43.6"/>
    <s v="Sim"/>
    <n v="95500"/>
    <m/>
    <n v="95500"/>
    <n v="0"/>
    <n v="5"/>
    <x v="1"/>
  </r>
  <r>
    <x v="65"/>
    <d v="2022-05-23T00:00:00"/>
    <n v="15614"/>
    <s v="DIR"/>
    <s v="Ziva Tecnologia e Solucoes Ltda."/>
    <s v="NE.02416860 - Ata Registro de Preço - aquisição de câmeras p/ ensino hibrido nos Auditórios Abrahão de Moraes e Adma Jafet - RC 258770 - DC 105400."/>
    <s v="Sim"/>
    <n v="37614.959999999999"/>
    <m/>
    <n v="37614.959999999999"/>
    <n v="0"/>
    <n v="5"/>
    <x v="1"/>
  </r>
  <r>
    <x v="65"/>
    <d v="2022-05-23T00:00:00"/>
    <n v="15615"/>
    <s v="DIR"/>
    <s v="Compacta Comercio e Servicos Ltda."/>
    <s v="NE.02417220 - Ata Registro de Preço - aquisição de microcomputador (estação de trabalho) p/ o Auditório Abrahão de Moraes - RC 258788 - DC 105418."/>
    <s v="Sim"/>
    <n v="15666"/>
    <m/>
    <n v="15666"/>
    <n v="0"/>
    <n v="5"/>
    <x v="1"/>
  </r>
  <r>
    <x v="65"/>
    <d v="2022-05-24T00:00:00"/>
    <n v="15618"/>
    <s v="DIR"/>
    <s v="Juliana Aparecida Correa de Lima Reis"/>
    <s v="Pregão - aquisições de suporte p/ TV de até 71&quot; p/ o Laboratórios Didáticos - RC 214691 - Reservas 1826690 - DC 83422 NE 2428052. Processo: 22.1.225.43.0"/>
    <s v="Sim"/>
    <n v="2675"/>
    <m/>
    <n v="2675"/>
    <n v="0"/>
    <n v="5"/>
    <x v="1"/>
  </r>
  <r>
    <x v="65"/>
    <d v="2022-07-08T00:00:00"/>
    <n v="15754"/>
    <s v="DIR"/>
    <s v="Transposição interna"/>
    <s v="Rem. 50340569 - Repasse entre grupos, acatando sugestão sr. Diretor do IF, para atender previsão de novas e significaticas despesas em 2022. Aut. excepcionalmente pelo Coordenador da CODAGE."/>
    <s v="Sim"/>
    <n v="545000"/>
    <m/>
    <n v="545000"/>
    <n v="0"/>
    <n v="7"/>
    <x v="8"/>
  </r>
  <r>
    <x v="65"/>
    <d v="2022-08-18T00:00:00"/>
    <n v="15876"/>
    <s v="DIR"/>
    <s v="WALL ST COMERCIAL LTDA"/>
    <s v="Aquisição de adaptadores e placas de rede sem fio para computadores do laboratório didático NE 4054729/2022 - Processo: 22.1.00295.43.8"/>
    <s v="Sim"/>
    <n v="18427.5"/>
    <m/>
    <n v="18427.5"/>
    <n v="0"/>
    <n v="8"/>
    <x v="9"/>
  </r>
  <r>
    <x v="65"/>
    <d v="2022-08-26T00:00:00"/>
    <n v="15911"/>
    <s v="DIR"/>
    <s v="Dantas Engenharia e Construção Eireli - EPP"/>
    <s v="Reforma e adequação dos quadros de distribuição geral das Alas 2 e Central - Processo: 22.1.474.43.0 - DC 194640 - NE 5776329/2022"/>
    <s v="Sim"/>
    <n v="408504.32000000001"/>
    <m/>
    <n v="408504.32000000001"/>
    <n v="0"/>
    <n v="8"/>
    <x v="9"/>
  </r>
  <r>
    <x v="65"/>
    <d v="2022-09-08T00:00:00"/>
    <n v="16011"/>
    <s v="DIR"/>
    <s v="Seal Telecom Comercio e Servicos de Telecom. Ltda."/>
    <s v="NE.04436249 / 04436257 / 04436265 - Ata Registro de Preço - aquisição de conjunto de caixas de som amplificadas p/ Auditórios Adma Jafet, Norte, Sul, Novo 1 e Novo 2, compra de carregador de baterias p/ microfone e curso de formação profissional - RC 469932 - DC 208276."/>
    <s v="Sim"/>
    <n v="81754.13"/>
    <m/>
    <n v="81754.13"/>
    <n v="0"/>
    <n v="9"/>
    <x v="2"/>
  </r>
  <r>
    <x v="65"/>
    <d v="2022-09-19T00:00:00"/>
    <n v="16074"/>
    <s v="DIR"/>
    <s v="Art Integra Ltda - EPP"/>
    <s v="NE.04609070 - serviço de instalação de sistema de projeção no Auditório Adma Jafet - RC 475673 - DC 214004."/>
    <s v="Sim"/>
    <n v="7690"/>
    <m/>
    <n v="7690"/>
    <n v="0"/>
    <n v="9"/>
    <x v="2"/>
  </r>
  <r>
    <x v="65"/>
    <d v="2022-10-05T00:00:00"/>
    <n v="16141"/>
    <s v="DIR"/>
    <s v="Seal Telecom Comércio e Serviços de Telecomunicaçõ"/>
    <s v="Aquisição de equipamentos para auditórios - Processo:22.41.532.43.0 - NE 4924286 / 2022"/>
    <s v="Sim"/>
    <n v="206758.16"/>
    <m/>
    <n v="206758.16"/>
    <n v="0"/>
    <n v="10"/>
    <x v="10"/>
  </r>
  <r>
    <x v="65"/>
    <d v="2022-10-26T00:00:00"/>
    <n v="16240"/>
    <s v="DIR"/>
    <s v="Reserva"/>
    <s v="Cancelado - Reserva 5276067 - Pregão - aquisição de armários de aço - RC 454056 - DC 233122 - Cancelado o valor de R$ 147.544,16."/>
    <s v="Não"/>
    <n v="0"/>
    <m/>
    <n v="0"/>
    <n v="0"/>
    <n v="10"/>
    <x v="10"/>
  </r>
  <r>
    <x v="65"/>
    <d v="2022-10-27T00:00:00"/>
    <n v="16247"/>
    <s v="DIR"/>
    <s v="Reserva"/>
    <s v="CANCELADO R$ 110.703,20 - Remanejamento a ser realizado referente a Antena de segurança de rádio frequência da Biblioteca"/>
    <s v="Sim"/>
    <n v="0"/>
    <m/>
    <n v="0"/>
    <n v="0"/>
    <n v="10"/>
    <x v="10"/>
  </r>
  <r>
    <x v="65"/>
    <d v="2022-11-10T00:00:00"/>
    <n v="16294"/>
    <s v="DIR"/>
    <s v="Reserva Pregão"/>
    <s v="Anulada - FECHAMENTO DO EXERCÍCIO - Aquisição de aparelhos de Ar Condicionado - DC 258095/2022 - Processo: 22.1.607.43.0 - Obs. O restante da reserva esta registrado na GO 16295"/>
    <s v="Sim"/>
    <n v="0"/>
    <m/>
    <n v="0"/>
    <n v="0"/>
    <n v="11"/>
    <x v="3"/>
  </r>
  <r>
    <x v="66"/>
    <d v="2022-02-08T00:00:00"/>
    <n v="15088"/>
    <s v="FNC"/>
    <s v="Minipa do Brasil Ltda"/>
    <s v="Aquisição de termômetro digital - NE 986562/2022 - Processo: 22.1.39.43.1"/>
    <s v="Sim"/>
    <n v="9180"/>
    <m/>
    <n v="9180"/>
    <n v="0"/>
    <n v="2"/>
    <x v="5"/>
  </r>
  <r>
    <x v="66"/>
    <d v="2022-03-07T00:00:00"/>
    <n v="15189"/>
    <s v="FNC"/>
    <s v="Reserva Pregão"/>
    <s v="NE.01791285 - Fonte de alimentação DC 38095/2022 - Reserva 986694/2022 - Processo: 22.1.65.43.2 - Alterado o valor de R$ 35.951,89."/>
    <s v="Sim"/>
    <n v="22982.400000000001"/>
    <m/>
    <n v="22982.400000000001"/>
    <n v="0"/>
    <n v="3"/>
    <x v="6"/>
  </r>
  <r>
    <x v="66"/>
    <d v="2022-04-27T00:00:00"/>
    <n v="15406"/>
    <s v="FNC"/>
    <s v="Reserva"/>
    <s v="Cancelado - Reserva 1853612 - Pregão - aquisição de diodos lasers vermelhos p/ uso nos experimentos dos Laboratórios do IFUSP - RC 203126 - DC 83678 - R$ 34.080,00."/>
    <s v="Sim"/>
    <n v="0"/>
    <m/>
    <n v="0"/>
    <n v="0"/>
    <n v="4"/>
    <x v="0"/>
  </r>
  <r>
    <x v="66"/>
    <d v="2022-06-01T00:00:00"/>
    <n v="15641"/>
    <s v="FNC"/>
    <s v="Reserva"/>
    <s v="Cancelado - Reserva 2663736 / 2663779 - Pregão - Experimentos e acessórios p/ aulas de Física Experimental (aquisição de plataforma elevatória, cronômetro digital e viscosímetro) - RC 186213 - DC 94050 - Alteração em R$ 16.172,84 - Pregão Fracassado."/>
    <s v="Sim"/>
    <n v="0"/>
    <m/>
    <n v="0"/>
    <n v="0"/>
    <n v="6"/>
    <x v="7"/>
  </r>
  <r>
    <x v="66"/>
    <d v="2022-07-26T00:00:00"/>
    <n v="15790"/>
    <s v="FNC"/>
    <s v="Reserva"/>
    <s v="Cancelada - Reservas 3591399 / 3591470 - Pregão - aquisições de cronometro digital, viscosímetro e plataformas de elevação - RC 342100 / 343025 - 166107 - canelado o valor de R$ 21.179,74."/>
    <s v="Não"/>
    <n v="0"/>
    <m/>
    <n v="0"/>
    <n v="0"/>
    <n v="7"/>
    <x v="8"/>
  </r>
  <r>
    <x v="66"/>
    <d v="2022-10-13T00:00:00"/>
    <n v="16189"/>
    <s v="FNC"/>
    <s v="Marta Vitorino Silva"/>
    <s v="Aquisição de Diodo Laser, vermelho, 650nm, 115V - RC 492535 - Processo 22.1.605.43.7"/>
    <s v="Sim"/>
    <n v="16440"/>
    <m/>
    <n v="16440"/>
    <n v="0"/>
    <n v="10"/>
    <x v="10"/>
  </r>
  <r>
    <x v="66"/>
    <d v="2022-11-03T00:00:00"/>
    <n v="16266"/>
    <s v="FNC"/>
    <s v="Thorlabs Inc."/>
    <s v="Alteração - Aquisição de mesa óptica (Importação) - NE 5491880 / 2022 - Processo: 22.1.594.43.5 - Alterado o valor de R$ 7.200,00."/>
    <s v="Sim"/>
    <n v="7073.51"/>
    <m/>
    <n v="7073.51"/>
    <n v="0"/>
    <n v="11"/>
    <x v="3"/>
  </r>
  <r>
    <x v="66"/>
    <d v="2022-11-03T00:00:00"/>
    <n v="16265"/>
    <s v="FNC"/>
    <s v="Minipa do Brasil Ltda."/>
    <s v="NE.05489907 - compra de multímetros digitais para o Laboratórios Didáticos - RC 564099 - DC 260618."/>
    <s v="Sim"/>
    <n v="4950"/>
    <m/>
    <n v="4950"/>
    <n v="0"/>
    <n v="11"/>
    <x v="3"/>
  </r>
  <r>
    <x v="66"/>
    <d v="2022-11-29T00:00:00"/>
    <n v="16345"/>
    <s v="FNC"/>
    <s v="LynxUS Inc"/>
    <s v="Alteração - Importação de material LDID Lynx - NE 5917062 e NE 5917070 - Processo: 22.1.595.43.1 - Banco do Brasil NE 5939708 - Valor R$ 165,66."/>
    <s v="Sim"/>
    <n v="10218.57"/>
    <m/>
    <n v="10218.57"/>
    <n v="0"/>
    <n v="11"/>
    <x v="3"/>
  </r>
  <r>
    <x v="66"/>
    <d v="2022-11-29T00:00:00"/>
    <n v="16349"/>
    <s v="FNC"/>
    <s v="Banco do Brasil"/>
    <s v="NE.05912338 - Pagamento de taxa referente a fechamento de câmbio - aquisição de mesa optica - Importação - DC 231936."/>
    <s v="Sim"/>
    <n v="165.66"/>
    <m/>
    <n v="165.66"/>
    <n v="0"/>
    <n v="11"/>
    <x v="3"/>
  </r>
  <r>
    <x v="66"/>
    <d v="2022-11-29T00:00:00"/>
    <n v="16350"/>
    <s v="FNC"/>
    <s v="Sec Figueiredo Ltda - EPP"/>
    <s v="NE.05913520 - Pagamento de despachante aduaneiro - aquisição de mesa optica - Importação - DC 231936."/>
    <s v="Sim"/>
    <n v="11891.35"/>
    <m/>
    <n v="11891.35"/>
    <n v="0"/>
    <n v="11"/>
    <x v="3"/>
  </r>
  <r>
    <x v="66"/>
    <d v="2022-11-30T00:00:00"/>
    <n v="16358"/>
    <s v="FNC"/>
    <s v="Banco do Brasil"/>
    <s v="05939708 - Pagamento de taxa referente a fechamento de câmbio - compra de filmes retardador - Importação - DC 234137."/>
    <s v="Sim"/>
    <n v="165.66"/>
    <m/>
    <n v="165.66"/>
    <n v="0"/>
    <n v="11"/>
    <x v="3"/>
  </r>
  <r>
    <x v="66"/>
    <d v="2022-11-30T00:00:00"/>
    <n v="16359"/>
    <s v="FNC"/>
    <s v="Sec Figueiredo Ltda - EPP"/>
    <s v="NE.05941303 - Pagamento de despachante aduaneiro - compra de filmes retardador - Importação - DC 234137."/>
    <s v="Sim"/>
    <n v="8778.93"/>
    <m/>
    <n v="8778.93"/>
    <n v="0"/>
    <n v="11"/>
    <x v="3"/>
  </r>
  <r>
    <x v="67"/>
    <d v="2022-01-12T00:00:00"/>
    <n v="15023"/>
    <s v="FGE"/>
    <s v="Thereza Amélia Soares da Silva"/>
    <s v="Bolsa professora pesquisadora Thereza Amélia Soares da Silva NE 253891/2022"/>
    <s v="Sim"/>
    <n v="32909.14"/>
    <m/>
    <n v="32909.14"/>
    <n v="0"/>
    <n v="1"/>
    <x v="11"/>
  </r>
  <r>
    <x v="67"/>
    <d v="2022-01-12T00:00:00"/>
    <n v="15024"/>
    <s v="FGE"/>
    <s v="Filipe Batoni Abdalla"/>
    <s v="Bolsa Professor pesquisador visitante NE 255827/2022"/>
    <s v="Sim"/>
    <n v="16454.57"/>
    <m/>
    <n v="16454.57"/>
    <n v="0"/>
    <n v="1"/>
    <x v="11"/>
  </r>
  <r>
    <x v="68"/>
    <d v="2022-03-25T00:00:00"/>
    <n v="15271"/>
    <s v="ATO-MP"/>
    <s v="Gealfe Comercial e Construtora Ltda"/>
    <s v="Reforma Interna/Externa do Edificio SPDC20 para instalação de 02 laboratórios - (LQMEC) e (LBAp) - Processo: 22.1.106.43.0 - NE 2365077, NE 2365069 e NE 2365085 - Obs. Complemento do lançamento esta na GO 15272."/>
    <s v="Sim"/>
    <n v="43006.29"/>
    <m/>
    <n v="43006.29"/>
    <n v="0"/>
    <n v="3"/>
    <x v="6"/>
  </r>
  <r>
    <x v="68"/>
    <d v="2022-08-10T00:00:00"/>
    <n v="15839"/>
    <s v="ATO"/>
    <s v="Reserva"/>
    <s v="Cancelado - Reserva 3962869 - Tomada de Preço - abertura de circulação p/ possibilitar o acesso à saída de emergência entre as Alas I, Anexo e Ala Central no 3.o andar - RC 266381 - DC 147919 - Cancelado o valor de R$ 185.835,71."/>
    <s v="Não"/>
    <n v="0"/>
    <m/>
    <n v="0"/>
    <n v="0"/>
    <n v="8"/>
    <x v="9"/>
  </r>
  <r>
    <x v="68"/>
    <d v="2022-09-21T00:00:00"/>
    <n v="16081"/>
    <s v="ATO"/>
    <s v="Gealfe Comercial e Construtora Ltda."/>
    <s v="NE.05259502 - Tomada de Preço - abertura de circulação p/ possibilitar o acesso à saída de emergência entre as Alas I, Anexo e Central do 3.o andar - RC 479407 - DC 219014 - Alt em 25/10/2022 - R$ 189.653,24."/>
    <s v="Sim"/>
    <n v="187756.73"/>
    <m/>
    <n v="187756.73"/>
    <n v="0"/>
    <n v="9"/>
    <x v="2"/>
  </r>
  <r>
    <x v="69"/>
    <d v="2022-04-12T00:00:00"/>
    <n v="15352"/>
    <s v="FGE"/>
    <s v="Sylvio Roberto Accioly Canuto"/>
    <s v="Pagamento de diárias p/ Reunião do Conselho Consultivo Planejamento Acadêmico Institucional do IFSC/USP, nos dias 10 e 11/04/2022."/>
    <s v="Sim"/>
    <n v="671.37"/>
    <m/>
    <n v="671.37"/>
    <n v="0"/>
    <n v="4"/>
    <x v="0"/>
  </r>
  <r>
    <x v="70"/>
    <d v="2022-04-11T00:00:00"/>
    <n v="15339"/>
    <s v="DIR"/>
    <s v="Bolsistas Intercâmbio Internacional de Graduação"/>
    <s v="NE 3580370/2022 - Processo: 22.1.163.43.4 -Bolsistas Intercâmbio Internacional de Graduação"/>
    <s v="Sim"/>
    <n v="112000"/>
    <m/>
    <n v="112000"/>
    <n v="0"/>
    <n v="4"/>
    <x v="0"/>
  </r>
  <r>
    <x v="71"/>
    <d v="2022-08-18T00:00:00"/>
    <n v="15873"/>
    <s v="DIR"/>
    <s v="Pró Reitoria Pós Graduação"/>
    <s v="Remanejamento 50416000 / 2022 referente devolução do REMANEJAMENTO 50326280 / 2022 conforme solicitado pelo email da Elena Crivillari dia 18/08/2022 (Remanejamento realizado equivocadamente para o IFUSP("/>
    <s v="Sim"/>
    <n v="10000"/>
    <m/>
    <n v="10000"/>
    <n v="0"/>
    <n v="8"/>
    <x v="9"/>
  </r>
  <r>
    <x v="72"/>
    <d v="2022-08-02T00:00:00"/>
    <n v="15814"/>
    <s v="DIR"/>
    <s v="Casa Americana de Artigos para Laboratórios ltda"/>
    <s v="Aquisição de Reagente químicos para uso da criogenia - NE 3777786/2022 - GO 15815 e GC 3741"/>
    <s v="Sim"/>
    <n v="3324"/>
    <m/>
    <n v="3324"/>
    <n v="0"/>
    <n v="8"/>
    <x v="9"/>
  </r>
  <r>
    <x v="73"/>
    <d v="2022-08-23T00:00:00"/>
    <n v="15888"/>
    <s v="FNC"/>
    <s v="Fernando Silveira Navarra"/>
    <s v="Reembolso relativo à aquisição de bilhete aéreo internacional, para o trecho São Paulo / Bangkok / São Paulo, para participar do seminário Workshop &quot; Non-equilibrium Dynamics&quot; a ser realizado no período de 28/11 a 02/12/2022, conforme bilhete anexo. Dados para pagamento Fernando Silveira Navarra, Banco do Brasil Agencia: 7009-2, Conta Corrente: 13982-3"/>
    <s v="Sim"/>
    <n v="7426.42"/>
    <m/>
    <n v="7426.42"/>
    <n v="0"/>
    <n v="8"/>
    <x v="9"/>
  </r>
  <r>
    <x v="73"/>
    <d v="2022-08-23T00:00:00"/>
    <n v="15889"/>
    <s v="FNC"/>
    <s v="Fernando Silveira Navarra"/>
    <s v="Reembolso relativo à diárias internacionais conforme descrição abaixo: 04 diárias para Montpellier, França - Participação e apresentação de seminário &quot;25th International Conference on Quantum Chromodynamics&quot;, no período 04 a 07 de julho de 2.022 e 03 diárias para Torino, Itália - Participação e apresentação de seminário no &quot;8th International Workshop on Heavy Flavour Production in Nuclear Collisions&quot;, no período de 14 a 16 de julho de 2.022. Dados para Reembolso: Fernando Silveira Navarra , Banco do Brasil Agencia: 7009-2, Conta Corrente: 13982-3"/>
    <s v="Sim"/>
    <n v="13670.8"/>
    <m/>
    <n v="13670.8"/>
    <n v="0"/>
    <n v="8"/>
    <x v="9"/>
  </r>
  <r>
    <x v="73"/>
    <d v="2022-08-30T00:00:00"/>
    <n v="15918"/>
    <s v="FNC"/>
    <s v="Marisilvia Donadelli"/>
    <s v="Reembolso referente a diárias internacionais para minha participação na tomada de dados RUN-3 do experimento ATLAS no CERN, no período de 08/09 a 05/12/22. DADOS BANCÁRIOS: CORRENTISTA: MARISILVIA DONADELLI - BANCO BRADESCO - AG.: 1668-3 - C/C: 540-1"/>
    <s v="Sim"/>
    <n v="48493.58"/>
    <m/>
    <n v="48493.58"/>
    <n v="0"/>
    <n v="8"/>
    <x v="9"/>
  </r>
  <r>
    <x v="73"/>
    <d v="2022-08-30T00:00:00"/>
    <n v="15919"/>
    <s v="FNC"/>
    <s v="Marisilvia Donadelli"/>
    <s v="Reembolso referente a aquisição de passagem aérea internacional para o trecho: São Paulo / Genebra / São Paulo, para o período de 08/09 a 05/12/22, conforme o bilhete eletrônico anexo. DADOS BANCÁRIOS: CORRENTISTA: MARISILVIA DONADELLI - BANCO BRADESCO - AG.: 1668-3 - C/C: 540-1"/>
    <s v="Sim"/>
    <n v="9045"/>
    <m/>
    <n v="9045"/>
    <n v="0"/>
    <n v="8"/>
    <x v="9"/>
  </r>
  <r>
    <x v="73"/>
    <d v="2022-09-12T00:00:00"/>
    <n v="16028"/>
    <s v="FNC"/>
    <s v="Mauro Rogério Cosentino"/>
    <s v="Reembolso referente a aquisição de passagem aérea internacional (SP-GVA-SP) para o desenvolvimento de pesquisas junto ao CERN, período de 02/10 a 15/10/22. dados bancários: Favorecido: Mauro Rogério Cosentino - Banco do Brasil - Ag.: 7068-8 - c/c: 311984-X."/>
    <s v="Sim"/>
    <n v="10767.26"/>
    <m/>
    <n v="10767.26"/>
    <n v="0"/>
    <n v="9"/>
    <x v="2"/>
  </r>
  <r>
    <x v="73"/>
    <d v="2022-09-13T00:00:00"/>
    <n v="16030"/>
    <s v="FNC"/>
    <s v="Mauro Rogério Cosentino"/>
    <s v="Reembolso referente a diárias internacionais para o período de 02 a 15/10/2022, para o desenvolvimento de atividades de pesquisas junto ao CERN. Dados bancários: Favorecido: Mauro Rogério Cosentino - Banco do Brasil - Ag.: 7068-8 - C/C: 311984-X"/>
    <s v="Sim"/>
    <n v="7234"/>
    <m/>
    <n v="7234"/>
    <n v="0"/>
    <n v="9"/>
    <x v="2"/>
  </r>
  <r>
    <x v="73"/>
    <d v="2022-09-21T00:00:00"/>
    <n v="16077"/>
    <s v="FNC"/>
    <s v="Gigatronics Comércio de Equip Eletrônicos Ltda"/>
    <s v="Ponte LCR modelo HM8118 Rodhe &amp; Swchwarz, 20Hz a 200kHz, interface USB, com acessórios HZ184, HZ188, Medidas CV em sensores de silício, caracterização de dispositivos eletrônicos em faixa de precisão e frequência intermediárias, equipamento básico e T&amp;M. O pagamento será efetuado por meio de boleto bancário."/>
    <s v="Sim"/>
    <n v="24878"/>
    <m/>
    <n v="24878"/>
    <n v="0"/>
    <n v="9"/>
    <x v="2"/>
  </r>
  <r>
    <x v="73"/>
    <d v="2022-09-26T00:00:00"/>
    <n v="16085"/>
    <s v="FNC"/>
    <s v="Karimex Componentes Eletrônicos Ltda"/>
    <s v="Aquisição de dados Keysight DAQ970A e um módulo multiplexador de 22 canais DAQm901A, Justificativa : Controle de temperatura, umidade e tensões auxiliares para o teste de sensores semicondutores e aplicações de desenvolvimento de instrumentação, Lab. HEPIC do FNC."/>
    <s v="Sim"/>
    <n v="19029.21"/>
    <m/>
    <n v="19029.21"/>
    <n v="0"/>
    <n v="9"/>
    <x v="2"/>
  </r>
  <r>
    <x v="73"/>
    <d v="2022-09-26T00:00:00"/>
    <n v="16093"/>
    <s v="FNC"/>
    <s v="Provitel Telecom. e Eletricidade Ltda."/>
    <s v="Aquisição de 04 Multimetro TY720 +MEGOHMETRO 2404-22 Kit manutenção Yokogawa."/>
    <s v="Sim"/>
    <n v="3960"/>
    <m/>
    <n v="3960"/>
    <n v="0"/>
    <n v="9"/>
    <x v="2"/>
  </r>
  <r>
    <x v="73"/>
    <d v="2022-10-11T00:00:00"/>
    <n v="16188"/>
    <s v="FNC"/>
    <s v="Marcelo Gameiro Munhoz"/>
    <s v="Pagamento passagem aérea; Participação no XIV Latin American Symposium on High Energy Physics em Quito, Equador, como palestrante convidado."/>
    <s v="Sim"/>
    <n v="3159.72"/>
    <m/>
    <n v="3159.72"/>
    <n v="0"/>
    <n v="10"/>
    <x v="10"/>
  </r>
  <r>
    <x v="73"/>
    <d v="2022-10-18T00:00:00"/>
    <n v="16218"/>
    <s v="FNC"/>
    <s v="Ohmini Com., Import e Exportação de Produtos Ltda"/>
    <s v="Compra de 02 fontes de alimentação saída tripla e comunicação USB; alimentação de circuitos eletrônicos e testes de sensores e detectores."/>
    <s v="Sim"/>
    <n v="17027.88"/>
    <m/>
    <n v="17027.88"/>
    <n v="0"/>
    <n v="10"/>
    <x v="10"/>
  </r>
  <r>
    <x v="73"/>
    <d v="2022-10-27T00:00:00"/>
    <n v="16244"/>
    <s v="FNC"/>
    <s v="Marco Aurélio Lisboa Leite"/>
    <s v="Reembolso referente a aquisição de bilhete aéreo internacional para o trecho São Paulo - São Francisco - São Paulo, conforme anexos. Solicitante : Marco A. L. Leite CPF : 073.917.888.13 Dados bancários: Banco do Brasil - Ag. 7068-8 - CC 14412-6 Passagem aérea São Paulo - São Francisco - São Paulo : R$ 6879.51 BRL Justificativa : Colaboração com a Universidade da Califórnia Santa Cruz e tomada de dados (preparação, shifts e análise) no SSRL de Stanford para o desenvolvimento de instrumentação em física de altas energias e aplicações."/>
    <s v="Sim"/>
    <n v="6879.51"/>
    <m/>
    <n v="6879.51"/>
    <n v="0"/>
    <n v="10"/>
    <x v="10"/>
  </r>
  <r>
    <x v="73"/>
    <d v="2022-10-28T00:00:00"/>
    <n v="16246"/>
    <s v="FNC"/>
    <s v="Hardlink Informática e Sistemas Ltda"/>
    <s v="Aquisição de 01 disco [400-ANVM] 10TB 7.2K RPM NLSAS 512e 3.5in, empresa: Hardlink Informática e Sistemas Ltda, forma de pagamento: depósito; Dados bancários: Banco do Brasil (001) – Agência 00010-8 – C/C 24669-7."/>
    <s v="Sim"/>
    <n v="7496"/>
    <m/>
    <n v="7496"/>
    <n v="0"/>
    <n v="10"/>
    <x v="10"/>
  </r>
  <r>
    <x v="73"/>
    <d v="2022-11-01T00:00:00"/>
    <n v="16190"/>
    <s v="FNC"/>
    <s v="Kabum.com"/>
    <s v="Aquisição de um computador tipo notebook, processador i7 e 16 GB de memória.Empresa Kabum.com"/>
    <s v="Sim"/>
    <n v="7825.86"/>
    <m/>
    <n v="7825.86"/>
    <n v="0"/>
    <n v="11"/>
    <x v="3"/>
  </r>
  <r>
    <x v="73"/>
    <d v="2022-11-01T00:00:00"/>
    <n v="16258"/>
    <s v="FNC"/>
    <s v="GRIFFUS PCB INDUSTRIA E COMERCIO EIRELI"/>
    <s v="Aquisição de 20 placas adaptadoras dupla face para o teste de detectores de radiação, valor unitário R$ 35,70 x 20 = R$ 680,13"/>
    <s v="Sim"/>
    <n v="680.13"/>
    <m/>
    <n v="680.13"/>
    <n v="0"/>
    <n v="11"/>
    <x v="3"/>
  </r>
  <r>
    <x v="73"/>
    <d v="2022-11-01T00:00:00"/>
    <n v="16259"/>
    <s v="FNC"/>
    <s v="Marcelo Gameiro Munhoz"/>
    <s v="Aquisição de diárias internacionais; 06 diárias de 221,00 dólares, total: R$6.969,00 - Para participação na conferência XIV Latin American Symposium on High Energy Physics em Quito, Equador, como palestrante convidado."/>
    <s v="Sim"/>
    <n v="6969"/>
    <m/>
    <n v="6969"/>
    <n v="0"/>
    <n v="11"/>
    <x v="3"/>
  </r>
  <r>
    <x v="73"/>
    <d v="2022-11-09T00:00:00"/>
    <n v="16269"/>
    <s v="FNC"/>
    <s v="Marco Aurélio Lisboa Leite"/>
    <s v="Pagamento de 9 diárias de US$400,00 ao exterior (EUA) conforme recibo anexo."/>
    <s v="Sim"/>
    <n v="18108"/>
    <m/>
    <n v="18108"/>
    <n v="0"/>
    <n v="11"/>
    <x v="3"/>
  </r>
  <r>
    <x v="73"/>
    <d v="2022-11-09T00:00:00"/>
    <n v="16280"/>
    <s v="FNC"/>
    <s v="Marco Aurélio Lisboa Leite"/>
    <s v="Reembolso referente a aquisição material de consumo para uso no laboratório HEPIC, conforme DANFE anexa; Leroy Merlin Cia. Dados bancários: Marco Aurelio Lisboa Leite Banco do Brasil : Ag. 7068-8 - Conta corrente : 14412-6 - CPF 073.917-888-13"/>
    <s v="Sim"/>
    <n v="928.33"/>
    <m/>
    <n v="928.33"/>
    <n v="0"/>
    <n v="11"/>
    <x v="3"/>
  </r>
  <r>
    <x v="73"/>
    <d v="2022-11-21T00:00:00"/>
    <n v="16320"/>
    <s v="FNC"/>
    <s v="Cristiano Krug"/>
    <s v="Reembolso de diárias no período de 05 a 16/11 em SP “auxiliando no desenvolvimento da bancada de teste dos detetores tipo Pad do novo calorímetro FoCal do experimento ALICE”."/>
    <s v="Sim"/>
    <n v="5550"/>
    <m/>
    <n v="5550"/>
    <n v="0"/>
    <n v="11"/>
    <x v="3"/>
  </r>
  <r>
    <x v="73"/>
    <d v="2022-11-21T00:00:00"/>
    <n v="16321"/>
    <s v="FNC"/>
    <s v="Cristiano Krug"/>
    <s v="Reembolso referente a aquisição de passagem aérea, auxiliando no desenvolvimento da bancada de teste dos detetores tipo Pad do novo calorímetro FoCal do experimento ALICE”. Dados bancários; Cristiano Krug Banco do Brasil Agência 5050-4 Conta Corrente 42580-X"/>
    <s v="Sim"/>
    <n v="1495.64"/>
    <m/>
    <n v="1495.64"/>
    <n v="0"/>
    <n v="11"/>
    <x v="3"/>
  </r>
  <r>
    <x v="73"/>
    <d v="2022-12-12T00:00:00"/>
    <n v="16392"/>
    <s v="FNC"/>
    <s v="Alexandre Alarcon do Passo Suaide"/>
    <s v="Reembolso relativo à aquisição de bilhete aéreo internacional; São Paulo - Genebra - São Paulo para Participar da reunião do experimento Alice no laboratório CERN - Genebra, conforme recibo anexo. Dados bancário: Alexandre Alarcon do Passo Suaide - CPF: 159.997.088-00 - Banco do Brasil - Ag. 7068-8 - C/c: 307009-3"/>
    <s v="Sim"/>
    <n v="3809.12"/>
    <m/>
    <n v="3809.12"/>
    <n v="0"/>
    <n v="12"/>
    <x v="4"/>
  </r>
  <r>
    <x v="74"/>
    <d v="2022-09-30T00:00:00"/>
    <n v="16114"/>
    <s v="ATO-MP"/>
    <s v="Harus Construções Ltda"/>
    <s v="Reforma, impermeabilização e instalação de para-raios da cobertura do Bloco B - Biblioteca e Abrahão de Moraes - NE 5913300/2022 - Processo: 22.1.529.43.9 Reserva 4745187 - Tomada de Preço - RC 463632 - DC 205196."/>
    <s v="Sim"/>
    <n v="1000000"/>
    <m/>
    <n v="1000000"/>
    <n v="0"/>
    <n v="9"/>
    <x v="2"/>
  </r>
  <r>
    <x v="75"/>
    <d v="2022-11-18T00:00:00"/>
    <n v="16313"/>
    <s v="FEP"/>
    <s v="Diárias"/>
    <s v="Pgto Diária N° 202200043 - Nathália Beretta Tomazio - 6783947 - Destino: São Carlos/SP-Brasil Convênio: 0 Saida Prevista: 11/10/2022 - 18:00 Término Prevista: 12/10/2022 - 14:00 Diárias Nacionais: Completas: 1 - Simples: 0 - Finalidade da Diária: Ministrar um minicurso de Laser e Aplicações no período da manhã do dia 12/10/22 na 12° Semana Integrada da Graduação e Pós-graduação (https://sifsc.ifsc.usp.br/) do Instituto de Física de São Carlos (IFSC-USP)."/>
    <s v="Sim"/>
    <n v="479.55"/>
    <m/>
    <n v="479.55"/>
    <n v="0"/>
    <n v="11"/>
    <x v="3"/>
  </r>
  <r>
    <x v="0"/>
    <d v="2022-01-24T00:00:00"/>
    <n v="3601"/>
    <s v="DIR"/>
    <s v="Saldo do exercício anterior"/>
    <s v="Saldo remanescente 2021 - Grupo: 43.000 - RECEITA"/>
    <s v="Sim"/>
    <m/>
    <n v="238236.7"/>
    <n v="0"/>
    <n v="0"/>
    <n v="1"/>
    <x v="11"/>
  </r>
  <r>
    <x v="0"/>
    <d v="2022-02-08T00:00:00"/>
    <n v="3639"/>
    <s v="DIR"/>
    <s v="Transposição interna"/>
    <s v="Referente Aquisição de disco rígido - Processo: 22.1.34.43.0 - NE 582313/2022 - Diretoria RINF GO 15085"/>
    <s v="Sim"/>
    <m/>
    <n v="780"/>
    <n v="0"/>
    <n v="0"/>
    <n v="2"/>
    <x v="5"/>
  </r>
  <r>
    <x v="0"/>
    <d v="2022-02-14T00:00:00"/>
    <n v="3644"/>
    <s v="DIR"/>
    <s v="Transposição interna"/>
    <s v="Referente a GO 15136 - Compra RI Prof Marcelo - Empenho na Fonte do Tesouro - Contrapartida - Diretoria RORÇ BÁSICO GO 15139"/>
    <s v="Sim"/>
    <m/>
    <n v="752"/>
    <n v="0"/>
    <n v="0"/>
    <n v="2"/>
    <x v="5"/>
  </r>
  <r>
    <x v="0"/>
    <d v="2022-02-24T00:00:00"/>
    <n v="3661"/>
    <s v="DIR"/>
    <s v="Gennady Gussev - Processo Fapesp"/>
    <s v="Recibo 014 - Serviços prestados de medidas de DRX, junto ao Lab. de Cristalografia do IF - GC 3660 - FAP."/>
    <s v="Sim"/>
    <m/>
    <n v="50"/>
    <n v="0"/>
    <n v="0"/>
    <n v="2"/>
    <x v="5"/>
  </r>
  <r>
    <x v="0"/>
    <d v="2022-03-11T00:00:00"/>
    <n v="3663"/>
    <s v="DIR"/>
    <s v="Créditos Tesouraria"/>
    <s v="Ajustes de lançamentos referente as despesas realizadas no Grupo do Tesouro do processo de adiantamento nº : 22.1.10.43.3, mas lançados nos RI dos professor - GO 15060 - Contrapartida RORÇ Diretoria GO 15217"/>
    <s v="Sim"/>
    <m/>
    <n v="259.02"/>
    <n v="0"/>
    <n v="0"/>
    <n v="3"/>
    <x v="6"/>
  </r>
  <r>
    <x v="0"/>
    <d v="2022-03-14T00:00:00"/>
    <n v="3664"/>
    <s v="DIR"/>
    <s v="HU"/>
    <s v="REMANEJAMENTO 50130602 / 2022 - Referente ao fornecimento de 250 kg de resíduos químicos."/>
    <s v="Sim"/>
    <m/>
    <n v="2147.5"/>
    <n v="0"/>
    <n v="0"/>
    <n v="3"/>
    <x v="6"/>
  </r>
  <r>
    <x v="0"/>
    <d v="2022-03-28T00:00:00"/>
    <n v="3672"/>
    <s v="DIR"/>
    <s v="Transposição interna"/>
    <s v="Referente a Aquisição de desumidificador de Ar, para remover a umidade da sala do Laboratório Hepic - troca de verba GO 15279 - Diretoria - USP Eficiente - GO 15280 Diretoria - USP Eficiente"/>
    <s v="Sim"/>
    <m/>
    <n v="3490"/>
    <n v="0"/>
    <n v="0"/>
    <n v="3"/>
    <x v="6"/>
  </r>
  <r>
    <x v="0"/>
    <d v="2022-03-30T00:00:00"/>
    <n v="3674"/>
    <s v="DIR"/>
    <s v="Créditos Tesouraria"/>
    <s v="Ajustes de lançamentos referente as despesas realizadas no Grupo do Tesouro do processo de adiantamento nº : 22.1.33.43.3, mas lançados nos RI dos professores - GOs 15144, 15145, 15141, 15168, 15162 e 15163 - Contrapartida RORÇ Diretoria GO 15287"/>
    <s v="Sim"/>
    <m/>
    <n v="3123"/>
    <n v="0"/>
    <n v="0"/>
    <n v="3"/>
    <x v="6"/>
  </r>
  <r>
    <x v="0"/>
    <d v="2022-04-07T00:00:00"/>
    <n v="3679"/>
    <s v="DIR"/>
    <s v="Créditos Tesouraria"/>
    <s v="Ajustes de lançamentos referente as despesas realizadas no Grupo do Tesouro do processo de adiantamento nº : 22.1.54.43.0, mas lançados nos RI dos professores - GO 15185, 15188, 15203, 15259, 15226 e 15230 - Contrapartida Diretoria RORÇ GO 15327"/>
    <s v="Sim"/>
    <m/>
    <n v="4217.76"/>
    <n v="0"/>
    <n v="0"/>
    <n v="4"/>
    <x v="0"/>
  </r>
  <r>
    <x v="0"/>
    <d v="2022-04-19T00:00:00"/>
    <n v="3686"/>
    <s v="DIR"/>
    <s v="IF - YTL S/A - RUC 80106480-5"/>
    <s v="Recibo 40 - serviços prestados de Porosimetria, junto ao Lab. de Cristalografia do IF - 10% p/ ADM do valor de R$ 4.080,00."/>
    <s v="Sim"/>
    <m/>
    <n v="408"/>
    <n v="0"/>
    <n v="0"/>
    <n v="4"/>
    <x v="0"/>
  </r>
  <r>
    <x v="0"/>
    <d v="2022-04-19T00:00:00"/>
    <n v="3689"/>
    <s v="DIR"/>
    <s v="Créditos Correios"/>
    <s v="Referente a GO 15052 - Contrapartida GO 15378"/>
    <s v="Sim"/>
    <m/>
    <n v="105.32"/>
    <n v="0"/>
    <n v="0"/>
    <n v="4"/>
    <x v="0"/>
  </r>
  <r>
    <x v="0"/>
    <d v="2022-04-29T00:00:00"/>
    <n v="3693"/>
    <s v="DIR"/>
    <s v="Transposição interna"/>
    <s v="Ajustes de lançamentos referente as despesas realizadas no Grupo do Tesouro do processo de adiantamento nº : 22.1.80.43.1, mas lançados nos RIs dos professores - GOs 15276, 15249, 15291, 15266, 15270, 15253 e 15304 - Contrapartida RORÇ Diretoria GO 15419"/>
    <s v="Sim"/>
    <m/>
    <n v="4331.34"/>
    <n v="0"/>
    <n v="0"/>
    <n v="4"/>
    <x v="0"/>
  </r>
  <r>
    <x v="0"/>
    <d v="2022-04-29T00:00:00"/>
    <n v="3694"/>
    <s v="DIR"/>
    <s v="Créditos Tesouraria"/>
    <s v="Ajustes de lançamentos referente as despesas realizadas no Grupo do Tesouro do processo de adiantamento nº : 22.1.101.43.9, mas lançados nos RIs dos professores - GOs 15275, 15278, 15326, 15336 e 15351 - Contrapartida RORÇ DIRETORIA Diretoria GO 15422"/>
    <s v="Sim"/>
    <m/>
    <n v="2638.6"/>
    <n v="0"/>
    <n v="0"/>
    <n v="4"/>
    <x v="0"/>
  </r>
  <r>
    <x v="0"/>
    <d v="2022-04-29T00:00:00"/>
    <n v="3695"/>
    <s v="DIR"/>
    <s v="Créditos Tesouraria"/>
    <s v="Ajustes de lançamentos referente as despesas realizadas no Grupo do Tesouro do processo de adiantamento nº : 22.1.130.43.9, mas lançados nos RI dos professores - GO 15319, 15391 e 15333 - Contrapartida RORÇ Diretoria GO 15423"/>
    <s v="Sim"/>
    <m/>
    <n v="1982.43"/>
    <n v="0"/>
    <n v="0"/>
    <n v="4"/>
    <x v="0"/>
  </r>
  <r>
    <x v="0"/>
    <d v="2022-04-29T00:00:00"/>
    <n v="3698"/>
    <s v="DIR"/>
    <s v="Transposição interna"/>
    <s v="Referente a GO 15388 - Correios - Contrapartida GO 15424"/>
    <s v="Sim"/>
    <m/>
    <n v="16.28"/>
    <n v="0"/>
    <n v="0"/>
    <n v="4"/>
    <x v="0"/>
  </r>
  <r>
    <x v="0"/>
    <d v="2022-05-25T00:00:00"/>
    <n v="3715"/>
    <s v="DIR"/>
    <s v="Créditos Tesouraria"/>
    <s v="Ajustes de lançamentos referente as despesas realizadas no Grupo do Tesouro do processo de adiantamento nº : 22.1.208.43.8, mas lançados nos RI dos professores - GO 15402, 15415, 15476, 15536, 15414 e 15557 - Contrapartida RORÇ Diretoria GO 15621"/>
    <s v="Sim"/>
    <m/>
    <n v="3565.05"/>
    <n v="0"/>
    <n v="0"/>
    <n v="5"/>
    <x v="1"/>
  </r>
  <r>
    <x v="0"/>
    <d v="2022-07-04T00:00:00"/>
    <n v="3728"/>
    <s v="DIR"/>
    <s v="Nova Cenografia e Comunicacao Visual - EIRELI"/>
    <s v="NE.03258495 - serviço de impressão de placas de sinalização do Edifício HEPIC - RC 233360 - DC 136917 - (50% ADM e 50% RI - Prof. Marcelo Munhoz) - Ajuste da GOs 15730 / 15731."/>
    <s v="Sim"/>
    <m/>
    <n v="2345.04"/>
    <n v="0"/>
    <n v="0"/>
    <n v="7"/>
    <x v="8"/>
  </r>
  <r>
    <x v="0"/>
    <d v="2022-07-13T00:00:00"/>
    <n v="3732"/>
    <s v="DIR"/>
    <s v="Créditos Tesouraria"/>
    <s v="Ajustes de lançamentos referente as despesas realizadas no Grupo do Tesouro do processo de adiantamento nº : 22.1.325.43.4, mas lançados nos RI dos professores - GO 15687, 15655, 15691, 15674, 15696 e 15715 - Contrapartida RORÇ Diretoria GO 15763"/>
    <s v="Sim"/>
    <m/>
    <n v="3715.5"/>
    <n v="0"/>
    <n v="0"/>
    <n v="7"/>
    <x v="8"/>
  </r>
  <r>
    <x v="0"/>
    <d v="2022-07-13T00:00:00"/>
    <n v="3733"/>
    <s v="DIR"/>
    <s v="Créditos Tesouraria"/>
    <s v="Ajustes de lançamentos referente as despesas realizadas no Grupo do Tesouro do processo de adiantamento nº : 22.1.296.43.4, mas lançados nos RI dos professores - GO 15623, 15635, 15637 e 15652 - Contrapartida RORÇ Diretoria GO 15764."/>
    <s v="Sim"/>
    <m/>
    <n v="2584.0300000000002"/>
    <n v="0"/>
    <n v="0"/>
    <n v="7"/>
    <x v="8"/>
  </r>
  <r>
    <x v="0"/>
    <d v="2022-07-13T00:00:00"/>
    <n v="3734"/>
    <s v="DIR"/>
    <s v="Créditos Tesouraria"/>
    <s v="Ajustes de lançamentos referente as despesas realizadas no Grupo do Tesouro do processo de adiantamento nº : 22.1.229.43.5, mas lançados nos RI dos professores - GO 15413, 15502, 15536, 15548, 15555, 15404, 15559, 15583 e 15587 - Contrapartida RORÇ Diretoria GO 15765."/>
    <s v="Sim"/>
    <m/>
    <n v="5400.67"/>
    <n v="0"/>
    <n v="0"/>
    <n v="7"/>
    <x v="8"/>
  </r>
  <r>
    <x v="0"/>
    <d v="2022-07-20T00:00:00"/>
    <n v="3735"/>
    <s v="DIR"/>
    <s v="Recibo Tesouraria"/>
    <s v="Recibo 70/2022 - Recebemos de Fábio Lúcio de Lacerda referente a reparação de livros"/>
    <s v="Sim"/>
    <m/>
    <n v="50"/>
    <n v="0"/>
    <n v="0"/>
    <n v="7"/>
    <x v="8"/>
  </r>
  <r>
    <x v="0"/>
    <d v="2022-07-25T00:00:00"/>
    <n v="3737"/>
    <s v="DIR"/>
    <s v="Créditos Tesouraria"/>
    <s v="Ajustes de lançamentos referente as despesas realizadas no Grupo do Tesouro do processo de adiantamento nº : 22.1.341.43.0, mas lançados nos RI dos professores - GO 15725, 15715, 15757, 15742 e 15760 - Contrapartida RORÇ Diretoria GO 15788."/>
    <s v="Sim"/>
    <m/>
    <n v="3256.72"/>
    <n v="0"/>
    <n v="0"/>
    <n v="7"/>
    <x v="8"/>
  </r>
  <r>
    <x v="0"/>
    <d v="2022-08-02T00:00:00"/>
    <n v="3741"/>
    <s v="DIR"/>
    <s v="Transposição interna"/>
    <s v="Troca de verba referente aquisição de Reagente químicos para uso da criogenia - NE 3777786/2022 - contrapartida GO 15814 e 15815"/>
    <s v="Sim"/>
    <m/>
    <n v="3324"/>
    <n v="0"/>
    <n v="0"/>
    <n v="8"/>
    <x v="9"/>
  </r>
  <r>
    <x v="0"/>
    <d v="2022-08-05T00:00:00"/>
    <n v="3743"/>
    <s v="DIR"/>
    <s v="Transposição interna"/>
    <s v="Passagem aérea para participação da XXX internacional material research congress a ser realizado em Cancun no México de 14 a 20 de agosto de 2022 - Fatura 8887 - Contrapartida GO 15824 e GO 15825"/>
    <s v="Sim"/>
    <m/>
    <n v="6827.1"/>
    <n v="0"/>
    <n v="0"/>
    <n v="8"/>
    <x v="9"/>
  </r>
  <r>
    <x v="0"/>
    <d v="2022-08-08T00:00:00"/>
    <n v="3746"/>
    <s v="DIR"/>
    <s v="Créditos Tesouraria"/>
    <s v="Ajustes de lançamentos referente as despesas realizadas no Grupo do Tesouro do processo de adiantamento nº : 22.1.379.43.7, mas lançados nos RI dos professores - GO 15801, 15776 e 15784 - Contrapartida RORÇ Diretoria GO 15832."/>
    <s v="Sim"/>
    <m/>
    <n v="3624.64"/>
    <n v="0"/>
    <n v="0"/>
    <n v="8"/>
    <x v="9"/>
  </r>
  <r>
    <x v="0"/>
    <d v="2022-08-26T00:00:00"/>
    <n v="3817"/>
    <s v="DIR"/>
    <s v="Créditos Tesouraria"/>
    <s v="Ajustes de lançamentos referente as despesas realizadas no Grupo do Tesouro do processo de adiantamento nº : 22.1.419.43.9, mas lançados nos RI dos professor - GOs 15837, 15834, 15822, 15843 e 15885 - Contrapartida RI Diretoria GO 15916"/>
    <s v="Sim"/>
    <m/>
    <n v="3619.45"/>
    <n v="0"/>
    <n v="0"/>
    <n v="8"/>
    <x v="9"/>
  </r>
  <r>
    <x v="0"/>
    <d v="2022-09-22T00:00:00"/>
    <n v="3829"/>
    <s v="DIR"/>
    <s v="Créditos Tesouraria"/>
    <s v="Ajustes de lançamentos referente as despesas realizadas no Grupo do Tesouro do processo de adiantamento nº : 22.1.439.43.0, mas lançados nos RI dos professores - GO 16041, 15872, 15885, 15910 e 15920 - Contrapartida Diretoria RORÇ Básico GO 16087."/>
    <s v="Sim"/>
    <m/>
    <n v="6875.05"/>
    <n v="0"/>
    <n v="0"/>
    <n v="9"/>
    <x v="2"/>
  </r>
  <r>
    <x v="0"/>
    <d v="2022-09-28T00:00:00"/>
    <n v="3831"/>
    <s v="DIR"/>
    <s v="Créditos Tesouraria"/>
    <s v="Ajustes de lançamentos referente as despesas realizadas no Grupo do Tesouro do processo de adiantamento nº : 22.1.515.43.8, mas lançados nos RI dos professores - GO 15965, 15974, 16041, 16026, 15996 e 16082 - Contrapartida RORÇ Diretoria GO 16105 ."/>
    <s v="Sim"/>
    <m/>
    <n v="6603.05"/>
    <n v="0"/>
    <n v="0"/>
    <n v="9"/>
    <x v="2"/>
  </r>
  <r>
    <x v="0"/>
    <d v="2022-10-05T00:00:00"/>
    <n v="3837"/>
    <s v="DIR"/>
    <s v="Transposição interna"/>
    <s v="Referente do Serviço de produção e impressão de identificador para Professora Elisabeth Yoshimura. Obs. foi transferido o RI da professora para o RI da Diretoria - Lab. de Dosimetria. RC 433717 - DC 222040 - Proc. 22.1.580.43.4 - NEO 04908795 - Contrapartida - GO 16129 e GO 16130"/>
    <s v="Sim"/>
    <m/>
    <n v="15900"/>
    <n v="0"/>
    <n v="0"/>
    <n v="10"/>
    <x v="10"/>
  </r>
  <r>
    <x v="0"/>
    <d v="2022-10-05T00:00:00"/>
    <n v="3838"/>
    <s v="DIR"/>
    <s v="Transposição interna"/>
    <s v="Ref. a solicitação de Software 78411 - &quot;Office Standard - 2021 LTSC (64 bits)&quot; - REMANEJAMENTO 50499541 / 2022 - Solicitante: Cristiano Luis Pinto de Oliveira - Contrapartida GO 16133 e GO 16142"/>
    <s v="Sim"/>
    <m/>
    <n v="445.44"/>
    <n v="0"/>
    <n v="0"/>
    <n v="10"/>
    <x v="10"/>
  </r>
  <r>
    <x v="0"/>
    <d v="2022-10-10T00:00:00"/>
    <n v="3840"/>
    <s v="DIR"/>
    <s v="Créditos Tesouraria"/>
    <s v="Ajustes de lançamentos referente as despesas realizadas no Grupo do Tesouro do processo de adiantamento nº : 22.1.516.43.4, mas lançados nos RI dos professores - GO 16047 e 16110 - Contrapartida RORÇ Diretoria GO 16165."/>
    <s v="Sim"/>
    <m/>
    <n v="978.89"/>
    <n v="0"/>
    <n v="0"/>
    <n v="10"/>
    <x v="10"/>
  </r>
  <r>
    <x v="0"/>
    <d v="2022-10-13T00:00:00"/>
    <n v="3851"/>
    <s v="DIR"/>
    <s v="Taxa Adm"/>
    <s v="Cobrança de 10% de taxa administrativa referente a Venda de 500 unidades de 32ch ASIC - Model SAMPA V4 - Número do Recibo 125/2022 - Contrapartida GO 16193"/>
    <s v="Sim"/>
    <m/>
    <n v="4503.1099999999997"/>
    <n v="0"/>
    <n v="0"/>
    <n v="10"/>
    <x v="10"/>
  </r>
  <r>
    <x v="0"/>
    <d v="2022-10-27T00:00:00"/>
    <n v="3865"/>
    <s v="DIR"/>
    <s v="Instituto Oceanográfico"/>
    <s v="REMANEJAMENTO 50556804 / 2022, referente fornecimento de 6.510 litros de nitrogênio"/>
    <s v="Sim"/>
    <m/>
    <n v="6510"/>
    <n v="0"/>
    <n v="0"/>
    <n v="10"/>
    <x v="10"/>
  </r>
  <r>
    <x v="0"/>
    <d v="2022-11-01T00:00:00"/>
    <n v="3870"/>
    <s v="DIR"/>
    <s v="Recibo Tesouraria"/>
    <s v="Referente a taxa administrativa referente a 10% da Venda de 500 unidades de 32 ch ASIC - Model Sampa V4 - Recibo 133/2022 - GC 3869"/>
    <s v="Sim"/>
    <m/>
    <n v="4503.1099999999997"/>
    <n v="0"/>
    <n v="0"/>
    <n v="11"/>
    <x v="3"/>
  </r>
  <r>
    <x v="0"/>
    <d v="2022-11-09T00:00:00"/>
    <n v="3873"/>
    <s v="DIR"/>
    <s v="Créditos Tesouraria"/>
    <s v="Ajustes de lançamentos referente as despesas realizadas no Grupo do Tesouro do processo de adiantamento nº : 22.1.583.43.3, mas lançados nos RI dos professores - GO 16121 e 16231 - Contrapartida Diretoria RORÇ - GO 16290."/>
    <s v="Sim"/>
    <m/>
    <n v="1895.87"/>
    <n v="0"/>
    <n v="0"/>
    <n v="11"/>
    <x v="3"/>
  </r>
  <r>
    <x v="0"/>
    <d v="2022-11-17T00:00:00"/>
    <n v="3879"/>
    <s v="DIR"/>
    <s v="Recibo Tesouraria"/>
    <s v="Referente taxa administrativa referente ao Recibo 138/2022 (Serviços prestados de SAXS junto ao Lab. de Cristalografia do IF - OBS. 10% p/ ADM do valor de R$ 2.115,00 = R$ 235,00)"/>
    <s v="Sim"/>
    <m/>
    <n v="235"/>
    <n v="0"/>
    <n v="0"/>
    <n v="11"/>
    <x v="3"/>
  </r>
  <r>
    <x v="0"/>
    <d v="2022-11-23T00:00:00"/>
    <n v="3882"/>
    <s v="DIR"/>
    <s v="Recibo Tesouraria"/>
    <s v="Patentes - Processo: 22.1.6101.1.5 - Recibo: 141/2022"/>
    <s v="Sim"/>
    <m/>
    <n v="250"/>
    <n v="0"/>
    <n v="0"/>
    <n v="11"/>
    <x v="3"/>
  </r>
  <r>
    <x v="0"/>
    <d v="2022-11-28T00:00:00"/>
    <n v="3884"/>
    <s v="DIR"/>
    <s v="Recibo Tesouraria"/>
    <s v="Recibo 146/2022 - Serviços prestados de restauração de livros"/>
    <s v="Sim"/>
    <m/>
    <n v="50"/>
    <n v="0"/>
    <n v="0"/>
    <n v="11"/>
    <x v="3"/>
  </r>
  <r>
    <x v="0"/>
    <d v="2022-12-07T00:00:00"/>
    <n v="3897"/>
    <s v="DIR"/>
    <s v="Créditos Tesouraria"/>
    <s v="Ajustes de lançamentos referente as despesas realizadas no Grupo do Tesouro do processo de adiantamento nº : 22.1.674.43.9, mas lançados nos RI dos professores - GO 16260, 16261, 16270, 16267, 16302, 16268, 16356 e 16367 - Contrapartida RORÇ Diretoria GO 16381."/>
    <s v="Sim"/>
    <m/>
    <n v="4501.42"/>
    <n v="0"/>
    <n v="0"/>
    <n v="12"/>
    <x v="4"/>
  </r>
  <r>
    <x v="0"/>
    <d v="2022-12-22T00:00:00"/>
    <n v="4019"/>
    <s v="DIR"/>
    <s v="Créditos Tesouraria"/>
    <s v="Ajustes de lançamentos referente as despesas realizadas no Grupo do Tesouro do processo de adiantamento nº : 22.1.743.43.0, mas lançados nos RI dos professores - GO 16420, 16434 e 16444 - Contrapartida Diretoria - RORÇ BÁSICO GO 16522."/>
    <s v="Sim"/>
    <m/>
    <n v="969.98"/>
    <n v="0"/>
    <n v="0"/>
    <n v="12"/>
    <x v="4"/>
  </r>
  <r>
    <x v="1"/>
    <d v="2022-01-24T00:00:00"/>
    <n v="3580"/>
    <s v="DIR"/>
    <s v="Saldo do Exercício anterior"/>
    <s v="Saldo remanescente do exercício anterior - Despesa relacionada ao combate a propagação do COVID"/>
    <s v="Sim"/>
    <m/>
    <n v="4413.67"/>
    <n v="0"/>
    <n v="0"/>
    <n v="1"/>
    <x v="11"/>
  </r>
  <r>
    <x v="1"/>
    <d v="2022-03-25T00:00:00"/>
    <n v="3671"/>
    <s v="DIR"/>
    <s v="Transposição interna"/>
    <s v="Transferência para cobrir saldo da Diretoria - Combate COVID - GO 15268"/>
    <s v="Sim"/>
    <m/>
    <n v="17991.740000000002"/>
    <n v="0"/>
    <n v="0"/>
    <n v="3"/>
    <x v="6"/>
  </r>
  <r>
    <x v="76"/>
    <d v="2022-01-24T00:00:00"/>
    <n v="3598"/>
    <s v="FMT"/>
    <s v="Saldo do exercício anterior"/>
    <s v="Saldo remanescente 2021 no Grupo Básico: 43.000"/>
    <s v="Sim"/>
    <m/>
    <n v="16316.13"/>
    <n v="0"/>
    <n v="0"/>
    <n v="1"/>
    <x v="11"/>
  </r>
  <r>
    <x v="77"/>
    <d v="2022-01-21T00:00:00"/>
    <n v="3576"/>
    <s v="FNC"/>
    <s v="Saldo do exercício anterior"/>
    <s v="Saldo remanescente de anos anteriores - Grupo Básico: 43.000 - Contrapartida da Diretoria ao trabalho dos mentores em 2019 e 2021"/>
    <s v="Sim"/>
    <m/>
    <n v="2250"/>
    <n v="0"/>
    <n v="0"/>
    <n v="1"/>
    <x v="11"/>
  </r>
  <r>
    <x v="2"/>
    <d v="2022-01-21T00:00:00"/>
    <n v="3554"/>
    <s v="DIR"/>
    <s v="Saldo do exercício anterior"/>
    <s v="Saldo remanescente 2019 - GRUPO: 400 - Apoio à Viagens Didáticas e Atividades de Campo - VDG: Graduação: Viagens Didáticas - 2019/1. REMANEJAMENTO 50240540 / 2019"/>
    <s v="Sim"/>
    <m/>
    <n v="3915.22"/>
    <n v="0"/>
    <n v="0"/>
    <n v="1"/>
    <x v="11"/>
  </r>
  <r>
    <x v="2"/>
    <d v="2022-01-21T00:00:00"/>
    <n v="3555"/>
    <s v="DIR"/>
    <s v="Saldo do exercício anteriores"/>
    <s v="Saldo remanescente 2020 - Grupo: 404 - Projetos Especiais - Grad - Recursos para visita ao Laboratório Nacional de Luz Sincroton - Campinas, atividade extracurricular. REMANEJAMENTO 50061445 / 2020."/>
    <s v="Sim"/>
    <m/>
    <n v="5000"/>
    <n v="0"/>
    <n v="0"/>
    <n v="1"/>
    <x v="11"/>
  </r>
  <r>
    <x v="2"/>
    <d v="2022-08-11T00:00:00"/>
    <n v="3799"/>
    <s v="DIR"/>
    <s v="Reitoria - Estagiários"/>
    <s v="Grupo 404 - Solicitação 730/2017 Remanejamento N° 2022 50400626 - de recurso para estágio do aluno Vitor Menezes Barbosa Sendrete."/>
    <s v="Sim"/>
    <m/>
    <n v="4379.97"/>
    <n v="0"/>
    <n v="0"/>
    <n v="8"/>
    <x v="9"/>
  </r>
  <r>
    <x v="78"/>
    <d v="2022-12-22T00:00:00"/>
    <n v="4011"/>
    <s v="FEP"/>
    <s v="PRPI"/>
    <s v="Grupo 057 - Projetos Especiais - Auxílio financeiro do edital p/ distribuição de bolsas de Pós-doc p/ posterior seleção de bolsistas - ano 2022. Outorgada: Prof. Dr. Julio Antonio Larrea Jimenez/ IF - REMANEJAMENTO 50632608 / 2022 - Obs. O restante do valor de R$ 10.175,40 é Reserva técnica registrado na GC 4012"/>
    <s v="Sim"/>
    <m/>
    <n v="101750.04"/>
    <n v="0"/>
    <n v="0"/>
    <n v="12"/>
    <x v="4"/>
  </r>
  <r>
    <x v="78"/>
    <d v="2022-12-22T00:00:00"/>
    <n v="4012"/>
    <s v="FEP"/>
    <s v="PRPI"/>
    <s v="Grupo 057 - Projetos Especiais - Referente Reserva Técnica Referente a GC 4011 para a bolsista Pós Doc Nathália Leal Marinho conforme termo de outorga."/>
    <s v="Sim"/>
    <m/>
    <n v="10175.4"/>
    <n v="0"/>
    <n v="0"/>
    <n v="12"/>
    <x v="4"/>
  </r>
  <r>
    <x v="79"/>
    <d v="2022-01-24T00:00:00"/>
    <n v="3577"/>
    <s v="FMT"/>
    <s v="Saldo do exercício anterior"/>
    <s v="Grupo: 43.000 - Saldo remanescente 2019 - Referente a uma diária sem pernoite para o Prof. ANTÔNIO JOSÉ ROQUE DA SILVA do if-usp o qual virá palestrar no dia 30/10/2019 para o Química às 16. REMANEJAMENTO 50729522 / 2019."/>
    <s v="Sim"/>
    <m/>
    <n v="159.18"/>
    <n v="0"/>
    <n v="0"/>
    <n v="1"/>
    <x v="11"/>
  </r>
  <r>
    <x v="3"/>
    <d v="2022-01-21T00:00:00"/>
    <n v="3556"/>
    <s v="DIR"/>
    <s v="Saldo do exercício anterior"/>
    <s v="Grupo 052 Programa USP Eficiente 2021 - Devolução de Economia Orçamentária 2020 - Saldo Remanescente do Exercício Anterior"/>
    <s v="Sim"/>
    <m/>
    <n v="4248.3"/>
    <n v="0"/>
    <n v="0"/>
    <n v="1"/>
    <x v="11"/>
  </r>
  <r>
    <x v="3"/>
    <d v="2022-01-21T00:00:00"/>
    <n v="3557"/>
    <s v="DIR"/>
    <s v="Reitoria"/>
    <s v="Grupo 086 Programa USP Eficiente 2022 - Devolução de Economia Orçamentária 2021"/>
    <s v="Sim"/>
    <m/>
    <n v="652927.26"/>
    <n v="0"/>
    <n v="0"/>
    <n v="1"/>
    <x v="11"/>
  </r>
  <r>
    <x v="80"/>
    <d v="2022-01-26T00:00:00"/>
    <n v="3604"/>
    <s v="FEP"/>
    <s v="Saldo do exercício anterior"/>
    <s v="Saldo remanescente 2021 no Grupo Básico: 43.000"/>
    <s v="Sim"/>
    <m/>
    <n v="857.83"/>
    <n v="0"/>
    <n v="0"/>
    <n v="1"/>
    <x v="11"/>
  </r>
  <r>
    <x v="4"/>
    <d v="2022-01-26T00:00:00"/>
    <n v="3610"/>
    <s v="FNC-DOS"/>
    <s v="Saldo do exercício anterior"/>
    <s v="Saldo remanescente 2021 no Grupo Básico: 43.000"/>
    <s v="Sim"/>
    <m/>
    <n v="36091.07"/>
    <n v="0"/>
    <n v="0"/>
    <n v="1"/>
    <x v="11"/>
  </r>
  <r>
    <x v="5"/>
    <d v="2022-02-18T00:00:00"/>
    <n v="3651"/>
    <s v="FMT"/>
    <s v="Transposição Interna"/>
    <s v="Distribuição da verba para os departamentos conforme aprovado na reunião da CTA"/>
    <s v="Sim"/>
    <m/>
    <n v="37544.31"/>
    <n v="0"/>
    <n v="0"/>
    <n v="2"/>
    <x v="5"/>
  </r>
  <r>
    <x v="81"/>
    <d v="2022-01-21T00:00:00"/>
    <n v="3560"/>
    <s v="DIR"/>
    <s v="Saldo do exercício anterior"/>
    <s v="Saldo remanescente do Grupo 404 - Projetos Especiais - Grad - Para conserto do aparelho de Ar Condicionado da sala PRG 0002 - Remanejamento 50178466 / 2020"/>
    <s v="Sim"/>
    <m/>
    <n v="600"/>
    <n v="0"/>
    <n v="0"/>
    <n v="1"/>
    <x v="11"/>
  </r>
  <r>
    <x v="82"/>
    <d v="2022-01-24T00:00:00"/>
    <n v="3584"/>
    <s v="FEP"/>
    <s v="Saldo do exercício anterior"/>
    <s v="Saldo 2020 - Referente Grupo: 000 Rem. 50117428 - Auxílio Financeiro ao Prof. Fernando Silveira Navarra, referente sua participação na banca de Fabio Henrique Oliani em 21/02/2018"/>
    <s v="Sim"/>
    <m/>
    <n v="385.5"/>
    <n v="0"/>
    <n v="0"/>
    <n v="1"/>
    <x v="11"/>
  </r>
  <r>
    <x v="6"/>
    <d v="2022-05-11T00:00:00"/>
    <n v="3712"/>
    <s v="FEP"/>
    <s v="PRCEU"/>
    <s v="Remanejamento de verba para contratação de serviço de sonorização em evento das Unidades Móveis da Av. Paulista em 15/05. Grupo 057 - Projetos Especiais - REMANEJAMENTO: 50243563 / 2022"/>
    <s v="Sim"/>
    <m/>
    <n v="3200"/>
    <n v="0"/>
    <n v="0"/>
    <n v="5"/>
    <x v="1"/>
  </r>
  <r>
    <x v="7"/>
    <d v="2022-01-26T00:00:00"/>
    <n v="3614"/>
    <s v="FEP"/>
    <s v="Saldo do exercício anterior"/>
    <s v="Saldo remanescente 2021 - Grupo Básico 43.000"/>
    <s v="Sim"/>
    <m/>
    <n v="35993.78"/>
    <n v="0"/>
    <n v="0"/>
    <n v="1"/>
    <x v="11"/>
  </r>
  <r>
    <x v="83"/>
    <d v="2022-01-26T00:00:00"/>
    <n v="3616"/>
    <s v="FEP"/>
    <s v="Saldo do exercício anterior"/>
    <s v="Saldo remanescente 2021- CEPA - Grupo: 43.000"/>
    <s v="Sim"/>
    <m/>
    <n v="369.98"/>
    <n v="0"/>
    <n v="0"/>
    <n v="1"/>
    <x v="11"/>
  </r>
  <r>
    <x v="8"/>
    <d v="2022-01-21T00:00:00"/>
    <n v="3549"/>
    <s v="FNC"/>
    <s v="Saldo do exercício anterior"/>
    <s v="Saldo remanescente do Exercício Anterior - Grupo 57 - Projetos Especiais - REMANEJAMENTO 50294581 / 2021 - Edital de Apoio a Projetos Integrados de Pesquisa em Áreas Estratégicas (PIPAE) - Ano 2021. Portaria PRP 822/21"/>
    <s v="Sim"/>
    <m/>
    <n v="179000"/>
    <n v="0"/>
    <n v="0"/>
    <n v="1"/>
    <x v="11"/>
  </r>
  <r>
    <x v="9"/>
    <d v="2022-01-21T00:00:00"/>
    <n v="3564"/>
    <s v="FGE"/>
    <s v="Saldo do exercício anterior"/>
    <s v="Saldo remanescente do Exercício Anterior - Grupo 57 - Projetos Especiais - REMANEJAMENTO 50300301 / 2021 - Edital de Apoio a Projetos Integrados de Pesquisa em Áreas Estratégicas (PIPAE) - Ano 2021. Portaria PRP 822/21."/>
    <s v="Sim"/>
    <m/>
    <n v="244610"/>
    <n v="0"/>
    <n v="0"/>
    <n v="1"/>
    <x v="11"/>
  </r>
  <r>
    <x v="10"/>
    <d v="2022-01-21T00:00:00"/>
    <n v="3565"/>
    <s v="FMT"/>
    <s v="Saldo do exercício anterior"/>
    <s v="Saldo Remanescente do Exercício Anterior - REMANEJAMENTO 50123124 / 2021 - Grupo 404 - Projetos Especiais - Grad - Programa de Estímulo à Modernização e Reformulação das Estruturas Curriculares dos Cursos de Graduação da USP - Novos Currículos para um Novo Tempo - Prof. Dr. Luis Gregório Dias - Capital: R$ 23.000,00 - Bolsas: R$ 18.000,00"/>
    <s v="Sim"/>
    <m/>
    <n v="33455.75"/>
    <n v="0"/>
    <n v="0"/>
    <n v="1"/>
    <x v="11"/>
  </r>
  <r>
    <x v="10"/>
    <d v="2022-11-30T00:00:00"/>
    <n v="3886"/>
    <s v="FMT"/>
    <s v="Monitores Bolsistas"/>
    <s v="Fechamento do exercício 2022 - Saldo remanescente"/>
    <s v="Sim"/>
    <m/>
    <n v="7592.14"/>
    <n v="0"/>
    <n v="0"/>
    <n v="11"/>
    <x v="3"/>
  </r>
  <r>
    <x v="84"/>
    <d v="2022-01-21T00:00:00"/>
    <n v="3566"/>
    <s v="FMA"/>
    <s v="Saldo do exercício anterior"/>
    <s v="Grupo 057 - Projetos Especiais - Devolução da Economia Orçamentária 2020"/>
    <s v="Sim"/>
    <m/>
    <n v="1000"/>
    <n v="0"/>
    <n v="0"/>
    <n v="1"/>
    <x v="11"/>
  </r>
  <r>
    <x v="85"/>
    <d v="2022-01-26T00:00:00"/>
    <n v="3621"/>
    <s v="FAP"/>
    <s v="Saldo do exercício anterior"/>
    <s v="Saldo remanescente 2021 - Grupo: 43.000 - Recibo Tesouraria - 59/2020 - Prest.Servs. de colaboração científica (Facilitando experimentos com Íon Beam Accelerators, junto ao Lab. LAMFI do Depto. de Física Aplica do IF - (Prof. Manfredo Harri Tabacniks). Houve cobrançça de Taxa 10% de R$ 9.818,82 da Diretoria esta na GC 3205 (2020)."/>
    <s v="Sim"/>
    <m/>
    <n v="7976.94"/>
    <n v="0"/>
    <n v="0"/>
    <n v="1"/>
    <x v="11"/>
  </r>
  <r>
    <x v="11"/>
    <d v="2022-02-18T00:00:00"/>
    <n v="3647"/>
    <s v="FAP"/>
    <s v="Transposição Interna"/>
    <s v="Distribuição da verba para os departamentos conforme aprovado na reunião da CTA"/>
    <s v="Sim"/>
    <m/>
    <n v="33789.879999999997"/>
    <n v="0"/>
    <n v="0"/>
    <n v="2"/>
    <x v="5"/>
  </r>
  <r>
    <x v="12"/>
    <d v="2022-01-24T00:00:00"/>
    <n v="3600"/>
    <s v="FNC"/>
    <s v="Saldo do exercício anterior"/>
    <s v="Saldo remanescente 2021 - Grupo: 43.000 - Referente ao Recibo 174/2018 (Recolhimento 5426948/2018) foi transferido para RI- José F. D. Chubaci, pois o valor não se refere a convênio e foi creditado na dotação incorreta conforme conversas com o setor de Convênio do IFUSP e da Reitoria. - Remanejamento N° 2019 50168407 - Contrapartida GO 11655"/>
    <s v="Sim"/>
    <m/>
    <n v="324546.33"/>
    <n v="0"/>
    <n v="0"/>
    <n v="1"/>
    <x v="11"/>
  </r>
  <r>
    <x v="13"/>
    <d v="2022-02-18T00:00:00"/>
    <n v="3652"/>
    <s v="FNC"/>
    <s v="Transposição Interna"/>
    <s v="Distribuição da verba para os departamentos conforme aprovado na reunião da CTA"/>
    <s v="Sim"/>
    <m/>
    <n v="46930.39"/>
    <n v="0"/>
    <n v="0"/>
    <n v="2"/>
    <x v="5"/>
  </r>
  <r>
    <x v="13"/>
    <d v="2022-12-02T00:00:00"/>
    <n v="3895"/>
    <s v="FNC"/>
    <s v="Fechamento do Exercício 2022"/>
    <s v="Fechamento do exercício 2022 - cobrir saldo negativo"/>
    <s v="Sim"/>
    <m/>
    <n v="1870.71"/>
    <n v="0"/>
    <n v="0"/>
    <n v="12"/>
    <x v="4"/>
  </r>
  <r>
    <x v="86"/>
    <d v="2022-10-06T00:00:00"/>
    <n v="3839"/>
    <s v="FNC"/>
    <s v="Pró-Reitoria de Pesquisa e Inovação"/>
    <s v="Auxilio financeiro PRPI. Edital de Apoio a Propostas Estratégicas para Infraestrutura de Pesquisa da USP - 2022. Outorgado(a): Prof.(a) Dr.(a) Nemitala Added / IFUSP. Remanejamento N° 2022 50511789"/>
    <s v="Sim"/>
    <m/>
    <n v="40000"/>
    <n v="0"/>
    <n v="0"/>
    <n v="10"/>
    <x v="10"/>
  </r>
  <r>
    <x v="14"/>
    <d v="2022-01-21T00:00:00"/>
    <n v="3568"/>
    <s v="FNC"/>
    <s v="Saldo do exercício anterior"/>
    <s v="Grupo: 500 - Auxílio a Eventos - &quot;XX Escola de Verão de Física Nuclear Experimental - Jorge André Swieca&quot; - Devolução da Economia Orçamentária 2020"/>
    <s v="Sim"/>
    <m/>
    <n v="957.6"/>
    <n v="0"/>
    <n v="0"/>
    <n v="1"/>
    <x v="11"/>
  </r>
  <r>
    <x v="14"/>
    <d v="2022-01-21T00:00:00"/>
    <n v="3569"/>
    <s v="FNC"/>
    <s v="Saldo do exercício anterior"/>
    <s v="Grupo: 605 - Apoio aos Programas de Pós-Graduação - Devolução da Economia Orçamentária 2020"/>
    <s v="Sim"/>
    <m/>
    <n v="1696.93"/>
    <n v="0"/>
    <n v="0"/>
    <n v="1"/>
    <x v="11"/>
  </r>
  <r>
    <x v="15"/>
    <d v="2022-01-21T00:00:00"/>
    <n v="3574"/>
    <s v="FGE"/>
    <s v="Saldo do exercício anterior"/>
    <s v="Grupo 404 - Projetos Especiais de Graduação - Remanejamento 50084889 / 2021 e Remanejamento: 50656760 / 2018 - Programa Aprender na Comunidade"/>
    <s v="Sim"/>
    <m/>
    <n v="24800"/>
    <n v="0"/>
    <n v="0"/>
    <n v="1"/>
    <x v="11"/>
  </r>
  <r>
    <x v="15"/>
    <d v="2022-11-09T00:00:00"/>
    <n v="3875"/>
    <s v="FGE"/>
    <s v="Transposição interna"/>
    <s v="Para cobrir saldo negativo, recurso vindo do Encontro USP Escola - GO 16293"/>
    <s v="Sim"/>
    <m/>
    <n v="240"/>
    <n v="0"/>
    <n v="0"/>
    <n v="11"/>
    <x v="3"/>
  </r>
  <r>
    <x v="87"/>
    <d v="2022-01-26T00:00:00"/>
    <n v="3624"/>
    <s v="FMT"/>
    <s v="Saldo do exercício anterior"/>
    <s v="Saldo remanescente do Exercício 2021 - Grupo Básico 43.000"/>
    <s v="Sim"/>
    <m/>
    <n v="715.14"/>
    <n v="0"/>
    <n v="0"/>
    <n v="1"/>
    <x v="11"/>
  </r>
  <r>
    <x v="16"/>
    <d v="2022-10-13T00:00:00"/>
    <n v="3848"/>
    <s v="FAP"/>
    <s v="Reitoria"/>
    <s v="Grupo 057 - Projetos Especiais - Edital Programa USP Sustentabilidade 2022 (USPSusten). Bolsista: Carolina Cristina Fernandes. Supervisor: Paulo Eduardo Artaxo Netto . Período de 01/09/2022 a 31/08/2023. Bolsa R$ 101.750,40 - REMANEJAMENTO 50412403 / 2022 - Complemento GC 3849"/>
    <s v="Sim"/>
    <m/>
    <n v="101750.39999999999"/>
    <n v="0"/>
    <n v="0"/>
    <n v="10"/>
    <x v="10"/>
  </r>
  <r>
    <x v="16"/>
    <d v="2022-10-13T00:00:00"/>
    <n v="3849"/>
    <s v="FAP"/>
    <s v="Reitoria"/>
    <s v="Grupo 057 - Projetos Especiais - Edital Programa USP Sustentabilidade 2022 (USPSusten). Bolsista: Carolina Cristina Fernandes. Supervisor: Paulo Eduardo Artaxo Netto . Período de 01/09/2022 a 31/08/2023. Reserva Técnica R$ 10.175,04 - REMANEJAMENTO 50412403 / 2022 - Complemento GC 3848"/>
    <s v="Sim"/>
    <m/>
    <n v="10175.040000000001"/>
    <n v="0"/>
    <n v="0"/>
    <n v="10"/>
    <x v="10"/>
  </r>
  <r>
    <x v="88"/>
    <d v="2022-01-21T00:00:00"/>
    <n v="3571"/>
    <s v="FGE"/>
    <s v="Saldo do exercício anterior"/>
    <s v="Saldo remanescente 2020 - Grupo: 404 - Projetos Especiais - Grad - Diária para prof. Silvio Roberto de Azevedo Salinas, 30/05/2019 a 31/05/2019, para participar da IX Semana de Estatística UFSCar/USP. REMANEJAMENTO 50353980 / 2019 - Devolução da Economia Orçamentária 2019"/>
    <s v="Sim"/>
    <m/>
    <n v="397.95"/>
    <n v="0"/>
    <n v="0"/>
    <n v="1"/>
    <x v="11"/>
  </r>
  <r>
    <x v="17"/>
    <d v="2022-01-21T00:00:00"/>
    <n v="3573"/>
    <s v="FGE"/>
    <s v="Saldo do exercício anterior"/>
    <s v="Grupo: 404 - Projetos Especiais Graduação - 21° Encontro USP Escola - REMANEJAMENTO 50268980 / 2021"/>
    <s v="Sim"/>
    <m/>
    <n v="12909.23"/>
    <n v="0"/>
    <n v="0"/>
    <n v="1"/>
    <x v="11"/>
  </r>
  <r>
    <x v="89"/>
    <d v="2022-01-21T00:00:00"/>
    <n v="3575"/>
    <s v="FMA"/>
    <s v="Saldo do exercício anterior"/>
    <s v="Grupo: 513 - Progr. Inst. de Apoio a Novos Docentes - Edital 2013. Aut. GR - Proc.16.1.12371.1.4 - (043.513 - Orçamento).- Devolução da Economia Orçamentária 2019"/>
    <s v="Sim"/>
    <m/>
    <n v="431.48"/>
    <n v="0"/>
    <n v="0"/>
    <n v="1"/>
    <x v="11"/>
  </r>
  <r>
    <x v="18"/>
    <d v="2022-01-21T00:00:00"/>
    <n v="3535"/>
    <s v="DIR"/>
    <s v="Reitoria - Estagiários"/>
    <s v="Referente à solicitação de cancelamento 347/2021 - Remanejamento 50056224 / 2022 de recurso para estágio do aluno Raissa Melo de Souza."/>
    <s v="Sim"/>
    <m/>
    <n v="7798.89"/>
    <n v="0"/>
    <n v="0"/>
    <n v="1"/>
    <x v="11"/>
  </r>
  <r>
    <x v="18"/>
    <d v="2022-01-21T00:00:00"/>
    <n v="3537"/>
    <s v="DIR"/>
    <s v="Abertura do Exercício 2022"/>
    <s v="Abertura do Orçamento 2022"/>
    <s v="Sim"/>
    <m/>
    <n v="1637090"/>
    <n v="0"/>
    <n v="0"/>
    <n v="1"/>
    <x v="11"/>
  </r>
  <r>
    <x v="18"/>
    <d v="2022-02-01T00:00:00"/>
    <n v="3631"/>
    <s v="DIR"/>
    <s v="Transposição Interna"/>
    <s v="Grupos 515 e 513 - Prog Inst de Apoio aos Novos Docentes da USP"/>
    <s v="Sim"/>
    <m/>
    <n v="413.33"/>
    <n v="0"/>
    <n v="0"/>
    <n v="2"/>
    <x v="5"/>
  </r>
  <r>
    <x v="18"/>
    <d v="2022-02-08T00:00:00"/>
    <n v="3638"/>
    <s v="DIR"/>
    <s v="Transposição interna"/>
    <s v="Referente Aquisição de disco rígido - Processo: 22.1.34.43.0 - NE 582313/2022 - Diretoria RINF GO 15085"/>
    <s v="Sim"/>
    <m/>
    <n v="2216"/>
    <n v="0"/>
    <n v="0"/>
    <n v="2"/>
    <x v="5"/>
  </r>
  <r>
    <x v="18"/>
    <d v="2022-02-16T00:00:00"/>
    <n v="3645"/>
    <s v="ATF-ALMOX"/>
    <s v="Créditos Almoxarifado"/>
    <s v="Créditos almoxarifado dos lançamento realizados 10/02/2022."/>
    <s v="Sim"/>
    <m/>
    <n v="2174.13"/>
    <n v="0"/>
    <n v="0"/>
    <n v="2"/>
    <x v="5"/>
  </r>
  <r>
    <x v="18"/>
    <d v="2022-03-29T00:00:00"/>
    <n v="3673"/>
    <s v="DIR"/>
    <s v="Reitoria - Estagiários"/>
    <s v="Solicitação CANCELAMENTO: 303/2021 - Remanejamento 50163063 Setor: Diretoria Instituto de Física Solicitante: 5008157-1 Veronica Espinosa Pintos Lopes Valor da Bolsa: 1.025,15 Previsão Orçamentária: 12.301,80 + 3.168,00 (auxílio transporte) Duração: 12 meses Jornada: 30 Horas Doc. Mov. Verba: 202150115148 Processo: 21.1.43.43.8 Aluno: 10313940 - Danielle Antunes Ferreira Data de Cadastro: 02/03/2022 00:03"/>
    <s v="Sim"/>
    <m/>
    <n v="4792.82"/>
    <n v="0"/>
    <n v="0"/>
    <n v="3"/>
    <x v="6"/>
  </r>
  <r>
    <x v="18"/>
    <d v="2022-04-05T00:00:00"/>
    <n v="3675"/>
    <s v="FMA"/>
    <s v="Multi Quadros e Vidros Ltda."/>
    <s v="NE.01488868 - compra de quadro escolar p/ sala 3097 - RC 82086 - DC 55216 - Ajuste da GO 15315 / 15316."/>
    <s v="Sim"/>
    <m/>
    <n v="949"/>
    <n v="0"/>
    <n v="0"/>
    <n v="4"/>
    <x v="0"/>
  </r>
  <r>
    <x v="18"/>
    <d v="2022-04-06T00:00:00"/>
    <n v="3678"/>
    <s v="DIR"/>
    <s v="Sol Com. de Equiptos. e Servs. de Instal. de Ar Co"/>
    <s v="NE.01515822 - manutenção e conserto de aparelho de condicionador de ar da sala 3076 - RC 118641 - DC 50885 - Ajuste GO 15320 / 15321."/>
    <s v="Sim"/>
    <m/>
    <n v="850"/>
    <n v="0"/>
    <n v="0"/>
    <n v="4"/>
    <x v="0"/>
  </r>
  <r>
    <x v="18"/>
    <d v="2022-04-18T00:00:00"/>
    <n v="3682"/>
    <s v="DIR"/>
    <s v="Reitoria - Estagiários"/>
    <s v="Remanejamento de recurso para estágio do aluno Kaique Xavier da Silva. Referente à solicitação 152/2021 - Remanejamento N° 2022 50201046."/>
    <s v="Sim"/>
    <m/>
    <n v="2553.02"/>
    <n v="0"/>
    <n v="0"/>
    <n v="4"/>
    <x v="0"/>
  </r>
  <r>
    <x v="18"/>
    <d v="2022-04-18T00:00:00"/>
    <n v="3683"/>
    <s v="DIR"/>
    <s v="Reitoria - Estagiários"/>
    <s v="Referente à solicitação de Cancelamento 561/2021 - REMANEJAMENTO 50201062 / 2022 - Remanejamento de devolução de recurso para estágio do aluno Claikson Benedito."/>
    <s v="Sim"/>
    <m/>
    <n v="5230.2"/>
    <n v="0"/>
    <n v="0"/>
    <n v="4"/>
    <x v="0"/>
  </r>
  <r>
    <x v="18"/>
    <d v="2022-05-02T00:00:00"/>
    <n v="3699"/>
    <s v="DIR"/>
    <s v="ITOPRO Instal. e Manut. de Ar Condic. Ltda - ME"/>
    <s v="NE.02874729 / 02874737 - Pregão - instalação e aquisição de condicionador de ar para a Sala 3069 - RC 144146 - DC 84380 - Ajuste da GOs 15431 / 15432 - Alteração de R$ 3.448,40."/>
    <s v="Sim"/>
    <m/>
    <n v="2880"/>
    <n v="0"/>
    <n v="0"/>
    <n v="5"/>
    <x v="1"/>
  </r>
  <r>
    <x v="18"/>
    <d v="2022-05-02T00:00:00"/>
    <n v="3700"/>
    <s v="DIR"/>
    <s v="Reserva"/>
    <s v="Reservas - 2017036 / 2017044 - Pregão - instalação e aquisição de condicionador de ar para a Sala de Reunião de Conselho - RC 136011 - DC 84380 - Ajuste das GOs 15434 / 15435 - Alteração de R$ 11.824,16."/>
    <s v="Sim"/>
    <m/>
    <n v="0"/>
    <n v="0"/>
    <n v="0"/>
    <n v="5"/>
    <x v="1"/>
  </r>
  <r>
    <x v="18"/>
    <d v="2022-05-03T00:00:00"/>
    <n v="3701"/>
    <s v="DIR"/>
    <s v="Créditos Almoxarifado"/>
    <s v="Créditos almoxarifado dos lançamento realizados 02 e 03/05/2022. Diretoria R$ 10.959,24 - FAP R$ 49,34 - FEP R$ 524,12 - FGE R$ 112,16 - FMA R$ 163,24 - FMT R$ 52,50 - FNC 502,94."/>
    <s v="Sim"/>
    <m/>
    <n v="12364.24"/>
    <n v="0"/>
    <n v="0"/>
    <n v="5"/>
    <x v="1"/>
  </r>
  <r>
    <x v="18"/>
    <d v="2022-05-05T00:00:00"/>
    <n v="3703"/>
    <s v="DIR-CCIF"/>
    <s v="FFLCH"/>
    <s v="REMANEJAMENTO 50235900 / 2022 - Repasse de recursos financeiros ao IF para aquisição de material de rede - Troca de verba com Recursos Básico da diretoria e Informática referente a GC 3706 FFLCH- Contrapartida Rinf outras unidades GO 15501"/>
    <s v="Sim"/>
    <m/>
    <n v="80292.5"/>
    <n v="0"/>
    <n v="0"/>
    <n v="5"/>
    <x v="1"/>
  </r>
  <r>
    <x v="18"/>
    <d v="2022-05-18T00:00:00"/>
    <n v="3714"/>
    <s v="DIR"/>
    <s v="Créditos Almoxarifado"/>
    <s v="Créditos almoxarifado dos lançamento realizados 05 e 13/05/2022. Diretoria R$ 19.865,25 - FAP R$ 160,82 - FEP R$ 2.662,88 - FGE R$ 544,07 - FMA R$ 26,36 - FMT R$ 266,14 - FNC 256,39."/>
    <s v="Sim"/>
    <m/>
    <n v="23781.91"/>
    <n v="0"/>
    <n v="0"/>
    <n v="5"/>
    <x v="1"/>
  </r>
  <r>
    <x v="18"/>
    <d v="2022-06-07T00:00:00"/>
    <n v="3720"/>
    <s v="DIR"/>
    <s v="Refrishopping Comercio e Servicos de Refrigeracao"/>
    <s v="NE.02764583 - serviço de manutenção preventiva, corretiva e limpeza de ar condicionado da Sala 3064 / 3113 - RC 155300 - DC 99965 - Ajuste da GO 15658 / 15659."/>
    <s v="Sim"/>
    <m/>
    <n v="1110"/>
    <n v="0"/>
    <n v="0"/>
    <n v="6"/>
    <x v="7"/>
  </r>
  <r>
    <x v="18"/>
    <d v="2022-06-08T00:00:00"/>
    <n v="3721"/>
    <s v="DIR"/>
    <s v="Sol Com. de Equiptos. e Servs. de Instal. de Ar Co"/>
    <s v="NE.02781950 - aquisição e instalação de um defletor em acrílico p/ aparelho de ar condicionado - RC 186469 - DC 103245 - Ajuste da GO 15662 / 15663."/>
    <s v="Sim"/>
    <m/>
    <n v="380"/>
    <n v="0"/>
    <n v="0"/>
    <n v="6"/>
    <x v="7"/>
  </r>
  <r>
    <x v="18"/>
    <d v="2022-06-27T00:00:00"/>
    <n v="3722"/>
    <s v="DIR"/>
    <s v="Naty Flex Com. de Moveis p/ Escrit. EIRELI - ME"/>
    <s v="NE.03038207 - Aquisição de cadeiras - Pregão Eletrônico - DC 59645/2022 - Proc. 22.1.131.43.5 - RC 97342 - Ajuste da GO 15350 / 15697 - Alteração de R$ 4.218,99."/>
    <s v="Sim"/>
    <m/>
    <n v="3879.9"/>
    <n v="0"/>
    <n v="0"/>
    <n v="6"/>
    <x v="7"/>
  </r>
  <r>
    <x v="18"/>
    <d v="2022-06-28T00:00:00"/>
    <n v="3723"/>
    <s v="DIR"/>
    <s v="Seattle Tecnologia e Com. de Prod. Eletr. - EIRELI"/>
    <s v="NE.03055470 - Aditamento de Pregão - aquisição de TV 65&quot; para sala de reuniões do conselho do FNC - RC 332210 - 137581 - ajuste da GOs. 15700 / 15701."/>
    <s v="Sim"/>
    <m/>
    <n v="5159"/>
    <n v="0"/>
    <n v="0"/>
    <n v="6"/>
    <x v="7"/>
  </r>
  <r>
    <x v="18"/>
    <d v="2022-06-28T00:00:00"/>
    <n v="3724"/>
    <s v="DIR"/>
    <s v="Persianas Acciardi Industria e Comercio Ltda."/>
    <s v="NE.03056078 - compra de persianas para salas 3156 e 2049 da Ala I do DFGE - RC 260170 - DC 135929 - Ajuste da GOs 15703 / 15704."/>
    <s v="Sim"/>
    <m/>
    <n v="2900"/>
    <n v="0"/>
    <n v="0"/>
    <n v="6"/>
    <x v="7"/>
  </r>
  <r>
    <x v="18"/>
    <d v="2022-07-01T00:00:00"/>
    <n v="3725"/>
    <s v="DIR"/>
    <s v="BSL Comercio Importacao e Exportacao EIRELI - EPP"/>
    <s v="CANCELADO NE.03305752 / 03305760 / 03305779 - Serviço de instalação de lousa e aquisição de quadro escolar - RC 206036 / 269674 - DC 97268 - Ajuste da GO 15719 / 15721."/>
    <s v="Sim"/>
    <m/>
    <n v="0"/>
    <n v="0"/>
    <n v="0"/>
    <n v="7"/>
    <x v="8"/>
  </r>
  <r>
    <x v="18"/>
    <d v="2022-07-01T00:00:00"/>
    <n v="3726"/>
    <s v="DIR"/>
    <s v="BSL Comercio Importacao e Exportacao EIRELI - EPP"/>
    <s v="CANCELADO NE.03305752 - instalação de quadro magnético - RC 306626 - DC 97268 - Ajuste da GO 15720 / 15722."/>
    <s v="Sim"/>
    <m/>
    <n v="0"/>
    <n v="0"/>
    <n v="0"/>
    <n v="7"/>
    <x v="8"/>
  </r>
  <r>
    <x v="18"/>
    <d v="2022-07-04T00:00:00"/>
    <n v="3727"/>
    <s v="DIR"/>
    <s v="Joalipa Comercial e Maria Consuelo Soares"/>
    <s v="NE.03256662 / 03256727 - compra de maletas com jogos de soquetes - RC 281348 - DC 118919 - Ajuste da GOs 15727 / 15728."/>
    <s v="Sim"/>
    <m/>
    <n v="800"/>
    <n v="0"/>
    <n v="0"/>
    <n v="7"/>
    <x v="8"/>
  </r>
  <r>
    <x v="18"/>
    <d v="2022-07-08T00:00:00"/>
    <n v="3731"/>
    <s v="DIR"/>
    <s v="IFUSP"/>
    <s v="Rem. 50340569 - Repasse entre grupos, acatando sugestão sr. Diretor do IF, para atender previsão de novas e significaticas despesas em 2022. Aut. excepcionalmente pelo Coordenador da CODAGE."/>
    <s v="Sim"/>
    <m/>
    <n v="545000"/>
    <n v="0"/>
    <n v="0"/>
    <n v="7"/>
    <x v="8"/>
  </r>
  <r>
    <x v="18"/>
    <d v="2022-08-08T00:00:00"/>
    <n v="3745"/>
    <s v="DIR"/>
    <s v="Reitoria - Estagiários"/>
    <s v="Solicitação de Cancelamento: 310/2022 Setor: Diretoria Instituto de Física Solicitante: 5008157-1 Veronica Espinosa Pintos Lopes Valor da Bolsa: 1.212,00 Previsão Orçamentária: 4.848,00 + 1.056,00 (auxílio transporte) Duração: 4 meses Jornada: 30 Horas Doc. Mov. Verba: 202250168146 Processo: 22.1.103.43.1 Aluno: 9761402 - Natalia Pacheco de Carvalho Data de Cadastro: 02/08/2022 00:06 Remanejamento N° 2022 50395487"/>
    <s v="Sim"/>
    <m/>
    <n v="108.6"/>
    <n v="0"/>
    <n v="0"/>
    <n v="8"/>
    <x v="9"/>
  </r>
  <r>
    <x v="18"/>
    <d v="2022-08-10T00:00:00"/>
    <n v="3748"/>
    <s v="DIR"/>
    <s v="Reitoria - Estagiários"/>
    <s v="Solicitação 676/2021 Remanejamento N° 2022 50399881 de recurso para estágio do aluna Mirella Chiara Di Gregório."/>
    <s v="Sim"/>
    <m/>
    <n v="9986.01"/>
    <n v="0"/>
    <n v="0"/>
    <n v="8"/>
    <x v="9"/>
  </r>
  <r>
    <x v="18"/>
    <d v="2022-08-10T00:00:00"/>
    <n v="3749"/>
    <s v="DIR"/>
    <s v="Reitoria - Estagiários"/>
    <s v="Solicitação 886/2021 - Remanejamento N° 2022 50399903 de recurso para estágio do aluna Victoria Vivian Mascareñas Silva."/>
    <s v="Sim"/>
    <m/>
    <n v="16053.48"/>
    <n v="0"/>
    <n v="0"/>
    <n v="8"/>
    <x v="9"/>
  </r>
  <r>
    <x v="18"/>
    <d v="2022-08-10T00:00:00"/>
    <n v="3750"/>
    <s v="DIR"/>
    <s v="Reitoria - Estagiários"/>
    <s v="Solicitação 241/2018 e Remanejamento N° 2022 50400162 de recurso para estágio do aluno Gabriel Delatin de Toledo."/>
    <s v="Sim"/>
    <m/>
    <n v="4565.97"/>
    <n v="0"/>
    <n v="0"/>
    <n v="8"/>
    <x v="9"/>
  </r>
  <r>
    <x v="18"/>
    <d v="2022-08-10T00:00:00"/>
    <n v="3751"/>
    <s v="DIR"/>
    <s v="Reitoria - Estagiários"/>
    <s v="Solicitação 283/2018 Remanejamento N° 2022 50400189 - de recurso para estágio do aluno Felipe Moura dos Santos."/>
    <s v="Sim"/>
    <m/>
    <n v="589.34"/>
    <n v="0"/>
    <n v="0"/>
    <n v="8"/>
    <x v="9"/>
  </r>
  <r>
    <x v="18"/>
    <d v="2022-08-10T00:00:00"/>
    <n v="3752"/>
    <s v="DIR"/>
    <s v="Reitoria - Estagiários"/>
    <s v="Solicitação 489/2018 Remanejamento N° 2022 50400200 de recurso para estágio do aluno Thays da Silva Gorska."/>
    <s v="Sim"/>
    <m/>
    <n v="7599.07"/>
    <n v="0"/>
    <n v="0"/>
    <n v="8"/>
    <x v="9"/>
  </r>
  <r>
    <x v="18"/>
    <d v="2022-08-10T00:00:00"/>
    <n v="3753"/>
    <s v="DIR"/>
    <s v="Reitoria - Estagiários"/>
    <s v="Solicitação 722/2018 Remanejamento N° 2022 50400340 de recurso para estágio do aluno Carlos Alberto Chaves."/>
    <s v="Sim"/>
    <m/>
    <n v="1213.5999999999999"/>
    <n v="0"/>
    <n v="0"/>
    <n v="8"/>
    <x v="9"/>
  </r>
  <r>
    <x v="18"/>
    <d v="2022-08-10T00:00:00"/>
    <n v="3754"/>
    <s v="DIR"/>
    <s v="Reitoria - Estagiários"/>
    <s v="Solicitação 732/2018 Remanejamento N° 2022 50400243 de recurso para estágio do aluno Victor Filipe Batista dos Passos."/>
    <s v="Sim"/>
    <m/>
    <n v="1197.74"/>
    <n v="0"/>
    <n v="0"/>
    <n v="8"/>
    <x v="9"/>
  </r>
  <r>
    <x v="18"/>
    <d v="2022-08-10T00:00:00"/>
    <n v="3755"/>
    <s v="DIR"/>
    <s v="Reitoria - Estagiários"/>
    <s v="Solicitação 13/2020 Remanejamento N° 2022 50399920 de recurso para estágio do aluno Leticia Lanza de Oliveira."/>
    <s v="Sim"/>
    <m/>
    <n v="940.71"/>
    <n v="0"/>
    <n v="0"/>
    <n v="8"/>
    <x v="9"/>
  </r>
  <r>
    <x v="18"/>
    <d v="2022-08-10T00:00:00"/>
    <n v="3756"/>
    <s v="DIR"/>
    <s v="Reitoria - Estagiários"/>
    <s v="Solicitação 154/2020 Remanejamento N° 2022 50399962 de recurso para estágio do aluno Bruno Prates."/>
    <s v="Sim"/>
    <m/>
    <n v="1858.57"/>
    <n v="0"/>
    <n v="0"/>
    <n v="8"/>
    <x v="9"/>
  </r>
  <r>
    <x v="18"/>
    <d v="2022-08-10T00:00:00"/>
    <n v="3757"/>
    <s v="DIR"/>
    <s v="Reitoria - Estagiários"/>
    <s v="Solicitação 204/2020 Remanejamento N° 2022 50399989 de recurso para estágio do aluno Claikson Benedito"/>
    <s v="Sim"/>
    <m/>
    <n v="1015.65"/>
    <n v="0"/>
    <n v="0"/>
    <n v="8"/>
    <x v="9"/>
  </r>
  <r>
    <x v="18"/>
    <d v="2022-08-10T00:00:00"/>
    <n v="3758"/>
    <s v="DIR"/>
    <s v="Reitoria - Estagiários"/>
    <s v="Solicitação 407/2020 Remanejamento N° 2022 50400006 de recurso para estágio do aluno Raissa Melo de Souza."/>
    <s v="Sim"/>
    <m/>
    <n v="3054.62"/>
    <n v="0"/>
    <n v="0"/>
    <n v="8"/>
    <x v="9"/>
  </r>
  <r>
    <x v="18"/>
    <d v="2022-08-10T00:00:00"/>
    <n v="3759"/>
    <s v="DIR"/>
    <s v="Reitoria - Estagiários"/>
    <s v="Solicitação 489/2020 Remanejamento N° 2022 50400022 de recurso para estágio do aluno Felipe Pereira Alonso."/>
    <s v="Sim"/>
    <m/>
    <n v="930.97"/>
    <n v="0"/>
    <n v="0"/>
    <n v="8"/>
    <x v="9"/>
  </r>
  <r>
    <x v="18"/>
    <d v="2022-08-10T00:00:00"/>
    <n v="3760"/>
    <s v="DIR"/>
    <s v="Reitoria - Estagiários"/>
    <s v="Solicitação 596/2020 Remanejamento N° 2022 50400065 de recurso para estágio do aluno Icaro Vaz Freire."/>
    <s v="Sim"/>
    <m/>
    <n v="1948.91"/>
    <n v="0"/>
    <n v="0"/>
    <n v="8"/>
    <x v="9"/>
  </r>
  <r>
    <x v="18"/>
    <d v="2022-08-10T00:00:00"/>
    <n v="3761"/>
    <s v="DIR"/>
    <s v="Reitoria - Estagiários"/>
    <s v="Solicitação 597/2020 Remanejamento N° 2022 50400081 de recurso para estágio do aluno Caio Leonardo de Oliveira Pimentel."/>
    <s v="Sim"/>
    <m/>
    <n v="5161.43"/>
    <n v="0"/>
    <n v="0"/>
    <n v="8"/>
    <x v="9"/>
  </r>
  <r>
    <x v="18"/>
    <d v="2022-08-10T00:00:00"/>
    <n v="3762"/>
    <s v="DIR"/>
    <s v="Reitoria - Estagiários"/>
    <s v="Solicitação 728/2020 Remanejamento N° 2022 50400103 de recurso para estágio do aluno Carolina Garcia Yassui."/>
    <s v="Sim"/>
    <m/>
    <n v="1038.4000000000001"/>
    <n v="0"/>
    <n v="0"/>
    <n v="8"/>
    <x v="9"/>
  </r>
  <r>
    <x v="18"/>
    <d v="2022-08-10T00:00:00"/>
    <n v="3763"/>
    <s v="DIR"/>
    <s v="Reitoria - Estagiários"/>
    <s v="Solicitação 927/2020 Remanejamento N° 2022 50400120 de recurso para estágio do aluno Leticia Lanza de Oliveira."/>
    <s v="Sim"/>
    <m/>
    <n v="3192.85"/>
    <n v="0"/>
    <n v="0"/>
    <n v="8"/>
    <x v="9"/>
  </r>
  <r>
    <x v="18"/>
    <d v="2022-08-10T00:00:00"/>
    <n v="3764"/>
    <s v="DIR"/>
    <s v="Reitoria - Estagiários"/>
    <s v="Solicitação 516/2018 - Remanejamento N° 2022 50400286 de recurso para estágio do aluna Marina Porto Miranda."/>
    <s v="Sim"/>
    <m/>
    <n v="106.4"/>
    <n v="0"/>
    <n v="0"/>
    <n v="8"/>
    <x v="9"/>
  </r>
  <r>
    <x v="18"/>
    <d v="2022-08-10T00:00:00"/>
    <n v="3765"/>
    <s v="DIR"/>
    <s v="Reitoria - Estagiários"/>
    <s v="Solicitação 685/2018 - Remanejamento N° 2022 50400308 de recurso para estágio do aluno Joao Pedro Porro Palazzo"/>
    <s v="Sim"/>
    <m/>
    <n v="1217.96"/>
    <n v="0"/>
    <n v="0"/>
    <n v="8"/>
    <x v="9"/>
  </r>
  <r>
    <x v="18"/>
    <d v="2022-08-10T00:00:00"/>
    <n v="3766"/>
    <s v="DIR"/>
    <s v="Reitoria - Estagiários"/>
    <s v="Solicitação 686/2018 Remanejamento N° 2022 50400324 de recurso para estágio do aluno Ana Carolina Trolezi Braga."/>
    <s v="Sim"/>
    <m/>
    <n v="1127.97"/>
    <n v="0"/>
    <n v="0"/>
    <n v="8"/>
    <x v="9"/>
  </r>
  <r>
    <x v="18"/>
    <d v="2022-08-10T00:00:00"/>
    <n v="3768"/>
    <s v="DIR"/>
    <s v="Reitoria - Estagiários"/>
    <s v="Solicitação 723/2018 Remanejamento N° 2022 50400367 de recurso para estágio do aluno Barbra Miguele de Sá."/>
    <s v="Sim"/>
    <m/>
    <n v="1594.65"/>
    <n v="0"/>
    <n v="0"/>
    <n v="8"/>
    <x v="9"/>
  </r>
  <r>
    <x v="18"/>
    <d v="2022-08-10T00:00:00"/>
    <n v="3769"/>
    <s v="DIR"/>
    <s v="Reitoria - Estagiários"/>
    <s v="Solicitação 724/2018 - Remanejamento N° 2022 50400383 de recurso para estágio do aluno Artur Correia Alegre"/>
    <s v="Sim"/>
    <m/>
    <n v="569.24"/>
    <n v="0"/>
    <n v="0"/>
    <n v="8"/>
    <x v="9"/>
  </r>
  <r>
    <x v="18"/>
    <d v="2022-08-10T00:00:00"/>
    <n v="3770"/>
    <s v="DIR"/>
    <s v="Reitoria - Estagiários"/>
    <s v="Solicitação 793/2018 Remanejamento N° 2022 50400405 de recurso para estágio do aluno Julianny Scarlett Dourado Cavalcante."/>
    <s v="Sim"/>
    <m/>
    <n v="1927.14"/>
    <n v="0"/>
    <n v="0"/>
    <n v="8"/>
    <x v="9"/>
  </r>
  <r>
    <x v="18"/>
    <d v="2022-08-10T00:00:00"/>
    <n v="3771"/>
    <s v="DIR"/>
    <s v="Reitoria - Estagiários"/>
    <s v="Solicitação 810/2018 Remanejamento N° 2022 50400421 de recurso para estágio do aluno Mauricio Nakane Shimao"/>
    <s v="Sim"/>
    <m/>
    <n v="6262.26"/>
    <n v="0"/>
    <n v="0"/>
    <n v="8"/>
    <x v="9"/>
  </r>
  <r>
    <x v="18"/>
    <d v="2022-08-10T00:00:00"/>
    <n v="3772"/>
    <s v="DIR"/>
    <s v="Reitoria - Estagiários"/>
    <s v="Solicitação 856/2018 Remanejamento N° 2022 50400448 de recurso para estágio do aluno Caterine Silva e Souza"/>
    <s v="Sim"/>
    <m/>
    <n v="1471.25"/>
    <n v="0"/>
    <n v="0"/>
    <n v="8"/>
    <x v="9"/>
  </r>
  <r>
    <x v="18"/>
    <d v="2022-08-10T00:00:00"/>
    <n v="3773"/>
    <s v="DIR"/>
    <s v="Reitoria - Estagiários"/>
    <s v="Solicitação 862/2018 Remanejamento N° 2022 50400464 de recurso para estágio do aluno Emanuel Lima de Sousa."/>
    <s v="Sim"/>
    <m/>
    <n v="2971.9"/>
    <n v="0"/>
    <n v="0"/>
    <n v="8"/>
    <x v="9"/>
  </r>
  <r>
    <x v="18"/>
    <d v="2022-08-10T00:00:00"/>
    <n v="3774"/>
    <s v="DIR"/>
    <s v="Reitoria - Estagiários"/>
    <s v="Solicitação 876/2018 Remanejamento N° 2022 50400480 de recurso para estágio do aluno Gabriel Araujo Hirayama."/>
    <s v="Sim"/>
    <m/>
    <n v="1296.69"/>
    <n v="0"/>
    <n v="0"/>
    <n v="8"/>
    <x v="9"/>
  </r>
  <r>
    <x v="18"/>
    <d v="2022-08-10T00:00:00"/>
    <n v="3775"/>
    <s v="DIR"/>
    <s v="Reitoria - Estagiários"/>
    <s v="Solicitação 558/2017 - Remanejamento N° 2022 50400502 de recurso para estágio do aluno Alexandre Cintra de Moraes."/>
    <s v="Sim"/>
    <m/>
    <n v="1155.2"/>
    <n v="0"/>
    <n v="0"/>
    <n v="8"/>
    <x v="9"/>
  </r>
  <r>
    <x v="18"/>
    <d v="2022-08-10T00:00:00"/>
    <n v="3776"/>
    <s v="DIR"/>
    <s v="Reitoria - Estagiários"/>
    <s v="Solicitação 559/2017 Remanejamento N° 2022 50400529 de recurso para estágio do aluno Thays da Silva Gorska."/>
    <s v="Sim"/>
    <m/>
    <n v="1585.14"/>
    <n v="0"/>
    <n v="0"/>
    <n v="8"/>
    <x v="9"/>
  </r>
  <r>
    <x v="18"/>
    <d v="2022-08-10T00:00:00"/>
    <n v="3777"/>
    <s v="DIR"/>
    <s v="Reitoria - Estagiários"/>
    <s v="Solicitação 615/2017 Remanejamento N° 2022 50400545 de recurso para estágio do aluno Marina Porto Miranda."/>
    <s v="Sim"/>
    <m/>
    <n v="1056.8"/>
    <n v="0"/>
    <n v="0"/>
    <n v="8"/>
    <x v="9"/>
  </r>
  <r>
    <x v="18"/>
    <d v="2022-08-10T00:00:00"/>
    <n v="3778"/>
    <s v="DIR"/>
    <s v="Reitoria - Estagiários"/>
    <s v="Solicitação 637/2017 Remanejamento N° 2022 50400561 de recurso para estágio do aluno Artur Correia Alegre."/>
    <s v="Sim"/>
    <m/>
    <n v="1300"/>
    <n v="0"/>
    <n v="0"/>
    <n v="8"/>
    <x v="9"/>
  </r>
  <r>
    <x v="18"/>
    <d v="2022-08-10T00:00:00"/>
    <n v="3779"/>
    <s v="DIR"/>
    <s v="Reitoria - Estagiários"/>
    <s v="Solicitação 641/2017 Remanejamento N° 2022 50400588 de recurso para estágio do aluno Carlos Alberto Chaves."/>
    <s v="Sim"/>
    <m/>
    <n v="1231.2"/>
    <n v="0"/>
    <n v="0"/>
    <n v="8"/>
    <x v="9"/>
  </r>
  <r>
    <x v="18"/>
    <d v="2022-08-10T00:00:00"/>
    <n v="3780"/>
    <s v="DIR"/>
    <s v="Reitoria - Estagiários"/>
    <s v="Solicitação 642/2017 Remanejamento N° 2022 50400600 de recurso para estágio do aluno Barbra Miguele de Sá."/>
    <s v="Sim"/>
    <m/>
    <n v="1292.4000000000001"/>
    <n v="0"/>
    <n v="0"/>
    <n v="8"/>
    <x v="9"/>
  </r>
  <r>
    <x v="18"/>
    <d v="2022-08-10T00:00:00"/>
    <n v="3781"/>
    <s v="DIR"/>
    <s v="Reitoria - Estagiários"/>
    <s v="Solicitação 749/2017 Remanejamento N° 20225 0400642 de recurso para estágio do aluno Mauricio Nakane Shimao."/>
    <s v="Sim"/>
    <m/>
    <n v="1083.1600000000001"/>
    <n v="0"/>
    <n v="0"/>
    <n v="8"/>
    <x v="9"/>
  </r>
  <r>
    <x v="18"/>
    <d v="2022-08-10T00:00:00"/>
    <n v="3782"/>
    <s v="DIR"/>
    <s v="Reitoria - Estagiários"/>
    <s v="Solicitação 1046/2017 Remanejamento N° 2022 50400669 de recurso para estágio do aluno Jefferson Pereira de Albuquerque."/>
    <s v="Sim"/>
    <m/>
    <n v="3861.62"/>
    <n v="0"/>
    <n v="0"/>
    <n v="8"/>
    <x v="9"/>
  </r>
  <r>
    <x v="18"/>
    <d v="2022-08-10T00:00:00"/>
    <n v="3783"/>
    <s v="DIR"/>
    <s v="Reitoria - Estagiários"/>
    <s v="Solicitação 679/2016 Remanejamento N° 2022 50400782 de recurso para estágio do aluno Ana Carolina Piunti da Costa."/>
    <s v="Sim"/>
    <m/>
    <n v="3574.97"/>
    <n v="0"/>
    <n v="0"/>
    <n v="8"/>
    <x v="9"/>
  </r>
  <r>
    <x v="18"/>
    <d v="2022-08-10T00:00:00"/>
    <n v="3784"/>
    <s v="DIR"/>
    <s v="Reitoria - Estagiários"/>
    <s v="Solicitação 775/2015 Remanejamento N° 2022 50401029 de recurso para estágio do aluno Leticia Cozaro Silotto."/>
    <s v="Sim"/>
    <m/>
    <n v="722.78"/>
    <n v="0"/>
    <n v="0"/>
    <n v="8"/>
    <x v="9"/>
  </r>
  <r>
    <x v="18"/>
    <d v="2022-08-10T00:00:00"/>
    <n v="3786"/>
    <s v="DIR"/>
    <s v="Reitoria - Estagiários"/>
    <s v="Solicitação 242/2014 Remanejamento N° 2022 50401223 de recurso para estágio do aluno Bruna Azevedo Leite."/>
    <s v="Sim"/>
    <m/>
    <n v="894.82"/>
    <n v="0"/>
    <n v="0"/>
    <n v="8"/>
    <x v="9"/>
  </r>
  <r>
    <x v="18"/>
    <d v="2022-08-10T00:00:00"/>
    <n v="3788"/>
    <s v="DIR"/>
    <s v="Reitoria - Estagiários"/>
    <s v="Solicitação 856/2014 Remanejamento N° 2022 50401266 de recurso para estágio do aluno Lais Marina Banov"/>
    <s v="Sim"/>
    <m/>
    <n v="2216"/>
    <n v="0"/>
    <n v="0"/>
    <n v="8"/>
    <x v="9"/>
  </r>
  <r>
    <x v="18"/>
    <d v="2022-08-10T00:00:00"/>
    <n v="3789"/>
    <s v="DIR"/>
    <s v="Reitoria - Estagiários"/>
    <s v="Solicitação 857/2014 Remanejamento N° 2022 50401282 de recurso para estágio do aluno Joao Paulo Muniz Palma."/>
    <s v="Sim"/>
    <m/>
    <n v="2216"/>
    <n v="0"/>
    <n v="0"/>
    <n v="8"/>
    <x v="9"/>
  </r>
  <r>
    <x v="18"/>
    <d v="2022-08-10T00:00:00"/>
    <n v="3790"/>
    <s v="DIR"/>
    <s v="Reitoria - Estagiários"/>
    <s v="Solicitação 949/2014 Remanejamento N° 2022 50401304 de recurso para estágio do aluno Bianca Quitério Guariglia."/>
    <s v="Sim"/>
    <m/>
    <n v="986.25"/>
    <n v="0"/>
    <n v="0"/>
    <n v="8"/>
    <x v="9"/>
  </r>
  <r>
    <x v="18"/>
    <d v="2022-08-10T00:00:00"/>
    <n v="3791"/>
    <s v="DIR"/>
    <s v="Reitoria - Estagiários"/>
    <s v="Solicitação 732/2013 Remanejamento N° 2022 50401320 de recurso para estágio do aluno Vitor da Costa Trumpis"/>
    <s v="Sim"/>
    <m/>
    <n v="4395.7"/>
    <n v="0"/>
    <n v="0"/>
    <n v="8"/>
    <x v="9"/>
  </r>
  <r>
    <x v="18"/>
    <d v="2022-08-10T00:00:00"/>
    <n v="3792"/>
    <s v="DIR"/>
    <s v="Reitoria - Estagiários"/>
    <s v="Solicitação 1167/2013 Remanejamento N° 2022 50401347 de recurso para estágio do aluno Gabriel de Alencar Novaes."/>
    <s v="Sim"/>
    <m/>
    <n v="9041.25"/>
    <n v="0"/>
    <n v="0"/>
    <n v="8"/>
    <x v="9"/>
  </r>
  <r>
    <x v="18"/>
    <d v="2022-08-10T00:00:00"/>
    <n v="3795"/>
    <s v="DIR"/>
    <s v="Reitoria - Estagiários"/>
    <s v="Solicitação 408/2012 Remanejamento N° 2022 50401401 de recurso para estágio do aluno Nathalia de Mello Corrêa Marinho Rodrigues."/>
    <s v="Sim"/>
    <m/>
    <n v="1223.6400000000001"/>
    <n v="0"/>
    <n v="0"/>
    <n v="8"/>
    <x v="9"/>
  </r>
  <r>
    <x v="18"/>
    <d v="2022-08-11T00:00:00"/>
    <n v="3796"/>
    <s v="DIR"/>
    <s v="Reitoria - Estagiários"/>
    <s v="Solicitação 47/2018 Remanejamento N° 2022 50400146 de recurso para estágio do aluno Juliana Avila von Zuben. Referente à"/>
    <s v="Sim"/>
    <m/>
    <n v="1573.72"/>
    <n v="0"/>
    <n v="0"/>
    <n v="8"/>
    <x v="9"/>
  </r>
  <r>
    <x v="18"/>
    <d v="2022-08-11T00:00:00"/>
    <n v="3797"/>
    <s v="DIR"/>
    <s v="Reitoria - Estagiários"/>
    <s v="Solicitação 691/2018 Remanejamento N° 2022 50400227 de recurso para estágio do aluno Caio Vinícius Dallaqua Leal."/>
    <s v="Sim"/>
    <m/>
    <n v="568"/>
    <n v="0"/>
    <n v="0"/>
    <n v="8"/>
    <x v="9"/>
  </r>
  <r>
    <x v="18"/>
    <d v="2022-08-11T00:00:00"/>
    <n v="3798"/>
    <s v="DIR"/>
    <s v="Reitoria - Estagiários"/>
    <s v="Solicitação 834/2018 Remanejamento N° 2022 50400260 de recurso para estágio do aluno Alessandra Mouta de Oliveira."/>
    <s v="Sim"/>
    <m/>
    <n v="504"/>
    <n v="0"/>
    <n v="0"/>
    <n v="8"/>
    <x v="9"/>
  </r>
  <r>
    <x v="18"/>
    <d v="2022-08-12T00:00:00"/>
    <n v="3801"/>
    <s v="DIR"/>
    <s v="Reitoria - Estagiários"/>
    <s v="Solicitação 138/2018 Remanejamento N° 2022 50402483 de recurso para estágio do aluno Irma Fernanda Moreira Brito."/>
    <s v="Sim"/>
    <m/>
    <n v="1194.27"/>
    <n v="0"/>
    <n v="0"/>
    <n v="8"/>
    <x v="9"/>
  </r>
  <r>
    <x v="18"/>
    <d v="2022-08-17T00:00:00"/>
    <n v="3805"/>
    <s v="DIR"/>
    <s v="Transposição interna"/>
    <s v="Para cobrir saldo negativo RINF FGE - Contrapartida: GO 15866 para GC 3804 - GO 15867 para GC 3805"/>
    <s v="Sim"/>
    <m/>
    <n v="454.94"/>
    <n v="0"/>
    <n v="0"/>
    <n v="8"/>
    <x v="9"/>
  </r>
  <r>
    <x v="18"/>
    <d v="2022-08-18T00:00:00"/>
    <n v="3810"/>
    <s v="DIR"/>
    <s v="Reitoria - Estagiários"/>
    <s v="Solicitação 747/2018 - Remanejamento 50412560 / 2022 de recurso para estágio do aluno Felipe Moura dos Santos."/>
    <s v="Sim"/>
    <m/>
    <n v="981.58"/>
    <n v="0"/>
    <n v="0"/>
    <n v="8"/>
    <x v="9"/>
  </r>
  <r>
    <x v="18"/>
    <d v="2022-08-22T00:00:00"/>
    <n v="3812"/>
    <s v="DIR"/>
    <s v="Reitoria - Estagiários"/>
    <s v="Solicitação 1784/2013 - REMANEJAMENTO 50415267 / 2022 de recurso para estágio do aluno Willian Fernandes dos Santos."/>
    <s v="Sim"/>
    <m/>
    <n v="360"/>
    <n v="0"/>
    <n v="0"/>
    <n v="8"/>
    <x v="9"/>
  </r>
  <r>
    <x v="18"/>
    <d v="2022-08-24T00:00:00"/>
    <n v="3815"/>
    <s v="DIR"/>
    <s v="Reitoria - Estagiários"/>
    <s v="Solicitação 857/2017 Remanejamento 50423448 / 2022 de recurso para estágio do aluno Jefferson Pereira de Albuquerque."/>
    <s v="Sim"/>
    <m/>
    <n v="1331"/>
    <n v="0"/>
    <n v="0"/>
    <n v="8"/>
    <x v="9"/>
  </r>
  <r>
    <x v="18"/>
    <d v="2022-08-25T00:00:00"/>
    <n v="3816"/>
    <s v="DIR"/>
    <s v="Reitoria - Estagiários"/>
    <s v="Solicitação 860/2017 Remanejamento 50425980 / 2022 de recurso para estágio do aluno Tiago Fernandes D'Agostino."/>
    <s v="Sim"/>
    <m/>
    <n v="2355.0300000000002"/>
    <n v="0"/>
    <n v="0"/>
    <n v="8"/>
    <x v="9"/>
  </r>
  <r>
    <x v="18"/>
    <d v="2022-09-02T00:00:00"/>
    <n v="3821"/>
    <s v="DIR"/>
    <s v="Créditos Almoxarifado"/>
    <s v="Créditos almoxarifado dos lançamento realizados 31/08 a 02/09/2022. Diretoria R$ 59.523,94 - FAP R$ 84,47 - FEP R$ 336,58 - FGE R$ 522,06 - FMT R$ 36,92 - FNC 384,74."/>
    <s v="Sim"/>
    <m/>
    <n v="60888.71"/>
    <n v="0"/>
    <n v="0"/>
    <n v="9"/>
    <x v="2"/>
  </r>
  <r>
    <x v="18"/>
    <d v="2022-09-08T00:00:00"/>
    <n v="3822"/>
    <s v="DIR"/>
    <s v="Reitoria - Estagiários"/>
    <s v="Solicitação 61/2022 - Remanejamento 50450984/2022 de recurso para estágio do aluno Sthephany de Fatima de Oliveira."/>
    <s v="Sim"/>
    <m/>
    <n v="660.01"/>
    <n v="0"/>
    <n v="0"/>
    <n v="9"/>
    <x v="2"/>
  </r>
  <r>
    <x v="18"/>
    <d v="2022-09-08T00:00:00"/>
    <n v="3823"/>
    <s v="DIR"/>
    <s v="Reitoria - Estagiários"/>
    <s v="Solicitação 309/2022 - Remanejamento 50451000 de recurso para estágio do aluno Maria Rosa Lins Gomes."/>
    <s v="Sim"/>
    <m/>
    <n v="13404.99"/>
    <n v="0"/>
    <n v="0"/>
    <n v="9"/>
    <x v="2"/>
  </r>
  <r>
    <x v="18"/>
    <d v="2022-09-08T00:00:00"/>
    <n v="3824"/>
    <s v="ATF-ALMOX"/>
    <s v="Créditos Almoxarifado"/>
    <s v="Créditos almoxarifado dos lançamento realizados 06 e 09/09/2022. Diretoria R$ 102.109,80 - FAP R$ 1.858,53 - FEP R$ 3.185,41 - FGE R$ 965,10 - FMA R$ 912,05 - FMT R$ 3.761,67 - FNC 2.801,21."/>
    <s v="Sim"/>
    <m/>
    <n v="115593.77"/>
    <n v="0"/>
    <n v="0"/>
    <n v="9"/>
    <x v="2"/>
  </r>
  <r>
    <x v="18"/>
    <d v="2022-09-09T00:00:00"/>
    <n v="3825"/>
    <s v="DIR"/>
    <s v="Reitoria - Estagiários"/>
    <s v="Solicitação 1054/2022 - Remanejamento 50455102 / 2022 de recurso para estágio do aluno Lucas Vazquez Valente."/>
    <s v="Sim"/>
    <m/>
    <n v="17712"/>
    <n v="0"/>
    <n v="0"/>
    <n v="9"/>
    <x v="2"/>
  </r>
  <r>
    <x v="18"/>
    <d v="2022-09-22T00:00:00"/>
    <n v="3830"/>
    <s v="DIR"/>
    <s v="Créditos Tesouraria"/>
    <s v="Ajustes de lançamentos referente as despesas realizadas no Grupo da Manutenção Predial no processo de adiantamento nº : 22.1.420.43.7, mas lançados no RORÇ DFGE - GO 15860 - Contrapartida Diretoria Manutenção Predial GO 16088."/>
    <s v="Sim"/>
    <m/>
    <n v="2290"/>
    <n v="0"/>
    <n v="0"/>
    <n v="9"/>
    <x v="2"/>
  </r>
  <r>
    <x v="18"/>
    <d v="2022-09-28T00:00:00"/>
    <n v="3832"/>
    <s v="DIR"/>
    <s v="Ajuste de saldo"/>
    <s v="Cobrir saldo negativo da FMA e FNC - contrapartida DIRETORIA RINF ÁSICO - GO 16106"/>
    <s v="Sim"/>
    <m/>
    <n v="111.34"/>
    <n v="0"/>
    <n v="0"/>
    <n v="9"/>
    <x v="2"/>
  </r>
  <r>
    <x v="18"/>
    <d v="2022-10-11T00:00:00"/>
    <n v="3841"/>
    <s v="DIR"/>
    <s v="Reitoria - Estagiários"/>
    <s v="Solicitação 863/2018 - Remanejamento 50516861 / 2022 de recurso para estágio do aluno Carlos Henrique Camillo da Silva."/>
    <s v="Sim"/>
    <m/>
    <n v="546.1"/>
    <n v="0"/>
    <n v="0"/>
    <n v="10"/>
    <x v="10"/>
  </r>
  <r>
    <x v="18"/>
    <d v="2022-10-11T00:00:00"/>
    <n v="3842"/>
    <s v="DIR"/>
    <s v="Reitoria - Estagiários"/>
    <s v="Solicitação 654/2021 - REMANEJAMENTO 50516888 / 2022 de recurso para estágio do aluno Carolina Garcia Yassui."/>
    <s v="Sim"/>
    <m/>
    <n v="649.03"/>
    <n v="0"/>
    <n v="0"/>
    <n v="10"/>
    <x v="10"/>
  </r>
  <r>
    <x v="18"/>
    <d v="2022-10-11T00:00:00"/>
    <n v="3843"/>
    <s v="DIR"/>
    <s v="Reitoria - Estagiários"/>
    <s v="Solicitação 889/2017 - REMANEJAMENTO 50516900 / 2022 de recurso para estágio do aluno Caterine Silva e Souza"/>
    <s v="Sim"/>
    <m/>
    <n v="1417.25"/>
    <n v="0"/>
    <n v="0"/>
    <n v="10"/>
    <x v="10"/>
  </r>
  <r>
    <x v="18"/>
    <d v="2022-10-11T00:00:00"/>
    <n v="3845"/>
    <s v="ATF-ALMOX"/>
    <s v="Créditos Almoxarifado"/>
    <s v="Créditos almoxarifado dos lançamento realizados 13/09/2022 a 11/10/2022. Diretoria R$ 31.760,68 - FAP R$ 521,99 - FEP R$ 183,96 - FGE R$ 317,59 - FMA R$ 508,90 - FMT R$ 49,23 - FNC 502,26."/>
    <s v="Sim"/>
    <m/>
    <n v="33844.61"/>
    <n v="0"/>
    <n v="0"/>
    <n v="10"/>
    <x v="10"/>
  </r>
  <r>
    <x v="18"/>
    <d v="2022-10-13T00:00:00"/>
    <n v="3846"/>
    <s v="DIR"/>
    <s v="EEFE"/>
    <s v="Conforme OF.ATF.003/2022/IF - Referente ao fornecimento de Nitrogênio Liquido nos períodos: Abril a Dezembro de 2021 e Janeiro a Setembro de 2022 - REMANEJAMENTO 50522985 / 2022"/>
    <s v="Sim"/>
    <m/>
    <n v="2740"/>
    <n v="0"/>
    <n v="0"/>
    <n v="10"/>
    <x v="10"/>
  </r>
  <r>
    <x v="18"/>
    <d v="2022-10-13T00:00:00"/>
    <n v="3847"/>
    <s v="DIR"/>
    <s v="IAG"/>
    <s v="Despesas efetuadas com fornecimento de nitrogênio líquido referentes aos meses de dezembro de 2021 a setembro de 2022 - REMANEJAMENTO 50523302 / 2022."/>
    <s v="Sim"/>
    <m/>
    <n v="540"/>
    <n v="0"/>
    <n v="0"/>
    <n v="10"/>
    <x v="10"/>
  </r>
  <r>
    <x v="18"/>
    <d v="2022-10-14T00:00:00"/>
    <n v="3853"/>
    <s v="DIR"/>
    <s v="Faculdade de Odontologia"/>
    <s v="Fornecimento 6542 litros de nitrogênio líquido referente aos meses de abril a dezembro de 2021 e janeiro a julho e setembro de 2022 - REMANEJAMENTO 50526166 / 2022"/>
    <s v="Sim"/>
    <m/>
    <n v="6542"/>
    <n v="0"/>
    <n v="0"/>
    <n v="10"/>
    <x v="10"/>
  </r>
  <r>
    <x v="18"/>
    <d v="2022-10-17T00:00:00"/>
    <n v="3858"/>
    <s v="DIR"/>
    <s v="Transposição interna"/>
    <s v="Para ajustar saldo negativo FAP (GO 16210 e GC 3857) - Contrapartida GO 16211"/>
    <s v="Sim"/>
    <m/>
    <n v="3498.42"/>
    <n v="0"/>
    <n v="0"/>
    <n v="10"/>
    <x v="10"/>
  </r>
  <r>
    <x v="18"/>
    <d v="2022-10-19T00:00:00"/>
    <n v="3861"/>
    <s v="DIR"/>
    <s v="Créditos Almoxarifado"/>
    <s v="Créditos almoxarifado dos lançamento realizados 17/10/2022. Diretoria R$ 9.891,14 - FEP R$ 255,07."/>
    <s v="Sim"/>
    <m/>
    <n v="10146.209999999999"/>
    <n v="0"/>
    <n v="0"/>
    <n v="10"/>
    <x v="10"/>
  </r>
  <r>
    <x v="18"/>
    <d v="2022-10-27T00:00:00"/>
    <n v="3868"/>
    <s v="DIR"/>
    <s v="Créditos Almoxarifado"/>
    <s v="Créditos almoxarifado dos lançamento realizados 17/10/2022 Diretoria R$ 10.206,54 - FEP R$ 255,07"/>
    <s v="Sim"/>
    <m/>
    <n v="10461.61"/>
    <n v="0"/>
    <n v="0"/>
    <n v="10"/>
    <x v="10"/>
  </r>
  <r>
    <x v="18"/>
    <d v="2022-11-09T00:00:00"/>
    <n v="3874"/>
    <s v="DIR"/>
    <s v="Créditos Almoxarifado"/>
    <s v="Créditos almoxarifado dos lançamento realizados 17/11/2022. Diretoria R$ 10.206,54 - FEP R$ 255,07"/>
    <s v="Sim"/>
    <m/>
    <n v="10461.61"/>
    <n v="0"/>
    <n v="0"/>
    <n v="11"/>
    <x v="3"/>
  </r>
  <r>
    <x v="18"/>
    <d v="2022-11-10T00:00:00"/>
    <n v="3876"/>
    <s v="DIR"/>
    <s v="Reitoria - Estagiários"/>
    <s v="Solicitação 292/2022 REMANEJAMENTO 50588749 / 2022 de recurso para estágio do aluno Lucas Vazquez Valente - Solicitação 293/2022 - Remanejamento 50588781 / 2022 de recurso para estágio do aluno Tiago Matheus da Silva - Solicitação 294/2022 Remanejamento 50589109 / 2022 de recurso para estágio do aluno Pedro Vicente de Jesus."/>
    <s v="Sim"/>
    <m/>
    <n v="1864"/>
    <n v="0"/>
    <n v="0"/>
    <n v="11"/>
    <x v="3"/>
  </r>
  <r>
    <x v="18"/>
    <d v="2022-11-30T00:00:00"/>
    <n v="3887"/>
    <s v="DIR"/>
    <s v="SEC Figueiredo Ltda - EPP"/>
    <s v="Fechamento do Exercício 2022 - Saldo remanescente"/>
    <s v="Sim"/>
    <m/>
    <n v="861.84"/>
    <n v="0"/>
    <n v="0"/>
    <n v="11"/>
    <x v="3"/>
  </r>
  <r>
    <x v="18"/>
    <d v="2022-12-01T00:00:00"/>
    <n v="3889"/>
    <s v="DIR"/>
    <s v="White Martins Gases Industriais Ltda"/>
    <s v="Anulação saldo remanescente fechamento do Exercício 2022"/>
    <s v="Sim"/>
    <m/>
    <n v="25664.35"/>
    <n v="0"/>
    <n v="0"/>
    <n v="12"/>
    <x v="4"/>
  </r>
  <r>
    <x v="18"/>
    <d v="2022-12-01T00:00:00"/>
    <n v="3890"/>
    <s v="DIR"/>
    <s v="White Martins Gases Industriais Ltda"/>
    <s v="Anulação referente ao fechamento do Exercício - Saldo Remanescente"/>
    <s v="Sim"/>
    <m/>
    <n v="40.85"/>
    <n v="0"/>
    <n v="0"/>
    <n v="12"/>
    <x v="4"/>
  </r>
  <r>
    <x v="18"/>
    <d v="2022-12-02T00:00:00"/>
    <n v="3892"/>
    <s v="DIR"/>
    <s v="Créditos Almoxarifado"/>
    <s v="Créditos almoxarifado dos lançamento realizados 17/10/2022. Diretoria R$ 10.206,54 - FEP R$ 255,07"/>
    <s v="Sim"/>
    <m/>
    <n v="10461.61"/>
    <n v="0"/>
    <n v="0"/>
    <n v="12"/>
    <x v="4"/>
  </r>
  <r>
    <x v="18"/>
    <d v="2022-12-08T00:00:00"/>
    <n v="3898"/>
    <s v="DIR"/>
    <s v="Créditos Almoxarifado"/>
    <s v="Créditos almoxarifado dos lançamento realizados 05 e 08/12/2022. Diretoria R$ 27.421,92 - FAP R$ 287,60 - FEP R$ 198,10 - FGE R$ 351,57 - FMT R$ 1.056,31 - FNC 991,38."/>
    <s v="Sim"/>
    <m/>
    <n v="30306.880000000001"/>
    <n v="0"/>
    <n v="0"/>
    <n v="12"/>
    <x v="4"/>
  </r>
  <r>
    <x v="18"/>
    <d v="2022-12-13T00:00:00"/>
    <n v="3899"/>
    <s v="DIR"/>
    <s v="Créditos Almoxarifado"/>
    <s v="Créditos almoxarifado dos lançamento realizados 12/12/2022. Diretoria R$ 2.082,60 - FEP R$ 174,28 - FGE R$ 360,10 - FMA R$ 532,65 - FNC 54,96"/>
    <s v="Sim"/>
    <m/>
    <n v="3204.59"/>
    <n v="0"/>
    <n v="0"/>
    <n v="12"/>
    <x v="4"/>
  </r>
  <r>
    <x v="18"/>
    <d v="2022-12-13T00:00:00"/>
    <n v="3900"/>
    <s v="DIR"/>
    <s v="Fechamento de exercício 2022"/>
    <s v="Saldo remanescente dos departamentos FAP GO 16373, FEP GO 16374, FGE GO 16375 e FMT GO 16376, Cobrir saldos negativos dos departamentos FMA GC 3894 E FNC GC 3895"/>
    <s v="Sim"/>
    <m/>
    <n v="35611.57"/>
    <n v="0"/>
    <n v="0"/>
    <n v="12"/>
    <x v="4"/>
  </r>
  <r>
    <x v="18"/>
    <d v="2022-12-22T00:00:00"/>
    <n v="3901"/>
    <s v="DIR"/>
    <s v="Créditos Almoxarifado"/>
    <s v="Créditos almoxarifado dos lançamento realizados 12, 15 e 20/12/2022. Diretoria R$ 25.354,62 - FAP R$ 287,60 - FEP R$ 198,10 - FGE R$ 965,10 - FMT R$ 1.056,31 - FNC 991,38."/>
    <s v="Sim"/>
    <m/>
    <n v="9590.9599999999991"/>
    <n v="0"/>
    <n v="0"/>
    <n v="12"/>
    <x v="4"/>
  </r>
  <r>
    <x v="19"/>
    <d v="2022-01-21T00:00:00"/>
    <n v="3540"/>
    <s v="DIR"/>
    <s v="Abertura do Exercício 2022"/>
    <s v="Abertura do orçamento 2022"/>
    <s v="Sim"/>
    <m/>
    <n v="633761"/>
    <n v="0"/>
    <n v="0"/>
    <n v="1"/>
    <x v="11"/>
  </r>
  <r>
    <x v="19"/>
    <d v="2022-08-08T00:00:00"/>
    <n v="3747"/>
    <s v="DIR"/>
    <s v="Ajuste de saldo"/>
    <s v="Ajuste de saldo"/>
    <s v="Sim"/>
    <m/>
    <n v="-5719.52"/>
    <n v="0"/>
    <n v="0"/>
    <n v="8"/>
    <x v="9"/>
  </r>
  <r>
    <x v="19"/>
    <d v="2022-10-17T00:00:00"/>
    <n v="3855"/>
    <s v="DIR"/>
    <s v="Transposição interna"/>
    <s v="Transferência de saldo da Diretoria RORÇ Básico - Remanejamento 50531925 / 2022. GO 16203"/>
    <s v="Sim"/>
    <m/>
    <n v="22.94"/>
    <n v="0"/>
    <n v="0"/>
    <n v="10"/>
    <x v="10"/>
  </r>
  <r>
    <x v="19"/>
    <d v="2022-10-17T00:00:00"/>
    <n v="3859"/>
    <s v="DIR"/>
    <s v="Ajuste de saldo"/>
    <s v="Ajuste de Saldo fim do Exercício 2022"/>
    <s v="Sim"/>
    <m/>
    <n v="445.44"/>
    <n v="0"/>
    <n v="0"/>
    <n v="10"/>
    <x v="10"/>
  </r>
  <r>
    <x v="19"/>
    <d v="2022-10-17T00:00:00"/>
    <n v="3860"/>
    <s v="DIR"/>
    <s v="Transposição interna"/>
    <s v="Transferência de saldo RINF - OUTRAS UNIDADES para Diretoria GO 16216"/>
    <s v="Sim"/>
    <m/>
    <n v="563.13"/>
    <n v="0"/>
    <n v="0"/>
    <n v="10"/>
    <x v="10"/>
  </r>
  <r>
    <x v="19"/>
    <d v="2022-10-26T00:00:00"/>
    <n v="3863"/>
    <s v="DIR"/>
    <s v="Reserva"/>
    <s v="Remanejamentos 50559420/2022 e 50559447/2022 Referente ao Pregão Pregão - compra de peças e acessórios de informática e monitor de vídeo de 23,8&quot; - RC 518437 - DC 230395 - ajuste da GO 16241."/>
    <s v="Sim"/>
    <m/>
    <n v="6971.15"/>
    <n v="0"/>
    <n v="0"/>
    <n v="10"/>
    <x v="10"/>
  </r>
  <r>
    <x v="19"/>
    <d v="2022-10-27T00:00:00"/>
    <n v="3866"/>
    <s v="DIR"/>
    <s v="Transposição interna"/>
    <s v="Transposição do Grupo Básico para atender empenho DC 253590 / 2022 de informática - Remanejamentos 50563649, 50563665 e 50563800 - GO 16250"/>
    <s v="Sim"/>
    <m/>
    <n v="23589"/>
    <n v="0"/>
    <n v="0"/>
    <n v="10"/>
    <x v="10"/>
  </r>
  <r>
    <x v="19"/>
    <d v="2022-11-08T00:00:00"/>
    <n v="3871"/>
    <s v="DIR"/>
    <s v="Transposicao Interna"/>
    <s v="REMANEJAMENTO 50574560 / 2022 Referente a NE.05583873 - compra de disco rígido SSD - RC 563823 - DC 253816 - Ajuste da GO 16285."/>
    <s v="Sim"/>
    <m/>
    <n v="1450"/>
    <n v="0"/>
    <n v="0"/>
    <n v="11"/>
    <x v="3"/>
  </r>
  <r>
    <x v="19"/>
    <d v="2022-11-08T00:00:00"/>
    <n v="3872"/>
    <s v="DIR"/>
    <s v="Transposicao Interna"/>
    <s v="Remanejamento 50585189/2022 Referente NE.05588298 - compra de minis HD externo - RC 569490 - DC 265016 - Ajuste da GO 16287."/>
    <s v="Sim"/>
    <m/>
    <n v="1110"/>
    <n v="0"/>
    <n v="0"/>
    <n v="11"/>
    <x v="3"/>
  </r>
  <r>
    <x v="19"/>
    <d v="2022-12-02T00:00:00"/>
    <n v="3893"/>
    <s v="DIR"/>
    <s v="Fechamento do Exercício 2022"/>
    <s v="Créditos referente saldo remanescente 2022 do fechamento do exercício 2022 - RINF FEP R$ 15.511,08 e RINF FMT R$ 20.073.39"/>
    <s v="Sim"/>
    <m/>
    <n v="35926.769999999997"/>
    <n v="0"/>
    <n v="0"/>
    <n v="12"/>
    <x v="4"/>
  </r>
  <r>
    <x v="20"/>
    <d v="2022-01-21T00:00:00"/>
    <n v="3539"/>
    <s v="DIR"/>
    <s v="Abertura do Exercício 2022"/>
    <s v="Abertura do orçamento 2022"/>
    <s v="Sim"/>
    <m/>
    <n v="108375"/>
    <n v="0"/>
    <n v="0"/>
    <n v="1"/>
    <x v="11"/>
  </r>
  <r>
    <x v="20"/>
    <d v="2022-08-17T00:00:00"/>
    <n v="3809"/>
    <s v="DIR"/>
    <s v="Ajuste de saldo"/>
    <s v="Ajuste de saldo"/>
    <s v="Sim"/>
    <m/>
    <n v="504"/>
    <n v="0"/>
    <n v="0"/>
    <n v="8"/>
    <x v="9"/>
  </r>
  <r>
    <x v="21"/>
    <d v="2022-02-18T00:00:00"/>
    <n v="3657"/>
    <s v="FMT"/>
    <s v="Transposição Interna"/>
    <s v="Distribuição da verba para os departamentos conforme aprovado na reunião da CTA"/>
    <s v="Sim"/>
    <m/>
    <n v="21853.83"/>
    <n v="0"/>
    <n v="0"/>
    <n v="2"/>
    <x v="5"/>
  </r>
  <r>
    <x v="22"/>
    <d v="2022-02-18T00:00:00"/>
    <n v="3653"/>
    <s v="FAP"/>
    <s v="Transposição Interna"/>
    <s v="Distribuição da verba para os departamentos conforme aprovado na reunião da CTA"/>
    <s v="Sim"/>
    <m/>
    <n v="19668.439999999999"/>
    <n v="0"/>
    <n v="0"/>
    <n v="2"/>
    <x v="5"/>
  </r>
  <r>
    <x v="22"/>
    <d v="2022-10-17T00:00:00"/>
    <n v="3857"/>
    <s v="FAP"/>
    <s v="Transposição interna"/>
    <s v="Transferência da RORÇ FAP para cobrir saldo negativo - GO 16210"/>
    <s v="Sim"/>
    <m/>
    <n v="3498.42"/>
    <n v="0"/>
    <n v="0"/>
    <n v="10"/>
    <x v="10"/>
  </r>
  <r>
    <x v="23"/>
    <d v="2022-02-18T00:00:00"/>
    <n v="3654"/>
    <s v="FEP"/>
    <s v="Transposição Interna"/>
    <s v="Distribuição da verba para os departamentos conforme aprovado na reunião da CTA"/>
    <s v="Sim"/>
    <m/>
    <n v="22946.52"/>
    <n v="0"/>
    <n v="0"/>
    <n v="2"/>
    <x v="5"/>
  </r>
  <r>
    <x v="24"/>
    <d v="2022-02-18T00:00:00"/>
    <n v="3658"/>
    <s v="FNC"/>
    <s v="Transposição Interna"/>
    <s v="Distribuição da verba para os departamentos conforme aprovado na reunião da CTA"/>
    <s v="Sim"/>
    <m/>
    <n v="27317.279999999999"/>
    <n v="0"/>
    <n v="0"/>
    <n v="2"/>
    <x v="5"/>
  </r>
  <r>
    <x v="24"/>
    <d v="2022-09-28T00:00:00"/>
    <n v="3834"/>
    <s v="FNC"/>
    <s v="Ajuste de saldo"/>
    <s v="Transposição de saldo do RORÇ FNC para RINF FNC que esta negativo - GO 16108"/>
    <s v="Sim"/>
    <m/>
    <n v="33.9"/>
    <n v="0"/>
    <n v="0"/>
    <n v="9"/>
    <x v="2"/>
  </r>
  <r>
    <x v="25"/>
    <d v="2022-02-18T00:00:00"/>
    <n v="3656"/>
    <s v="FMA"/>
    <s v="Transposição Interna"/>
    <s v="Distribuição da verba para os departamentos conforme aprovado na reunião da CTA"/>
    <s v="Sim"/>
    <m/>
    <n v="17483.060000000001"/>
    <n v="0"/>
    <n v="0"/>
    <n v="2"/>
    <x v="5"/>
  </r>
  <r>
    <x v="25"/>
    <d v="2022-09-28T00:00:00"/>
    <n v="3833"/>
    <s v="FMA"/>
    <s v="Ajuste de saldo"/>
    <s v="Transposição de saldo do RORÇ para RINF FMA que esta negativo - GO 16107"/>
    <s v="Sim"/>
    <m/>
    <n v="77.44"/>
    <n v="0"/>
    <n v="0"/>
    <n v="9"/>
    <x v="2"/>
  </r>
  <r>
    <x v="90"/>
    <d v="2022-10-17T00:00:00"/>
    <n v="3856"/>
    <s v="DIR"/>
    <s v="Pró Reitoria Pós Graduação"/>
    <s v="Grupo 605 - Apoio aos Programas de Pós-Graduação - Auxílio financeiro para o PPG Ensino de Ciências - contemplado no Edital PRPG 56/2022 - Apoio a manutenção de Websites dos PPGrad. - REMANEJAMENTO 50529726 / 2022"/>
    <s v="Sim"/>
    <m/>
    <n v="2500"/>
    <n v="0"/>
    <n v="0"/>
    <n v="10"/>
    <x v="10"/>
  </r>
  <r>
    <x v="26"/>
    <d v="2022-02-18T00:00:00"/>
    <n v="3649"/>
    <s v="FGE"/>
    <s v="Transposição Interna"/>
    <s v="Distribuição da verba para os departamentos conforme aprovado na reunião da CTA"/>
    <s v="Sim"/>
    <m/>
    <n v="30035.45"/>
    <n v="0"/>
    <n v="0"/>
    <n v="2"/>
    <x v="5"/>
  </r>
  <r>
    <x v="27"/>
    <d v="2022-02-18T00:00:00"/>
    <n v="3655"/>
    <s v="FGE"/>
    <s v="Transposição Interna"/>
    <s v="Distribuição da verba para os departamentos conforme aprovado na reunião da CTA"/>
    <s v="Sim"/>
    <m/>
    <n v="17483.060000000001"/>
    <n v="0"/>
    <n v="0"/>
    <n v="2"/>
    <x v="5"/>
  </r>
  <r>
    <x v="27"/>
    <d v="2022-08-17T00:00:00"/>
    <n v="3804"/>
    <s v="DIR"/>
    <s v="Transposição interna"/>
    <s v="Para cobrir saldo negativo RINF FGE - Contrapartida: GO 15866 para GC 3804 - GO 15867 para GC 3805"/>
    <s v="Sim"/>
    <m/>
    <n v="454.94"/>
    <n v="0"/>
    <n v="0"/>
    <n v="8"/>
    <x v="9"/>
  </r>
  <r>
    <x v="28"/>
    <d v="2022-02-18T00:00:00"/>
    <n v="3648"/>
    <s v="FEP"/>
    <s v="Transposição Interna"/>
    <s v="Distribuição da verba para os departamentos conforme aprovado na reunião da CTA"/>
    <s v="Sim"/>
    <m/>
    <n v="39421.53"/>
    <n v="0"/>
    <n v="0"/>
    <n v="2"/>
    <x v="5"/>
  </r>
  <r>
    <x v="29"/>
    <d v="2022-01-21T00:00:00"/>
    <n v="3543"/>
    <s v="DIR"/>
    <s v="Abertura do Exercício 2022"/>
    <s v="Abertura do orçamento 2022"/>
    <s v="Sim"/>
    <m/>
    <n v="36135"/>
    <n v="0"/>
    <n v="0"/>
    <n v="1"/>
    <x v="11"/>
  </r>
  <r>
    <x v="29"/>
    <d v="2022-08-10T00:00:00"/>
    <n v="3793"/>
    <s v="DIR"/>
    <s v="Reitoria - Estagiários"/>
    <s v="Solicitação 1379/2013 Remanejamento N° 2022 50401363 de recurso para estágio do aluno Bruno Candido Costa Mano."/>
    <s v="Sim"/>
    <m/>
    <n v="786"/>
    <n v="0"/>
    <n v="0"/>
    <n v="8"/>
    <x v="9"/>
  </r>
  <r>
    <x v="29"/>
    <d v="2022-08-10T00:00:00"/>
    <n v="3794"/>
    <s v="DIR"/>
    <s v="Reitoria - Estagiários"/>
    <s v="Solicitação 1380/2013 Remanejamento N° 2022 50401380 de recurso para estágio do aluno Ana Raquel Silverio Rodrigues."/>
    <s v="Sim"/>
    <m/>
    <n v="7241.62"/>
    <n v="0"/>
    <n v="0"/>
    <n v="8"/>
    <x v="9"/>
  </r>
  <r>
    <x v="30"/>
    <d v="2022-02-18T00:00:00"/>
    <n v="3650"/>
    <s v="FMA"/>
    <s v="Transposição Interna"/>
    <s v="Distribuição da verba para os departamentos conforme aprovado na reunião da CTA"/>
    <s v="Sim"/>
    <m/>
    <n v="30035.45"/>
    <n v="0"/>
    <n v="0"/>
    <n v="2"/>
    <x v="5"/>
  </r>
  <r>
    <x v="30"/>
    <d v="2022-12-02T00:00:00"/>
    <n v="3894"/>
    <s v="FMA"/>
    <s v="Fechamento do Exercício 2022"/>
    <s v="Fechamento do exercício 2022 - Cobrir saldo negativo"/>
    <s v="Sim"/>
    <m/>
    <n v="723.46"/>
    <n v="0"/>
    <n v="0"/>
    <n v="12"/>
    <x v="4"/>
  </r>
  <r>
    <x v="91"/>
    <d v="2022-01-20T00:00:00"/>
    <n v="3534"/>
    <s v="DIR"/>
    <s v="Diárias"/>
    <s v="Empenho de diárias Nacionais NE 342568 e Internacionais NE 342657 Exercício 2022 - Contrapartida GO 15046 - ANULADO FECHAMENTO DO EXERCÍCIO 2022"/>
    <s v="Sim"/>
    <m/>
    <n v="0"/>
    <n v="0"/>
    <n v="0"/>
    <n v="1"/>
    <x v="11"/>
  </r>
  <r>
    <x v="91"/>
    <d v="2022-04-19T00:00:00"/>
    <n v="3688"/>
    <s v="DIR"/>
    <s v="Correios e Telégrafos - E.B.C.T."/>
    <s v="NE.00793497 - Reforço da NE.00290657 - Contrato de serviços de correios - Exercício 2022. Contrapartida GO 15170"/>
    <s v="Sim"/>
    <m/>
    <n v="970.28"/>
    <n v="0"/>
    <n v="0"/>
    <n v="4"/>
    <x v="0"/>
  </r>
  <r>
    <x v="91"/>
    <d v="2022-05-10T00:00:00"/>
    <n v="3709"/>
    <s v="DIR"/>
    <s v="Meru Viagens EIRELI"/>
    <s v="SERVICO DE FORNECIMENTO DE PASSAGENS Aéreas - Voos Nacionais - NE 224867/2022. GO 15020"/>
    <s v="Sim"/>
    <m/>
    <n v="0"/>
    <n v="0"/>
    <n v="0"/>
    <n v="5"/>
    <x v="1"/>
  </r>
  <r>
    <x v="91"/>
    <d v="2022-05-10T00:00:00"/>
    <n v="3710"/>
    <s v="DIR"/>
    <s v="Meru Viagens EIRELI"/>
    <s v="SERVICO DE FORNECIMENTO DE PASSAGENS Aéreas - Voos Internacionais - NE 224875/2022 - GO 15021"/>
    <s v="Sim"/>
    <m/>
    <n v="0"/>
    <n v="0"/>
    <n v="0"/>
    <n v="5"/>
    <x v="1"/>
  </r>
  <r>
    <x v="31"/>
    <d v="2022-01-24T00:00:00"/>
    <n v="3602"/>
    <s v="FNC"/>
    <s v="Saldo do exercício anterior"/>
    <s v="Saldo Remanescente do Exercício 2021 - Grupo: 179 - FONTE RECEITA 04 - FRBNY - Doc Columbus-Mocas - (ONR - Office of Naval Research) - Recibo 176/2019 (26/11/2019) - Recolhimento 2019 05562312 e Remessa financeira internacional - Mercúrio 43514 - CDG 20200416000002092 - Ordem Pgto 51028270 - Convênios nº 43514 - Número Recibo: 35/2020."/>
    <s v="Sim"/>
    <m/>
    <n v="1174630.8999999999"/>
    <n v="0"/>
    <n v="0"/>
    <n v="1"/>
    <x v="11"/>
  </r>
  <r>
    <x v="32"/>
    <d v="2022-01-26T00:00:00"/>
    <n v="3623"/>
    <s v="FAP"/>
    <s v="Saldo do exercício anterior"/>
    <s v="Saldo remanescente do Exercício 2021 - Grupo Básico 43.000"/>
    <s v="Sim"/>
    <m/>
    <n v="676.8"/>
    <n v="0"/>
    <n v="0"/>
    <n v="1"/>
    <x v="11"/>
  </r>
  <r>
    <x v="32"/>
    <d v="2022-02-21T00:00:00"/>
    <n v="3659"/>
    <s v="FAP"/>
    <s v="Recibo Tesouraria"/>
    <s v="Recibo nº 13/2022 - Serviço prestados de Medidas de DRX (pesquisa) junto ao Laboratório de Cristalografia do IF"/>
    <s v="Sim"/>
    <m/>
    <n v="500"/>
    <n v="0"/>
    <n v="0"/>
    <n v="2"/>
    <x v="5"/>
  </r>
  <r>
    <x v="32"/>
    <d v="2022-02-24T00:00:00"/>
    <n v="3660"/>
    <s v="FAP"/>
    <s v="Gennady Gussev - Processo Fapesp"/>
    <s v="Recibo 014 - Serviços prestados de medidas de DRX, junto ao Lab. de Cristalografia do IF - GC 3661 - ADM."/>
    <s v="Sim"/>
    <m/>
    <n v="450"/>
    <n v="0"/>
    <n v="0"/>
    <n v="2"/>
    <x v="5"/>
  </r>
  <r>
    <x v="32"/>
    <d v="2022-04-19T00:00:00"/>
    <n v="3687"/>
    <s v="FAP"/>
    <s v="IF - YTL S/A - RUC 80106480-5"/>
    <s v="Recibo 40 - serviços prestados de Porosimetria, junto ao Lab. de Cristalografia do IF - OBS. 10% p/ ADM do valor de R$ 4.080,00 = R$ 408,00."/>
    <s v="Sim"/>
    <m/>
    <n v="3672"/>
    <n v="0"/>
    <n v="0"/>
    <n v="4"/>
    <x v="0"/>
  </r>
  <r>
    <x v="32"/>
    <d v="2022-11-17T00:00:00"/>
    <n v="3878"/>
    <s v="FAP"/>
    <s v="Recibo Tesouraria"/>
    <s v="Serviços prestados de SAXS junto ao Lab. de Cristalografia do IF - OBS. 10% p/ ADM do valor de R$ 2.115,00 = R$ 235,00 - Recibo 138/2022"/>
    <s v="Sim"/>
    <m/>
    <n v="2115"/>
    <n v="0"/>
    <n v="0"/>
    <n v="11"/>
    <x v="3"/>
  </r>
  <r>
    <x v="33"/>
    <d v="2022-01-24T00:00:00"/>
    <n v="3581"/>
    <s v="AAA-CPG"/>
    <s v="Saldo do exercício anterior"/>
    <s v="Transferência da Diretoria ref. ao saldo remanescente do Exercício Anterior"/>
    <s v="Sim"/>
    <m/>
    <n v="59608.47"/>
    <n v="0"/>
    <n v="0"/>
    <n v="1"/>
    <x v="11"/>
  </r>
  <r>
    <x v="34"/>
    <d v="2022-03-14T00:00:00"/>
    <n v="3665"/>
    <s v="DIR"/>
    <s v="Reitoria"/>
    <s v="REMANEJAMENTO 50130602 / 2022 - Recursos para o pagamento da Taxa de Resíduos Sólidos de Saúde (TRSS), exercício 2022."/>
    <s v="Sim"/>
    <m/>
    <n v="785.52"/>
    <n v="0"/>
    <n v="0"/>
    <n v="3"/>
    <x v="6"/>
  </r>
  <r>
    <x v="34"/>
    <d v="2022-03-14T00:00:00"/>
    <n v="3666"/>
    <s v="DIR"/>
    <s v="Reitoria USP"/>
    <s v="Cancelado - Rem. 50131943 - Pagamento de Taxa de Resíduos Sólidos de Saúde - TRSS - Exercício 2.022 - Em duplicidade."/>
    <s v="Sim"/>
    <m/>
    <n v="0"/>
    <n v="0"/>
    <n v="0"/>
    <n v="3"/>
    <x v="6"/>
  </r>
  <r>
    <x v="35"/>
    <d v="2022-08-10T00:00:00"/>
    <n v="3785"/>
    <s v="FAP"/>
    <s v="Saldo de Exercícios Anteriores"/>
    <s v="Transposição Interna - Devolução de Receita do Exercício de 2017."/>
    <s v="Sim"/>
    <m/>
    <n v="1645"/>
    <n v="0"/>
    <n v="0"/>
    <n v="8"/>
    <x v="9"/>
  </r>
  <r>
    <x v="35"/>
    <d v="2022-08-10T00:00:00"/>
    <n v="3787"/>
    <s v="FAP"/>
    <s v="Flavio Beneduce Neto"/>
    <s v="Recibo 089 - serviços de análises de Microscopia de Força Atômica p/ o Depto. de Engenharia Metalúrgica e de Materiais da Poli - USP."/>
    <s v="Sim"/>
    <m/>
    <n v="1000"/>
    <n v="0"/>
    <n v="0"/>
    <n v="8"/>
    <x v="9"/>
  </r>
  <r>
    <x v="92"/>
    <d v="2022-01-26T00:00:00"/>
    <n v="3625"/>
    <s v="FEP"/>
    <s v="Saldo do exercício anterior"/>
    <s v="Saldo remanescente do Exercício 2021 - Grupo Básico 43.000"/>
    <s v="Sim"/>
    <m/>
    <n v="94634.77"/>
    <n v="0"/>
    <n v="0"/>
    <n v="1"/>
    <x v="11"/>
  </r>
  <r>
    <x v="92"/>
    <d v="2022-04-06T00:00:00"/>
    <n v="3676"/>
    <s v="FEP"/>
    <s v="Editora da Universidade de São Paulo"/>
    <s v="Pagamento de Direitos Autorais referente ao 2º semestre de 2021 - REMANEJAMENTO 50180405 / 2022"/>
    <s v="Sim"/>
    <m/>
    <n v="1264.8"/>
    <n v="0"/>
    <n v="0"/>
    <n v="4"/>
    <x v="0"/>
  </r>
  <r>
    <x v="92"/>
    <d v="2022-10-05T00:00:00"/>
    <n v="3835"/>
    <s v="DIR"/>
    <s v="Editora da Universidade de São Paulo"/>
    <s v="Acertos de direitos autorais nacionais ref. 1º Semestre de 2022 - Remanejamento 50480689/2022."/>
    <s v="Sim"/>
    <m/>
    <n v="1223.52"/>
    <n v="0"/>
    <n v="0"/>
    <n v="10"/>
    <x v="10"/>
  </r>
  <r>
    <x v="36"/>
    <d v="2022-01-21T00:00:00"/>
    <n v="3541"/>
    <s v="DIR"/>
    <s v="Abertura do Exercício 2022"/>
    <s v="Abertura do orçamento 2022"/>
    <s v="Sim"/>
    <m/>
    <n v="722496"/>
    <n v="0"/>
    <n v="0"/>
    <n v="1"/>
    <x v="11"/>
  </r>
  <r>
    <x v="36"/>
    <d v="2022-04-28T00:00:00"/>
    <n v="3691"/>
    <s v="DIR"/>
    <s v="Transposição Interna"/>
    <s v="Remanejamento 50219808 / 2022 - Referente ao Pregão - contrato de serviços de manutenção de aparelhos de ares condicionados do Edifício HEPIC e Centro de Computação - RC 203967 - DC 84330 - Ajuste da GO 15412"/>
    <s v="Sim"/>
    <m/>
    <n v="69684"/>
    <n v="0"/>
    <n v="0"/>
    <n v="4"/>
    <x v="0"/>
  </r>
  <r>
    <x v="36"/>
    <d v="2022-04-29T00:00:00"/>
    <n v="3692"/>
    <s v="DIR"/>
    <s v="Transposição interna"/>
    <s v="Abertura de empenho de adiantamento para despesas miúdas de pronto pagamento no grupo da manutenção predial. REMANEJAMENTO 50222965 / 2022 - GO 15418"/>
    <s v="Sim"/>
    <m/>
    <n v="8000"/>
    <n v="0"/>
    <n v="0"/>
    <n v="4"/>
    <x v="0"/>
  </r>
  <r>
    <x v="36"/>
    <d v="2022-05-30T00:00:00"/>
    <n v="3718"/>
    <s v="DIR"/>
    <s v="Transposição interna"/>
    <s v="Remanejamento N° 2022 50275562 da Grupo Básico para manutenção predial para atender empenho de despesas miúdas e de pronto pagamento."/>
    <s v="Sim"/>
    <m/>
    <n v="8000"/>
    <n v="0"/>
    <n v="0"/>
    <n v="5"/>
    <x v="1"/>
  </r>
  <r>
    <x v="36"/>
    <d v="2022-08-08T00:00:00"/>
    <n v="3744"/>
    <s v="DIR"/>
    <s v="Transposição interna"/>
    <s v="Transferência da Básica para reforçar a dotação do Grupo de Manutenção Predial para realizar reserva de licitação de jardinagem - Remanejamento 50394723/2022 - DC 170848/2022 - GO 15826"/>
    <s v="Sim"/>
    <m/>
    <n v="101805.33"/>
    <n v="0"/>
    <n v="0"/>
    <n v="8"/>
    <x v="9"/>
  </r>
  <r>
    <x v="36"/>
    <d v="2022-08-12T00:00:00"/>
    <n v="3802"/>
    <s v="DIR"/>
    <s v="Transposição interna"/>
    <s v="Remanejamento N° 2022 50406004 para atender reserva de pregão referente ao aquecedor solar do edifício de bloco de serviços - DC 181947/2022 - Processo:22.1.438.43.3 - GO 15856"/>
    <s v="Sim"/>
    <m/>
    <n v="6950"/>
    <n v="0"/>
    <n v="0"/>
    <n v="8"/>
    <x v="9"/>
  </r>
  <r>
    <x v="36"/>
    <d v="2022-08-17T00:00:00"/>
    <n v="3808"/>
    <s v="DIR"/>
    <s v="Transposição interna"/>
    <s v="Transposição para Manutenção predial para empenhar DC 167197/2022 - Remanejamento 50414481 / 2022"/>
    <s v="Sim"/>
    <m/>
    <n v="19221"/>
    <n v="0"/>
    <n v="0"/>
    <n v="8"/>
    <x v="9"/>
  </r>
  <r>
    <x v="36"/>
    <d v="2022-08-23T00:00:00"/>
    <n v="3814"/>
    <s v="DIR"/>
    <s v="Transposição interna"/>
    <s v="REMANEJAMENTO 50424568 / 2022 Atender a solicitação de reserva para realização de Pregão Eletrônico DC 188828/2022 - Contrapartida GO 15897"/>
    <s v="Sim"/>
    <m/>
    <n v="26091.63"/>
    <n v="0"/>
    <n v="0"/>
    <n v="8"/>
    <x v="9"/>
  </r>
  <r>
    <x v="36"/>
    <d v="2022-08-31T00:00:00"/>
    <n v="3819"/>
    <s v="ATO"/>
    <s v="Transposicao Interna"/>
    <s v="Transposição Interna da Básica p/ a Manutenção de Edifícios - Rem. 50439166."/>
    <s v="Sim"/>
    <m/>
    <n v="2581.65"/>
    <n v="0"/>
    <n v="0"/>
    <n v="8"/>
    <x v="9"/>
  </r>
  <r>
    <x v="36"/>
    <d v="2022-09-01T00:00:00"/>
    <n v="3820"/>
    <s v="DIR"/>
    <s v="Transposição interna"/>
    <s v="Repasse da Básica para atender empenho DC 204432/2022 Remanejamento 50444003/2022 - GO 15962"/>
    <s v="Sim"/>
    <m/>
    <n v="15995"/>
    <n v="0"/>
    <n v="0"/>
    <n v="9"/>
    <x v="2"/>
  </r>
  <r>
    <x v="37"/>
    <d v="2022-01-21T00:00:00"/>
    <n v="3551"/>
    <s v="FEP"/>
    <s v="Saldo do exercício anterior"/>
    <s v="Saldo remanescente do Exercício Anterior - Grupo 057 - Projetos Especiais - Remanejamento N° 2021 50278543 - Edital de Apoio à Manutenção preventiva e corretiva de equipamentos Multiusuários cadastrados no USPMULTI - 2021. Portaria PRP 820/21 - Prof. Cristiano Luís P. de Oliveira/ IF. Central: EMUSAXS. Equipto: XEUSS1.0"/>
    <s v="Sim"/>
    <m/>
    <n v="12821.25"/>
    <n v="0"/>
    <n v="0"/>
    <n v="1"/>
    <x v="11"/>
  </r>
  <r>
    <x v="38"/>
    <d v="2022-07-08T00:00:00"/>
    <n v="3730"/>
    <s v="DIR-SBI"/>
    <s v="AGUIA - USP"/>
    <s v="Grupo 173 - Rem. 50337460 - IF - Programa de Preservação e Conservação de Materiais Bibliográficos 2022 - ref a RC 321684/2022."/>
    <s v="Sim"/>
    <m/>
    <n v="6930"/>
    <n v="0"/>
    <n v="0"/>
    <n v="7"/>
    <x v="8"/>
  </r>
  <r>
    <x v="38"/>
    <d v="2022-07-28T00:00:00"/>
    <n v="3738"/>
    <s v="DIR-SBI"/>
    <s v="Agência USP de Gestão da Informação Acadêmica"/>
    <s v="Grupo 173 - Remanejamento 50377047 / 2022 Programa de Preservação e Conservação de Materiais Bibliográficos 2022, referente sua requisição 326210/2022."/>
    <s v="Sim"/>
    <m/>
    <n v="5779.52"/>
    <n v="0"/>
    <n v="0"/>
    <n v="7"/>
    <x v="8"/>
  </r>
  <r>
    <x v="38"/>
    <d v="2022-08-01T00:00:00"/>
    <n v="3739"/>
    <s v="SBI"/>
    <s v="Saldo do exercício anterior"/>
    <s v="Saldo remanescente de 2021 - Grupo: 173 Preservação e Conservação de Materiais Bibliográficos"/>
    <s v="Sim"/>
    <m/>
    <n v="808.3"/>
    <n v="0"/>
    <n v="0"/>
    <n v="8"/>
    <x v="9"/>
  </r>
  <r>
    <x v="38"/>
    <d v="2022-08-02T00:00:00"/>
    <n v="3740"/>
    <s v="SBI"/>
    <s v="Transposição interna"/>
    <s v="REMANEJAMENTO 50384264 / 2022 - Referente complemento de saldo no Grupo 173 Preservação e Conservação de Materiais Bibliográficos GO 15806."/>
    <s v="Sim"/>
    <m/>
    <n v="22.7"/>
    <n v="0"/>
    <n v="0"/>
    <n v="8"/>
    <x v="9"/>
  </r>
  <r>
    <x v="38"/>
    <d v="2022-08-23T00:00:00"/>
    <n v="3813"/>
    <s v="SBI"/>
    <s v="ABCD"/>
    <s v="Grupo 173 - Preservação e Conservação de Materiais Bibliográficos - REMANEJAMENTO 50422387 / 2022 - referente sua requisição 325884/2022."/>
    <s v="Sim"/>
    <m/>
    <n v="495"/>
    <n v="0"/>
    <n v="0"/>
    <n v="8"/>
    <x v="9"/>
  </r>
  <r>
    <x v="93"/>
    <d v="2022-01-26T00:00:00"/>
    <n v="3613"/>
    <s v="FMA"/>
    <s v="Saldo do exercício anterior"/>
    <s v="Saldo remanescente 2021 Ref. Programa USP-COFECUB Edital 2015 - Coord. Frederique Marie Brigitte Sylvie Grassi - missão BR-FR, 5-20/12/19, ref. passagem GRU-CDG-GRU Profa. Frederique Grassi e aux.financeiro doutorando 5898092 Pedro Ishida (equiv. passagem e 15 diárias) REMANEJAMENTO 50642400 / 2019"/>
    <s v="Sim"/>
    <m/>
    <n v="805.42"/>
    <n v="0"/>
    <n v="0"/>
    <n v="1"/>
    <x v="11"/>
  </r>
  <r>
    <x v="39"/>
    <d v="2022-01-24T00:00:00"/>
    <n v="3603"/>
    <s v="AAA-CPG-I"/>
    <s v="Saldo do exercício anterior"/>
    <s v="Saldo remanescente 2021"/>
    <s v="Sim"/>
    <m/>
    <n v="89530.32"/>
    <n v="0"/>
    <n v="0"/>
    <n v="1"/>
    <x v="11"/>
  </r>
  <r>
    <x v="39"/>
    <d v="2022-12-02T00:00:00"/>
    <n v="3891"/>
    <s v="AAA-CPG-I"/>
    <s v="MERU VIAGENS EIRELI"/>
    <s v="Anulado saldo remanescente 2022 devido ao fechamento do exercício 2022 - Nota de Anulação 5935664 Valor R$ 14.929,60 e Nota de Anulação 5935419 Valor R$ 3.485,40 - OBS. empenho este mesmo saldo na abertura do orçamento em 2023."/>
    <s v="Sim"/>
    <m/>
    <n v="18415"/>
    <n v="0"/>
    <n v="0"/>
    <n v="12"/>
    <x v="4"/>
  </r>
  <r>
    <x v="40"/>
    <d v="2022-01-21T00:00:00"/>
    <n v="3559"/>
    <s v="DIR"/>
    <s v="Saldo do exercício anterior"/>
    <s v="Saldo remanescente 2021 - Grupo: 057 Projetos Especiais - Edital de Apoio a Novos Docentes 2019 - Remanejamento 50611327/2019"/>
    <s v="Sim"/>
    <m/>
    <n v="9982.1"/>
    <n v="0"/>
    <n v="0"/>
    <n v="1"/>
    <x v="11"/>
  </r>
  <r>
    <x v="41"/>
    <d v="2022-01-26T00:00:00"/>
    <n v="3606"/>
    <s v="FMT"/>
    <s v="Saldo do exercício anterior"/>
    <s v="Saldo remanescente 2021 no Grupo Básico: 43.000"/>
    <s v="Sim"/>
    <m/>
    <n v="150991.91"/>
    <n v="0"/>
    <n v="0"/>
    <n v="1"/>
    <x v="11"/>
  </r>
  <r>
    <x v="42"/>
    <d v="2022-01-21T00:00:00"/>
    <n v="3545"/>
    <s v="FMT"/>
    <s v="Saldo do exercício anterior"/>
    <s v="Grupo 404 - Projetos Especiais - Grad - Programa de Laboratórios Didáticos - 2021 - Saldo remanescente do Exercício Anterior - REMANEJAMENTO 50288867 / 2021 -"/>
    <s v="Sim"/>
    <m/>
    <n v="266643.96000000002"/>
    <n v="0"/>
    <n v="0"/>
    <n v="1"/>
    <x v="11"/>
  </r>
  <r>
    <x v="43"/>
    <d v="2022-01-14T00:00:00"/>
    <n v="3533"/>
    <s v="ATA-VEICULO"/>
    <s v="Transposição Interna"/>
    <s v="Grupo 259 - Despesas com transporte - Remanejamento N° 2022 50043203 - Para empenho do contrato do serviço de táxi - GO 15032"/>
    <s v="Sim"/>
    <m/>
    <n v="2427.75"/>
    <n v="0"/>
    <n v="0"/>
    <n v="1"/>
    <x v="11"/>
  </r>
  <r>
    <x v="43"/>
    <d v="2022-01-21T00:00:00"/>
    <n v="3538"/>
    <s v="DIR"/>
    <s v="Abertura do Exercício 2022"/>
    <s v="Abertura do orçamento 2022 - Grupo 259 Despesa com transporte"/>
    <s v="Sim"/>
    <m/>
    <n v="2037"/>
    <n v="0"/>
    <n v="0"/>
    <n v="1"/>
    <x v="11"/>
  </r>
  <r>
    <x v="43"/>
    <d v="2022-02-04T00:00:00"/>
    <n v="3632"/>
    <s v="DIR"/>
    <s v="Transposição"/>
    <s v="REMANEJAMENTO 50081865 / 2022 Transposição p/ Transporte GO 15081"/>
    <s v="Sim"/>
    <m/>
    <n v="12347.6"/>
    <n v="0"/>
    <n v="0"/>
    <n v="2"/>
    <x v="5"/>
  </r>
  <r>
    <x v="44"/>
    <d v="2022-01-21T00:00:00"/>
    <n v="3562"/>
    <s v="FAP"/>
    <s v="Saldo do exercício anterior"/>
    <s v="Saldo remanescente de exercícios anteriores - Rem. 50546520 - Aux. Fin.- Programa Institucional de Apoio aos Novos Docentes (2º semestre/2016) - (043.515 - Orçamento) - Proc.16.1.28165.1.0."/>
    <s v="Sim"/>
    <m/>
    <n v="5795"/>
    <n v="0"/>
    <n v="0"/>
    <n v="1"/>
    <x v="11"/>
  </r>
  <r>
    <x v="44"/>
    <d v="2022-01-21T00:00:00"/>
    <n v="3563"/>
    <s v="DIR"/>
    <s v="Saldo do exercício anterior"/>
    <s v="Saldo Remanescente 2020 - Grupo: 515 - Progr. Inst. de Apoio a Novos Docentes - Devolução da Economia Orçamentária 2020"/>
    <s v="Sim"/>
    <m/>
    <n v="247.41"/>
    <n v="0"/>
    <n v="0"/>
    <n v="1"/>
    <x v="11"/>
  </r>
  <r>
    <x v="45"/>
    <d v="2022-01-26T00:00:00"/>
    <n v="3612"/>
    <s v="FEP"/>
    <s v="Saldo do exercício anterior"/>
    <s v="Saldo remanescente 2021 no Grupo Básico: 43.000"/>
    <s v="Sim"/>
    <m/>
    <n v="18350"/>
    <n v="0"/>
    <n v="0"/>
    <n v="1"/>
    <x v="11"/>
  </r>
  <r>
    <x v="45"/>
    <d v="2022-08-26T00:00:00"/>
    <n v="3818"/>
    <s v="FEP"/>
    <s v="Transposição interna"/>
    <s v="Transferência para o recurso RI Fluídos Complexo FEP conforme email do professor Cristiano Oliveira enviado dia 26/08/2022 - GO 15917"/>
    <s v="Sim"/>
    <m/>
    <n v="12810"/>
    <n v="0"/>
    <n v="0"/>
    <n v="8"/>
    <x v="9"/>
  </r>
  <r>
    <x v="45"/>
    <d v="2022-10-27T00:00:00"/>
    <n v="3867"/>
    <s v="FEP"/>
    <s v="Recibo Tesouraria"/>
    <s v="Serviços prestados de experimentos de SAXS - Recibo 130/2022"/>
    <s v="Sim"/>
    <m/>
    <n v="7800"/>
    <n v="0"/>
    <n v="0"/>
    <n v="10"/>
    <x v="10"/>
  </r>
  <r>
    <x v="46"/>
    <d v="2022-01-21T00:00:00"/>
    <n v="3542"/>
    <s v="DIR"/>
    <s v="Abertura do Exercício 2022"/>
    <s v="Abertura do orçamento 2022"/>
    <s v="Sim"/>
    <m/>
    <n v="2427172"/>
    <n v="0"/>
    <n v="0"/>
    <n v="1"/>
    <x v="11"/>
  </r>
  <r>
    <x v="47"/>
    <d v="2022-11-22T00:00:00"/>
    <n v="3880"/>
    <s v="FGE"/>
    <s v="Pró - Reitoria de Cultura e Extensão Universitária"/>
    <s v="Grupo: 057 Projetos Especiais - Recursos para viabilizar o 22º Encontro USP ESCOLA - Remanejamento 50608901 / 2022"/>
    <s v="Sim"/>
    <m/>
    <n v="19116"/>
    <n v="0"/>
    <n v="0"/>
    <n v="11"/>
    <x v="3"/>
  </r>
  <r>
    <x v="94"/>
    <d v="2022-01-26T00:00:00"/>
    <n v="3626"/>
    <s v="FEP"/>
    <s v="Saldo do exercício anterior"/>
    <s v="REMANEJAMENTO 50159609 / 2021 - Grupo 843 - Convênio Santander 2018 - 43857 - Edital Santander e-Grad 2021 - Coordenador - Prof. Dr. Fernando Silveira Navarra"/>
    <s v="Sim"/>
    <m/>
    <n v="40000"/>
    <n v="0"/>
    <n v="0"/>
    <n v="1"/>
    <x v="11"/>
  </r>
  <r>
    <x v="48"/>
    <d v="2022-01-21T00:00:00"/>
    <n v="3546"/>
    <s v="DIR-CCEX"/>
    <s v="Saldo do exercício anterior"/>
    <s v="Grupo 057 - Projetos Especiais - Saldo Remanescente Exercício 2020 - REMANEJAMENTO 50071467 / 2020 - Apoio para organização do Curso de Verão do IFUSP 2020 - Prof. Adriano Mesquita Alencar"/>
    <s v="Sim"/>
    <m/>
    <n v="560"/>
    <n v="0"/>
    <n v="0"/>
    <n v="1"/>
    <x v="11"/>
  </r>
  <r>
    <x v="48"/>
    <d v="2022-01-21T00:00:00"/>
    <n v="3547"/>
    <s v="DIR-CCEX"/>
    <s v="Saldo do exercício anterior"/>
    <s v="Grupo 057 - Projetos Especiais - Recursos destinados à produção e edição de vídeo institucional (por curso) para a Feira USP e as Profissões 2021. REMANEJAMENTO 50218923 / 2021"/>
    <s v="Sim"/>
    <m/>
    <n v="1000"/>
    <n v="0"/>
    <n v="0"/>
    <n v="1"/>
    <x v="11"/>
  </r>
  <r>
    <x v="48"/>
    <d v="2022-01-21T00:00:00"/>
    <n v="3570"/>
    <s v="DIR"/>
    <s v="Saldo do exercício anterior"/>
    <s v="Grupo: 303 - Programa a USP e as Profissõe - Saldo remanescente 2020 - s - Remanejamento N° 2018 50466988. Recursos para viabilizar a participação de discentes na Feira USP e as Profissões."/>
    <s v="Sim"/>
    <m/>
    <n v="2842.87"/>
    <n v="0"/>
    <n v="0"/>
    <n v="1"/>
    <x v="11"/>
  </r>
  <r>
    <x v="48"/>
    <d v="2022-10-19T00:00:00"/>
    <n v="3862"/>
    <s v="DIR-CCEX"/>
    <s v="Pró-Reitoria de Cultura e Extensão Universitária"/>
    <s v="Grupo 057 - Projetos Especiais - Apolo.Remanejamento do valor aprovado para projeto de fomento: 2410 - APOIO AO FUNCIONAMENTO E DESENVOLVIMENTO DO CORAL PHYSICANTUS. REMANEJAMENTO 50532786 / 2022."/>
    <s v="Sim"/>
    <m/>
    <n v="6000"/>
    <n v="0"/>
    <n v="0"/>
    <n v="10"/>
    <x v="10"/>
  </r>
  <r>
    <x v="95"/>
    <d v="2022-10-14T00:00:00"/>
    <n v="3854"/>
    <s v="DIR"/>
    <s v="Reitoria"/>
    <s v="Grupo 57 - Projetos Especiais - Recurso para atender solicitação IF para recuperação e reforma dos passeios e escadas internas do Instituto. Aut. Mag. Reitor REMANEJAMENTO 50528649 / 2022"/>
    <s v="Sim"/>
    <m/>
    <n v="551920.65"/>
    <n v="0"/>
    <n v="0"/>
    <n v="10"/>
    <x v="10"/>
  </r>
  <r>
    <x v="49"/>
    <d v="2022-01-26T00:00:00"/>
    <n v="3607"/>
    <s v="FEP"/>
    <s v="Saldo do exercício anterior"/>
    <s v="Saldo remanescente 2021 no Grupo Básico: 43.000"/>
    <s v="Sim"/>
    <m/>
    <n v="12810"/>
    <n v="0"/>
    <n v="0"/>
    <n v="1"/>
    <x v="11"/>
  </r>
  <r>
    <x v="96"/>
    <d v="2022-01-26T00:00:00"/>
    <n v="3620"/>
    <s v="FMT"/>
    <s v="Saldo do exercício anterior"/>
    <s v="Saldo remanescente 2021 - Grupo: 43.000"/>
    <s v="Sim"/>
    <m/>
    <n v="249.88"/>
    <n v="0"/>
    <n v="0"/>
    <n v="1"/>
    <x v="11"/>
  </r>
  <r>
    <x v="97"/>
    <d v="2022-01-26T00:00:00"/>
    <n v="3608"/>
    <s v="FEP"/>
    <s v="Saldo do exercício anterior"/>
    <s v="Saldo remanescente 2021 no Grupo Básico: 43.000"/>
    <s v="Sim"/>
    <m/>
    <n v="17554.77"/>
    <n v="0"/>
    <n v="0"/>
    <n v="1"/>
    <x v="11"/>
  </r>
  <r>
    <x v="97"/>
    <d v="2022-11-23T00:00:00"/>
    <n v="3881"/>
    <s v="FEP"/>
    <s v="Recibo Tesouraria"/>
    <s v="Patentes - Processo: 22.1.6101.1.5 - Recibo: 141/2022"/>
    <s v="Sim"/>
    <m/>
    <n v="1125"/>
    <n v="0"/>
    <n v="0"/>
    <n v="11"/>
    <x v="3"/>
  </r>
  <r>
    <x v="50"/>
    <d v="2022-03-22T00:00:00"/>
    <n v="3668"/>
    <s v="FMT"/>
    <s v="Saldo do exercício anterior"/>
    <s v="Apoio financeiro para manutenção do equipamento de patrimônio nº 043010433 - Grupo Básico: 801 - CAPES Proap 2015 PRPG - 38860 - 817757 - OBTV - Remanejamento N° 2017 50538766."/>
    <s v="Sim"/>
    <m/>
    <n v="22393.75"/>
    <n v="0"/>
    <n v="0"/>
    <n v="3"/>
    <x v="6"/>
  </r>
  <r>
    <x v="98"/>
    <d v="2022-03-22T00:00:00"/>
    <n v="3670"/>
    <s v="FGE"/>
    <s v="Reserva Pregão"/>
    <s v="Apoio financeiro para manutenção do equipamento de patrimônio nº 043.007.504 - Remanejamento N° 2017 50537441 - Grupo Básico: 801 - CAPES Proap 2015 PRPG - 38860 - 817757 - OBTV"/>
    <s v="Sim"/>
    <m/>
    <n v="31041.64"/>
    <n v="0"/>
    <n v="0"/>
    <n v="3"/>
    <x v="6"/>
  </r>
  <r>
    <x v="99"/>
    <d v="2022-03-22T00:00:00"/>
    <n v="3669"/>
    <s v="FAP"/>
    <s v="Saldo do exercício anterior"/>
    <s v="Apoio financeiro a manutenção de equipamentos de patrimônio nº 043.011.247 - Remanejamento 2017 50538588"/>
    <s v="Sim"/>
    <m/>
    <n v="33383.599999999999"/>
    <n v="0"/>
    <n v="0"/>
    <n v="3"/>
    <x v="6"/>
  </r>
  <r>
    <x v="100"/>
    <d v="2022-01-26T00:00:00"/>
    <n v="3617"/>
    <s v="FMT"/>
    <s v="Saldo do exercício anterior"/>
    <s v="Saldo remanescente 2021 - Grupo: 43.000"/>
    <s v="Sim"/>
    <m/>
    <n v="128.66"/>
    <n v="0"/>
    <n v="0"/>
    <n v="1"/>
    <x v="11"/>
  </r>
  <r>
    <x v="51"/>
    <d v="2022-04-18T00:00:00"/>
    <n v="3684"/>
    <s v="ATO"/>
    <s v="Recolhimento de Guias"/>
    <s v="Recolhimento de Guias referente a pagamento de multas cobradas de fornecedores e prestadores que entregaram atrasado a obrigação do objeto do contrato"/>
    <s v="Sim"/>
    <m/>
    <n v="9639.39"/>
    <n v="0"/>
    <n v="0"/>
    <n v="4"/>
    <x v="0"/>
  </r>
  <r>
    <x v="51"/>
    <d v="2022-04-18T00:00:00"/>
    <n v="3685"/>
    <s v="DIR"/>
    <s v="Transposição interna"/>
    <s v="Transferência da Básica para atender reserva de pregão de contrato de manutenção de Ar Condicionado Remanejamento N° 2022 50206366 - GO 15369"/>
    <s v="Sim"/>
    <m/>
    <n v="70005.88"/>
    <n v="0"/>
    <n v="0"/>
    <n v="4"/>
    <x v="0"/>
  </r>
  <r>
    <x v="101"/>
    <d v="2022-01-24T00:00:00"/>
    <n v="3599"/>
    <s v="DIR"/>
    <s v="Saldo do exercício anterior"/>
    <s v="Saldo remanescente 2021 no Grupo Informática - Obs. Troca de verba feita em 2021 com a AUSPIN e PUSP-SC que enviaram os recursos para Receita e fizemos as compras pelo Tesouro para estas unidades utilizando o registro de preço."/>
    <s v="Sim"/>
    <m/>
    <n v="147205"/>
    <n v="0"/>
    <n v="0"/>
    <n v="1"/>
    <x v="11"/>
  </r>
  <r>
    <x v="101"/>
    <d v="2022-04-29T00:00:00"/>
    <n v="3696"/>
    <s v="DIR"/>
    <s v="Reitoria"/>
    <s v="Aquisição de equipamentos para o Escritório de Gestão de Índices de Desempenho Acadêmico - EGIDA, pela Ata de Registro de Preço coordenadas pelo Instituto de Física (IF). (e-mail de 28/04/2022). REMANEJAMENTO 50219883 / 2022 - Obs. troca de verba com a Receita informática Diretoria GC 3705 e GO 15500"/>
    <s v="Sim"/>
    <m/>
    <n v="24195"/>
    <n v="0"/>
    <n v="0"/>
    <n v="4"/>
    <x v="0"/>
  </r>
  <r>
    <x v="102"/>
    <d v="2022-01-26T00:00:00"/>
    <n v="3611"/>
    <s v="FAP"/>
    <s v="Saldo do exercício anterior"/>
    <s v="Saldo remanescente 2021 no Grupo Básico: 43.515 Remanejamento N° 2017 50600143 - Repasse de recursos referente 2a. parcela (Edital 2017) do Programa Institucional de Apoio aos Novos Docentes."/>
    <s v="Sim"/>
    <m/>
    <n v="5000"/>
    <n v="0"/>
    <n v="0"/>
    <n v="1"/>
    <x v="11"/>
  </r>
  <r>
    <x v="103"/>
    <d v="2022-01-26T00:00:00"/>
    <n v="3615"/>
    <s v="FMT"/>
    <s v="Saldo do exercício anterior"/>
    <s v="Saldo remanescente 2021 Grupo 43.000"/>
    <s v="Sim"/>
    <m/>
    <n v="18128.07"/>
    <n v="0"/>
    <n v="0"/>
    <n v="1"/>
    <x v="11"/>
  </r>
  <r>
    <x v="104"/>
    <d v="2022-01-26T00:00:00"/>
    <n v="3619"/>
    <s v="FNC"/>
    <s v="Saldo do exercício anterior"/>
    <s v="Saldo remanescente 2021 Grupo: 515 Apoio aos Novos Docentes - Ref. Repasse de recursos referente 2a. parcela (Edital 2017) do Programa Institucional de Apoio aos Novos Docentes. Remanejamento N° 2017 50600143"/>
    <s v="Sim"/>
    <m/>
    <n v="409.99"/>
    <n v="0"/>
    <n v="0"/>
    <n v="1"/>
    <x v="11"/>
  </r>
  <r>
    <x v="52"/>
    <d v="2022-05-10T00:00:00"/>
    <n v="3707"/>
    <s v="DIR"/>
    <s v="ICMC"/>
    <s v="Aquisição de 35 Câmeras IP, no Registro de preço do Instituto de Física para atender demandas do ICMC - REMANEJAMENTO 50239086 / 2022"/>
    <s v="Sim"/>
    <m/>
    <n v="199853.53"/>
    <n v="0"/>
    <n v="0"/>
    <n v="5"/>
    <x v="1"/>
  </r>
  <r>
    <x v="52"/>
    <d v="2022-05-26T00:00:00"/>
    <n v="3716"/>
    <s v="DIR"/>
    <s v="ICMC"/>
    <s v="Referente aquisição de 03 Câmeras Axis, P3245-LVE para ampliação da segurança interna da Biblioteca e sala Hiperespaço Loibel do ICMC. REMANEJAMENTO 50262509 / 2022"/>
    <s v="Sim"/>
    <m/>
    <n v="33158.76"/>
    <n v="0"/>
    <n v="0"/>
    <n v="5"/>
    <x v="1"/>
  </r>
  <r>
    <x v="52"/>
    <d v="2022-07-08T00:00:00"/>
    <n v="3729"/>
    <s v="DIR-CCIF"/>
    <s v="ICMC"/>
    <s v="Referente a aquisição de material e equipamento de segurança para o ICMC-USP, utilizando-se do Registro de Preços da Unidade 43- IF - USP. Remanejamento 50346109/2022"/>
    <s v="Sim"/>
    <m/>
    <n v="88975.17"/>
    <n v="0"/>
    <n v="0"/>
    <n v="7"/>
    <x v="8"/>
  </r>
  <r>
    <x v="53"/>
    <d v="2022-01-27T00:00:00"/>
    <n v="3630"/>
    <s v="DIR-CCIF"/>
    <s v="PRCEU"/>
    <s v="REMANEJAMENTO 50061589 / 2022 - Aquisição via ata de registro de preços, de 16 computadores."/>
    <s v="Sim"/>
    <m/>
    <n v="127264"/>
    <n v="0"/>
    <n v="0"/>
    <n v="1"/>
    <x v="11"/>
  </r>
  <r>
    <x v="53"/>
    <d v="2022-02-04T00:00:00"/>
    <n v="3633"/>
    <s v="DIR-CCIF"/>
    <s v="Reitoria"/>
    <s v="REMANEJAMENTO 50080702 / 2022 - Referente aos 3 computadores do Pregão Eletrônico para Registro de Preços n. 22/2021 para o Gabinete da CODAGE"/>
    <s v="Sim"/>
    <m/>
    <n v="25625"/>
    <n v="0"/>
    <n v="0"/>
    <n v="2"/>
    <x v="5"/>
  </r>
  <r>
    <x v="53"/>
    <d v="2022-02-04T00:00:00"/>
    <n v="3634"/>
    <s v="DIR-CCIF"/>
    <s v="Reitoria"/>
    <s v="REMANEJAMENTO 50080729 / 2022 - Referente ao notebook do Pregão Eletrônico para Registro de Preços n. 40/2021, aquisição de notebook para o Gabinete da CODAGE"/>
    <s v="Sim"/>
    <m/>
    <n v="7954"/>
    <n v="0"/>
    <n v="0"/>
    <n v="2"/>
    <x v="5"/>
  </r>
  <r>
    <x v="53"/>
    <d v="2022-02-04T00:00:00"/>
    <n v="3635"/>
    <s v="DIR-CCIF"/>
    <s v="Reitoria"/>
    <s v="REMANEJAMENTO 50081261 / 2022 - Ref. aquisição 3 computadores do pregão 18/2021 para o Gabinete da CODAGE"/>
    <s v="Sim"/>
    <m/>
    <n v="46998"/>
    <n v="0"/>
    <n v="0"/>
    <n v="2"/>
    <x v="5"/>
  </r>
  <r>
    <x v="53"/>
    <d v="2022-02-04T00:00:00"/>
    <n v="3636"/>
    <s v="DIR-CCIF"/>
    <s v="FAU"/>
    <s v="REMANEJAMENTO 50081407 / 2022 - Ref. compra de 10 Mini PC para a FAU pelo Registro de Preços da Física - fale conosco 222116"/>
    <s v="Sim"/>
    <m/>
    <n v="79000"/>
    <n v="0"/>
    <n v="0"/>
    <n v="2"/>
    <x v="5"/>
  </r>
  <r>
    <x v="53"/>
    <d v="2022-02-07T00:00:00"/>
    <n v="3637"/>
    <s v="DIR-CCIF"/>
    <s v="Reitoria"/>
    <s v="REMANEJAMENTO 50082802 / 2022 - Ref. aquisição de duas WEBCAM, referencia Edital 12/2001 para o Gabinete da CODAGE."/>
    <s v="Sim"/>
    <m/>
    <n v="863.72"/>
    <n v="0"/>
    <n v="0"/>
    <n v="2"/>
    <x v="5"/>
  </r>
  <r>
    <x v="53"/>
    <d v="2022-02-09T00:00:00"/>
    <n v="3640"/>
    <s v="DIR-CCIF"/>
    <s v="MZ"/>
    <s v="REMANEJAMENTO 50086549 / 2022 - Aquisição de notebooks por intermédio Pregão Centralizado Instituto de Física (valor repassado no Termo Outorga CODAGE/CIRC/05/2021. Rmj aut. CODAGE"/>
    <s v="Sim"/>
    <m/>
    <n v="63632"/>
    <n v="0"/>
    <n v="0"/>
    <n v="2"/>
    <x v="5"/>
  </r>
  <r>
    <x v="53"/>
    <d v="2022-02-11T00:00:00"/>
    <n v="3641"/>
    <s v="DIR-CCIF"/>
    <s v="IAG"/>
    <s v="REMANEJAMENTO 50089726 / 2022 - Aquisição de material de Infra-estrutura de rede de dados - Pregão Eletrônico para RP n° 07/2021 Processo: 2021.1.68.43.0"/>
    <s v="Sim"/>
    <m/>
    <n v="42992.94"/>
    <n v="0"/>
    <n v="0"/>
    <n v="2"/>
    <x v="5"/>
  </r>
  <r>
    <x v="53"/>
    <d v="2022-02-11T00:00:00"/>
    <n v="3642"/>
    <s v="DIR-CCIF"/>
    <s v="IAG"/>
    <s v="Remanejamento 50089742 /2022 Aquisição de insumos de informática - Pregão Eletrônico para RP n° 12/2021 Processo 2021.1.88.43.1 IF"/>
    <s v="Sim"/>
    <m/>
    <n v="15470"/>
    <n v="0"/>
    <n v="0"/>
    <n v="2"/>
    <x v="5"/>
  </r>
  <r>
    <x v="53"/>
    <d v="2022-02-11T00:00:00"/>
    <n v="3643"/>
    <s v="DIR-CCIF"/>
    <s v="STI"/>
    <s v="REMANEJAMENTO 50089840 / 2022 - Aquisição de equipamentos (notebooks) - Fale conosco 222606"/>
    <s v="Sim"/>
    <m/>
    <n v="130868"/>
    <n v="0"/>
    <n v="0"/>
    <n v="2"/>
    <x v="5"/>
  </r>
  <r>
    <x v="53"/>
    <d v="2022-02-18T00:00:00"/>
    <n v="3646"/>
    <s v="DIR-CCIF"/>
    <s v="PUSP - SC"/>
    <s v="Participação na Ata para aquisição de 20 webcams - REMANEJAMENTO 50099942 / 2022"/>
    <s v="Sim"/>
    <m/>
    <n v="8637.2000000000007"/>
    <n v="0"/>
    <n v="0"/>
    <n v="2"/>
    <x v="5"/>
  </r>
  <r>
    <x v="53"/>
    <d v="2022-02-25T00:00:00"/>
    <n v="3662"/>
    <s v="DIR-CCIF"/>
    <s v="IO"/>
    <s v="Aquisição de equipamentos para a área financeira do IO - REMANEJAMENTO 50111926 / 2022."/>
    <s v="Sim"/>
    <m/>
    <n v="33525"/>
    <n v="0"/>
    <n v="0"/>
    <n v="2"/>
    <x v="5"/>
  </r>
  <r>
    <x v="53"/>
    <d v="2022-03-22T00:00:00"/>
    <n v="3667"/>
    <s v="DIR-CCIF"/>
    <s v="IAG"/>
    <s v="Remanejamento N° 2022 50146967 - Aquisição de 05 (cinco) notebooks - modelo tipo 1 e aquisição de 03 (três) notebooks - modelo tipo 2 - Pregão Eletrônico RP - IF"/>
    <s v="Sim"/>
    <m/>
    <n v="59787"/>
    <n v="0"/>
    <n v="0"/>
    <n v="3"/>
    <x v="6"/>
  </r>
  <r>
    <x v="53"/>
    <d v="2022-04-27T00:00:00"/>
    <n v="3690"/>
    <s v="DIR-CCIF"/>
    <s v="FO"/>
    <s v="Aquisição de 35 pontos de acesso sem fio modelo IAP- 505 por meio de Ata de Registro de Preços IF-USP. Aut. CODAGE - Remanejamento 50216426 / 2022"/>
    <s v="Sim"/>
    <m/>
    <n v="125580.9"/>
    <n v="0"/>
    <n v="0"/>
    <n v="4"/>
    <x v="0"/>
  </r>
  <r>
    <x v="53"/>
    <d v="2022-04-29T00:00:00"/>
    <n v="3697"/>
    <s v="DIR-CCIF"/>
    <s v="FD"/>
    <s v="Ref. aquisição de 02 Estações de trabalho, por meio da Ata Registro de Preços 18/2021 do IF. Aut. CODAGE - REMANEJAMENTO 50221365 / 2022."/>
    <s v="Sim"/>
    <m/>
    <n v="31332"/>
    <n v="0"/>
    <n v="0"/>
    <n v="4"/>
    <x v="0"/>
  </r>
  <r>
    <x v="53"/>
    <d v="2022-05-05T00:00:00"/>
    <n v="3702"/>
    <s v="DIR-CCIF"/>
    <s v="SAU"/>
    <s v="REMANEJAMENTO 50232421 / 2022 - Aquisição de 6 unidades de minicomputadores para a Superintendência de Saúde.(e-mail de 04/05/2022)"/>
    <s v="Sim"/>
    <m/>
    <n v="47400"/>
    <n v="0"/>
    <n v="0"/>
    <n v="5"/>
    <x v="1"/>
  </r>
  <r>
    <x v="53"/>
    <d v="2022-05-09T00:00:00"/>
    <n v="3704"/>
    <s v="DIR-CCIF"/>
    <s v="Reitoria"/>
    <s v="Aquisição de 74 computadores através da ata de registro de preços do IF/USP para a PG/USP. Autorização CODAGE. REMANEJAMENTO 50236800 / 2022."/>
    <s v="Sim"/>
    <m/>
    <n v="517260"/>
    <n v="0"/>
    <n v="0"/>
    <n v="5"/>
    <x v="1"/>
  </r>
  <r>
    <x v="53"/>
    <d v="2022-05-09T00:00:00"/>
    <n v="3705"/>
    <s v="DIR-CCIF"/>
    <s v="Reitoria"/>
    <s v="Aquisição de equipamentos para o Escritório de Gestão de Índices de Desempenho Acadêmico - EGIDA, pela Ata de Registro de Preço coordenadas pelo Instituto de Física (IF). (e-mail de 28/04/2022). REMANEJAMENTO 50219883 / 2022). Obs. troca de verba com a Receita informática Diretoria GC 3696 e GO 15500."/>
    <s v="Sim"/>
    <m/>
    <n v="24195"/>
    <n v="0"/>
    <n v="0"/>
    <n v="5"/>
    <x v="1"/>
  </r>
  <r>
    <x v="53"/>
    <d v="2022-05-09T00:00:00"/>
    <n v="3706"/>
    <s v="DIR-CCIF"/>
    <s v="FFLCH"/>
    <s v="REMANEJAMENTO 50235900 / 2022 - Repasse de recursos financeiros ao IF para aquisição de material de rede - Troca de verba com Recursos Básico da diretoria e Informática referente a GC 3703 FFLCH- Contrapartida Rinf outras unidades GO 15501"/>
    <s v="Sim"/>
    <m/>
    <n v="80292.5"/>
    <n v="0"/>
    <n v="0"/>
    <n v="5"/>
    <x v="1"/>
  </r>
  <r>
    <x v="53"/>
    <d v="2022-05-10T00:00:00"/>
    <n v="3708"/>
    <s v="DIR"/>
    <s v="ICMC"/>
    <s v="Aquisição de 03 Workstation Lenovo P340, no Registro de preço do Instituto de Física para atender demandas do ICMC - REMANEJAMENTO: 50239183 / 2022"/>
    <s v="Sim"/>
    <m/>
    <n v="46998"/>
    <n v="0"/>
    <n v="0"/>
    <n v="5"/>
    <x v="1"/>
  </r>
  <r>
    <x v="53"/>
    <d v="2022-05-18T00:00:00"/>
    <n v="3713"/>
    <s v="DIR-CCIF"/>
    <s v="PUSP-LORENA"/>
    <s v="Remanejamento 202250256380 referente à aquisição de 15 unidade de organizador de cabos 1U através da ata de registro de preços, conforme acordado em e-mail de 05/05/2022."/>
    <s v="Sim"/>
    <m/>
    <n v="3120"/>
    <n v="0"/>
    <n v="0"/>
    <n v="5"/>
    <x v="1"/>
  </r>
  <r>
    <x v="53"/>
    <d v="2022-05-26T00:00:00"/>
    <n v="3717"/>
    <s v="DIR"/>
    <s v="PUSP-FC"/>
    <s v="Compra Ata de dois cabos Patch Cord MM OM4 LC/LC - REMANEJAMENTO 50269422 / 2022"/>
    <s v="Sim"/>
    <m/>
    <n v="480"/>
    <n v="0"/>
    <n v="0"/>
    <n v="5"/>
    <x v="1"/>
  </r>
  <r>
    <x v="53"/>
    <d v="2022-08-16T00:00:00"/>
    <n v="3803"/>
    <s v="DIR"/>
    <s v="IGc"/>
    <s v="Aquisições de 03(três) microcomputadores através da carona na licitação do IFUSP, (Fale Conosco 231337)"/>
    <s v="Sim"/>
    <m/>
    <n v="28356"/>
    <n v="0"/>
    <n v="0"/>
    <n v="8"/>
    <x v="9"/>
  </r>
  <r>
    <x v="105"/>
    <d v="2022-01-26T00:00:00"/>
    <n v="3609"/>
    <s v="FEP"/>
    <s v="Saldo do exercício anterior"/>
    <s v="Saldo remanescente 2021 no Grupo Básico: 43.000"/>
    <s v="Sim"/>
    <m/>
    <n v="5000"/>
    <n v="0"/>
    <n v="0"/>
    <n v="1"/>
    <x v="11"/>
  </r>
  <r>
    <x v="54"/>
    <d v="2022-01-21T00:00:00"/>
    <n v="3572"/>
    <s v="FNC"/>
    <s v="Saldo do exercício anterior"/>
    <s v="Saldo remanescente 2020 - Grupo 057 - Projetos Especiais - Devolução da Economia Orçamentária 2019 - REMANEJAMENTO 50265100/2019 - Projeto contemplado no Edital de Apoio a Projetos que Façam Uso de Sistemas Digitais Inteligentes - Prof. Dr. Tiago Fiorini da Silva."/>
    <s v="Sim"/>
    <m/>
    <n v="2375.25"/>
    <n v="0"/>
    <n v="0"/>
    <n v="1"/>
    <x v="11"/>
  </r>
  <r>
    <x v="55"/>
    <d v="2022-01-26T00:00:00"/>
    <n v="3622"/>
    <s v="FNC"/>
    <s v="Saldo do exercício anterior"/>
    <s v="Saldo remanescente do Exercício 2021 - Referente a venda SAMPA CHIPS - Brookhaven National Laboratory - Recibo 01/2019 - Recolhimento 1503500/2019 e Venda de 940 Sampa V4 - Chips para Oricas Import and Export (Instituto of Modems of Physics - Chinese Academy of Scienses) - Recibo 41/2020 e Recolhimento 2543672"/>
    <s v="Sim"/>
    <m/>
    <n v="201105.12"/>
    <n v="0"/>
    <n v="0"/>
    <n v="1"/>
    <x v="11"/>
  </r>
  <r>
    <x v="55"/>
    <d v="2022-10-13T00:00:00"/>
    <n v="3850"/>
    <s v="FNC"/>
    <s v="Recibo Tesouraria"/>
    <s v="Orics Import and Export (Institute of Modems of Physycs academy of Sciences - China) Venda de 500 unidades de 32ch ASIC - Model SAMPA V4 - Número do Recibo 125/2022"/>
    <s v="Sim"/>
    <m/>
    <n v="45031.05"/>
    <n v="0"/>
    <n v="0"/>
    <n v="10"/>
    <x v="10"/>
  </r>
  <r>
    <x v="55"/>
    <d v="2022-11-01T00:00:00"/>
    <n v="3869"/>
    <s v="FNC"/>
    <s v="Recibo Tesouraria"/>
    <s v="Venda de 500 unidades de 32 ch ASIC - Model Sampa V4 - Recibo 133/2022 - Obs. cobrado 10% de taxa administrativa - GC 3870"/>
    <s v="Sim"/>
    <m/>
    <n v="40527.949999999997"/>
    <n v="0"/>
    <n v="0"/>
    <n v="11"/>
    <x v="3"/>
  </r>
  <r>
    <x v="106"/>
    <d v="2022-01-26T00:00:00"/>
    <n v="3627"/>
    <s v="FMA"/>
    <s v="Saldo do exercício anterior"/>
    <s v="Saldo remanescente 2021 - Grupo: 843- Convênio Santander Referente: Remanejamento N° 2019 50602786 (ouve mudança de Grupo Orçamentário de 270 para 843) - Convênio 43857- Prog.Santander-USP Mob.Internl.-Mobilidade Docente AUCANI - ref. Edital 1146 - 54286 Oscar Jose Pinto Eboli; auxílio R$ 9.000,00"/>
    <s v="Sim"/>
    <m/>
    <n v="9000"/>
    <n v="0"/>
    <n v="0"/>
    <n v="1"/>
    <x v="11"/>
  </r>
  <r>
    <x v="107"/>
    <d v="2022-01-21T00:00:00"/>
    <n v="3544"/>
    <s v="FMA"/>
    <s v="Saldo do exercício anterior"/>
    <s v="Saldo exercício 2020 - Grupo 57 - Projetos Especiais - Edital de Apoio a Novos Docentes 2019 - REMANEJAMENTO 50611408 / 2019"/>
    <s v="Sim"/>
    <m/>
    <n v="5140"/>
    <n v="0"/>
    <n v="0"/>
    <n v="1"/>
    <x v="11"/>
  </r>
  <r>
    <x v="108"/>
    <d v="2022-12-22T00:00:00"/>
    <n v="4015"/>
    <s v="FEP"/>
    <s v="PRPI"/>
    <s v="Grupo 057 - Projetos Especiais - Auxílio financeiro do edital p/ distribuição de bolsas de Pós-doc p/ posterior seleção de bolsistas - ano 2022. Outorgada: Prof. Dra. Valentina Martelli / IF - REMANEJAMENTO 50632560 / 2022 - Obs. O restante do valor de R$ 10.175,40 é Reserva técnica registrado na GC 4016"/>
    <s v="Sim"/>
    <m/>
    <n v="101750.04"/>
    <n v="0"/>
    <n v="0"/>
    <n v="12"/>
    <x v="4"/>
  </r>
  <r>
    <x v="108"/>
    <d v="2022-12-22T00:00:00"/>
    <n v="4016"/>
    <s v="FEP"/>
    <s v="PRPI"/>
    <s v="Grupo 057 - Projetos Especiais - Referente Reserva Técnica Referente a GC 4015 para a bolsista Pós Doc Mariana Saraiva Leão Lima conforme termo de outorga."/>
    <s v="Sim"/>
    <m/>
    <n v="10175.4"/>
    <n v="0"/>
    <n v="0"/>
    <n v="12"/>
    <x v="4"/>
  </r>
  <r>
    <x v="57"/>
    <d v="2022-05-10T00:00:00"/>
    <n v="3711"/>
    <s v="DIR"/>
    <s v="Saldo do exercício anterior"/>
    <s v="Saldo remanescento do Exercício 2021 - Referente a Remoção de seringueiras do calçadão do IFUSP - Grupo Orçamentário 43.175 - Plano Plurianual de Obras - REMANEJAMENTO 50425007 / 2021"/>
    <s v="Sim"/>
    <m/>
    <n v="173007"/>
    <n v="0"/>
    <n v="0"/>
    <n v="5"/>
    <x v="1"/>
  </r>
  <r>
    <x v="109"/>
    <d v="2022-01-26T00:00:00"/>
    <n v="3605"/>
    <s v="FMT"/>
    <s v="Saldo do exercício anterior"/>
    <s v="Saldo remanescente 2021 no Grupo Básico: 43.000"/>
    <s v="Sim"/>
    <m/>
    <n v="1572.46"/>
    <n v="0"/>
    <n v="0"/>
    <n v="1"/>
    <x v="11"/>
  </r>
  <r>
    <x v="58"/>
    <d v="2022-01-26T00:00:00"/>
    <n v="3618"/>
    <s v="FAP"/>
    <s v="Saldo do exercício anterior"/>
    <s v="Saldo remanescente 2021 - Grupo: 43.000"/>
    <s v="Sim"/>
    <m/>
    <n v="2505.63"/>
    <n v="0"/>
    <n v="0"/>
    <n v="1"/>
    <x v="11"/>
  </r>
  <r>
    <x v="110"/>
    <d v="2022-01-21T00:00:00"/>
    <n v="3550"/>
    <s v="DIR"/>
    <s v="Saldo do exercício anterior"/>
    <s v="Saldo remanescente 2020 - Grupo 43.404 - Projetos Especiais - Grad - REMANEJAMENTO 50066420 / 2020"/>
    <s v="Sim"/>
    <m/>
    <n v="880.2"/>
    <n v="0"/>
    <n v="0"/>
    <n v="1"/>
    <x v="11"/>
  </r>
  <r>
    <x v="59"/>
    <d v="2022-01-26T00:00:00"/>
    <n v="3628"/>
    <s v="FNC"/>
    <s v="Saldo do exercício anterior"/>
    <s v="Saldo remanescente de 2021 - IAEA ( International Atomic Energy Agency - Recibo Tesouraria nº 6/2021 - Prest.Servs. de apoio à pesquisa e colaboração científica intitulado ''Development and Application of lon Beam Techniques for Materiais Irradiation and Characterization relevant to Fusion Technology'', junto ao Laboratório LAMFI do Depto. Física Aplicada do IF-USP., sob à coordenação do Sr.Prof.Dr. Tiago Fiorini da Silva (IF)."/>
    <s v="Sim"/>
    <m/>
    <n v="15187.97"/>
    <n v="0"/>
    <n v="0"/>
    <n v="1"/>
    <x v="11"/>
  </r>
  <r>
    <x v="60"/>
    <d v="2022-01-24T00:00:00"/>
    <n v="3579"/>
    <s v="DIR-CCEX"/>
    <s v="Saldo do exercício anterior"/>
    <s v="Saldo remanescente 2019 - Grupo Básico 43.000 - Transposição do Prof. Ivã Gurgel para CCEx referente a 64 tickets do bandejão repassados a estudantes de graduação durante o I Encontro História da Física"/>
    <s v="Sim"/>
    <m/>
    <n v="528.82000000000005"/>
    <n v="0"/>
    <n v="0"/>
    <n v="1"/>
    <x v="11"/>
  </r>
  <r>
    <x v="111"/>
    <d v="2022-01-24T00:00:00"/>
    <n v="3582"/>
    <s v="AAA-CPG"/>
    <s v="Saldo do exercício anterior"/>
    <s v="Grupo: 43.000 - Saldo remanescente 2019 - ref a serviços de dosimetros"/>
    <s v="Sim"/>
    <m/>
    <n v="9722.2999999999993"/>
    <n v="0"/>
    <n v="0"/>
    <n v="1"/>
    <x v="11"/>
  </r>
  <r>
    <x v="112"/>
    <d v="2022-01-24T00:00:00"/>
    <n v="3583"/>
    <s v="FEP"/>
    <s v="Saldo do exercício anterior"/>
    <s v="Saldo do Exercício anterior no Grupo Básico"/>
    <s v="Sim"/>
    <m/>
    <n v="831.66"/>
    <n v="0"/>
    <n v="0"/>
    <n v="1"/>
    <x v="11"/>
  </r>
  <r>
    <x v="113"/>
    <d v="2022-01-24T00:00:00"/>
    <n v="3585"/>
    <s v="FMT"/>
    <s v="Saldo do exercício anterior"/>
    <s v="Saldo remanescente 2020 - Grupo Básico 43.000"/>
    <s v="Sim"/>
    <m/>
    <n v="589.35"/>
    <n v="0"/>
    <n v="0"/>
    <n v="1"/>
    <x v="11"/>
  </r>
  <r>
    <x v="61"/>
    <d v="2022-01-24T00:00:00"/>
    <n v="3586"/>
    <s v="FEP"/>
    <s v="Saldo do exercício anterior"/>
    <s v="Saldo remanescente 2019 - Grupo: 43.000 - Transposição Interna - vende de móveis pelo Prof. Gil da Costa Marques para a ADM."/>
    <s v="Sim"/>
    <m/>
    <n v="6704.58"/>
    <n v="0"/>
    <n v="0"/>
    <n v="1"/>
    <x v="11"/>
  </r>
  <r>
    <x v="114"/>
    <d v="2022-01-24T00:00:00"/>
    <n v="3588"/>
    <s v="FAP"/>
    <s v="Saldo do exercício anterior"/>
    <s v="Saldo remanescente 2019 - Grupo Básico: 000 - Contrapartida da Diretoria ao trabalho de mentoria"/>
    <s v="Sim"/>
    <m/>
    <n v="900"/>
    <n v="0"/>
    <n v="0"/>
    <n v="1"/>
    <x v="11"/>
  </r>
  <r>
    <x v="62"/>
    <d v="2022-01-24T00:00:00"/>
    <n v="3590"/>
    <s v="FNC"/>
    <s v="Saldo do exercício anterior"/>
    <s v="Docentes de mentoria referente ao segundo semestre de 2019 - GO 13299 e - REMANEJAMENTO 50662860 / 2019 - 1 diária completa para a Profa. Marcia de Almeida Rizzutto participar da XVIII Semana da Física da FFCLRP/USP, nos dias 5 e 6/11/2019 e Contrapartida da Diretoria ao trabalho dos mentores."/>
    <s v="Sim"/>
    <m/>
    <n v="4500"/>
    <n v="0"/>
    <n v="0"/>
    <n v="1"/>
    <x v="11"/>
  </r>
  <r>
    <x v="115"/>
    <d v="2022-01-24T00:00:00"/>
    <n v="3591"/>
    <s v="FGE"/>
    <s v="Saldo do exercício anterior"/>
    <s v="Saldo remanescente de 2019 - Grupo Básico: 000"/>
    <s v="Sim"/>
    <m/>
    <n v="1128.1500000000001"/>
    <n v="0"/>
    <n v="0"/>
    <n v="1"/>
    <x v="11"/>
  </r>
  <r>
    <x v="63"/>
    <d v="2022-01-24T00:00:00"/>
    <n v="3592"/>
    <s v="FGE"/>
    <s v="Saldo do exercício anterior"/>
    <s v="Saldo remanescente de 2021 - referente a Mentoria"/>
    <s v="Sim"/>
    <m/>
    <n v="2753.9"/>
    <n v="0"/>
    <n v="0"/>
    <n v="1"/>
    <x v="11"/>
  </r>
  <r>
    <x v="116"/>
    <d v="2022-01-24T00:00:00"/>
    <n v="3593"/>
    <s v="FNC"/>
    <s v="Saldo do exercício anterior"/>
    <s v="Saldo remanescente 2020 Grupo: 43.000 - Remanejamento N° 2020 50157582 - Auxílio financeiro Of. Aucani 6/2020 - para missão do prof. Nilberto Medina à U. Wollongong, Austrália, entre 30/3 e 1/4/20, p/participar do &quot;UGPN Annual Conference 2020&quot; - ref. passagem, seguro, até 4 diárias e visto."/>
    <s v="Sim"/>
    <m/>
    <n v="6760.21"/>
    <n v="0"/>
    <n v="0"/>
    <n v="1"/>
    <x v="11"/>
  </r>
  <r>
    <x v="117"/>
    <d v="2022-01-24T00:00:00"/>
    <n v="3594"/>
    <s v="FEP"/>
    <s v="Saldo do exercício anterior"/>
    <s v="Saldo do exercício 2020 - Grupo Básico REMANEJAMENTO 50064428 / 2020 - Diárias (4 completa e 1 simples) ao Prof. Paulo Alberto Nussenszveig - participar de banca no IFSC (viagem de 09 a 13/02/20) e Saldo remanescente de 2019 - Referente Grupo Básico: 43.000 - Reprogramação orçamentária, conforme aprovação &quot;ad referendum&quot; da COP"/>
    <s v="Sim"/>
    <m/>
    <n v="6822.26"/>
    <n v="0"/>
    <n v="0"/>
    <n v="1"/>
    <x v="11"/>
  </r>
  <r>
    <x v="118"/>
    <d v="2022-01-24T00:00:00"/>
    <n v="3595"/>
    <s v="FAP"/>
    <s v="Saldo do exercício anterior"/>
    <s v="Saldo remanescente de 2019 - Referente Grupo 43.000 - Básica - REMANEJAMENTO 50662126 / 2019 - Diária Completa para o Professor Ricardo Galvão - participar de evento na FEA-RP"/>
    <s v="Sim"/>
    <m/>
    <n v="397.95"/>
    <n v="0"/>
    <n v="0"/>
    <n v="1"/>
    <x v="11"/>
  </r>
  <r>
    <x v="119"/>
    <d v="2022-01-24T00:00:00"/>
    <n v="3597"/>
    <s v="FMA"/>
    <s v="Saldo do exercício anterior"/>
    <s v="Saldo remanescente 2019 - Referente Grupo: 43.000 - Recibo 088 - Recurso concedido pelo BCAM (Basque Center for Applied Mathematics) para cobrir custos de estadia de participantes do &quot;ICM 2018 - Satellite Conference: Topics in Mathematical Physics&quot;"/>
    <s v="Sim"/>
    <m/>
    <n v="100.2"/>
    <n v="0"/>
    <n v="0"/>
    <n v="1"/>
    <x v="11"/>
  </r>
  <r>
    <x v="64"/>
    <d v="2022-01-24T00:00:00"/>
    <n v="3587"/>
    <s v="FEP"/>
    <s v="Saldo do exercício anterior"/>
    <s v="Saldo remanescente 2019 - Grupo: 43.000 - Referente Docentes de Mentoria"/>
    <s v="Sim"/>
    <m/>
    <n v="1663.85"/>
    <n v="0"/>
    <n v="0"/>
    <n v="1"/>
    <x v="11"/>
  </r>
  <r>
    <x v="120"/>
    <d v="2022-01-24T00:00:00"/>
    <n v="3596"/>
    <s v="FEP"/>
    <s v="Saldo do exercício anterior"/>
    <s v="Saldo remanescente do Exercício anterior - Remanejamento N° 2021 50235569 - Edital UGPN 2020 - Coord. Profa. Valentina Martelli - ref. valor total do projeto cfe. replanejamento 2021."/>
    <s v="Sim"/>
    <m/>
    <n v="801.67"/>
    <n v="0"/>
    <n v="0"/>
    <n v="1"/>
    <x v="11"/>
  </r>
  <r>
    <x v="121"/>
    <d v="2022-01-24T00:00:00"/>
    <n v="3589"/>
    <s v="FNC"/>
    <s v="Saldo do exercício anterior"/>
    <s v="Transposição de verba aos Docentes - Mentoria"/>
    <s v="Sim"/>
    <m/>
    <n v="1500"/>
    <n v="0"/>
    <n v="0"/>
    <n v="1"/>
    <x v="11"/>
  </r>
  <r>
    <x v="122"/>
    <d v="2022-01-24T00:00:00"/>
    <n v="3578"/>
    <s v="FMA"/>
    <s v="Saldo do exercício anterior"/>
    <s v="Transposição de verba aos Docentes - Mentoria - 1º e 2ºsemestre/2021"/>
    <s v="Sim"/>
    <m/>
    <n v="1500"/>
    <n v="0"/>
    <n v="0"/>
    <n v="1"/>
    <x v="11"/>
  </r>
  <r>
    <x v="65"/>
    <d v="2022-01-21T00:00:00"/>
    <n v="3553"/>
    <s v="DIR"/>
    <s v="Saldo do exercício anterior"/>
    <s v="Saldo remanescente do Exercício Anterior - Grupo 041 - Programa Investimentos Estratégicos - REMANEJAMENTO 50278969 / 2021 - Aux. Financ. ref. Intervenções Estruturantes de Melhor Qualificação dos Ambientes de Ensino de Graduação e Pós-Graduação"/>
    <s v="Sim"/>
    <m/>
    <n v="2270568.58"/>
    <n v="0"/>
    <n v="0"/>
    <n v="1"/>
    <x v="11"/>
  </r>
  <r>
    <x v="65"/>
    <d v="2022-12-02T00:00:00"/>
    <n v="3896"/>
    <s v="DIR"/>
    <s v="Ajuste de saldo"/>
    <s v="Ajuste de saldo"/>
    <s v="Sim"/>
    <m/>
    <n v="0.04"/>
    <n v="0"/>
    <n v="0"/>
    <n v="12"/>
    <x v="4"/>
  </r>
  <r>
    <x v="66"/>
    <d v="2022-01-21T00:00:00"/>
    <n v="3548"/>
    <s v="FNC"/>
    <s v="Saldo do exercício anterior"/>
    <s v="Saldo remanescente do Exercício anterior - Grupo: 404 - Projetos Especiais - Grad - REMANEJAMENTO 50283466 / 2021 Programa de Laboratórios Didáticos - 2021 - Coordenador(a) - Prof(a). Dr(a). José Fernando Diniz Chubaci"/>
    <s v="Sim"/>
    <m/>
    <n v="376592"/>
    <n v="0"/>
    <n v="0"/>
    <n v="1"/>
    <x v="11"/>
  </r>
  <r>
    <x v="67"/>
    <d v="2022-01-12T00:00:00"/>
    <n v="3531"/>
    <s v="FGE"/>
    <s v="AUCANI"/>
    <s v="Programa Bolsa Professor Visitante - Thereza Amelia Soares da Silva - ref. janeiro e fevereiro/2022 (bolsa mensal R$16.454,57) - Remanejamento N° 2022 50005867"/>
    <s v="Sim"/>
    <m/>
    <n v="32909.14"/>
    <n v="0"/>
    <n v="0"/>
    <n v="1"/>
    <x v="11"/>
  </r>
  <r>
    <x v="67"/>
    <d v="2022-01-12T00:00:00"/>
    <n v="3532"/>
    <s v="FGE"/>
    <s v="AUCANI"/>
    <s v="Programa Bolsa Professor Visitante - Filipe Batoni Abdalla - ref. janeiro/2022 (bolsa mensal R$16.454,57) Remanejamento N° 2022 50005840"/>
    <s v="Sim"/>
    <m/>
    <n v="16454.57"/>
    <n v="0"/>
    <n v="0"/>
    <n v="1"/>
    <x v="11"/>
  </r>
  <r>
    <x v="68"/>
    <d v="2022-01-21T00:00:00"/>
    <n v="3536"/>
    <s v="DIR"/>
    <s v="Abertura do Exercício 2022"/>
    <s v="Grupo 35 - Verba para adequação para AVCB - Auto de vistoria do corpo de bombeiros"/>
    <s v="Sim"/>
    <m/>
    <n v="2183029"/>
    <n v="0"/>
    <n v="0"/>
    <n v="1"/>
    <x v="11"/>
  </r>
  <r>
    <x v="123"/>
    <d v="2022-01-21T00:00:00"/>
    <n v="3552"/>
    <s v="DIR"/>
    <s v="Saldo do exercício anterior"/>
    <s v="Saldo remanescente 2020 - Grupo: 515 - Prog Inst de Apoio aos Novos Docentes da USP"/>
    <s v="Sim"/>
    <m/>
    <n v="615"/>
    <n v="0"/>
    <n v="0"/>
    <n v="1"/>
    <x v="11"/>
  </r>
  <r>
    <x v="124"/>
    <d v="2022-01-21T00:00:00"/>
    <n v="3558"/>
    <s v="DIR"/>
    <s v="Saldo do exercício anterior"/>
    <s v="Grupo: 515 - Progr. Inst. de Apoio a Novos Docentes - Devolução da Economia Orçamentária 2019"/>
    <s v="Sim"/>
    <m/>
    <n v="101.6"/>
    <n v="0"/>
    <n v="0"/>
    <n v="1"/>
    <x v="11"/>
  </r>
  <r>
    <x v="125"/>
    <d v="2022-01-21T00:00:00"/>
    <n v="3561"/>
    <s v="FAP"/>
    <s v="Saldo do exercício anterior"/>
    <s v="Grupo: 515 - Progr. Inst. de Apoio a Novos Docentes - Devolução da Economia Orçamentária 2020"/>
    <s v="Sim"/>
    <m/>
    <n v="550.52"/>
    <n v="0"/>
    <n v="0"/>
    <n v="1"/>
    <x v="11"/>
  </r>
  <r>
    <x v="126"/>
    <d v="2022-01-21T00:00:00"/>
    <n v="3567"/>
    <s v="FAP"/>
    <s v="Saldo do exercício anterior"/>
    <s v="Grupo: 515 - Progr. Inst. de Apoio a Novos Docentes - Devolução da Economia Orçamentária 2020"/>
    <s v="Sim"/>
    <m/>
    <n v="5663.49"/>
    <n v="0"/>
    <n v="0"/>
    <n v="1"/>
    <x v="11"/>
  </r>
  <r>
    <x v="69"/>
    <d v="2022-04-06T00:00:00"/>
    <n v="3677"/>
    <s v="FGE"/>
    <s v="IFSC"/>
    <s v="Diárias ao Prof. Sylvio Canuto - Participação de reunião do Conselho Consultivo Planejamento Institucional do IFSC/USP (dias 10 e 11/04) REMANEJAMENTO 50182963 / 2022."/>
    <s v="Sim"/>
    <m/>
    <n v="671.37"/>
    <n v="0"/>
    <n v="0"/>
    <n v="4"/>
    <x v="0"/>
  </r>
  <r>
    <x v="70"/>
    <d v="2022-04-11T00:00:00"/>
    <n v="3680"/>
    <s v="DIR"/>
    <s v="AUCANI"/>
    <s v="GRUPO 246 - Edital AUCANI 1518/2022 - Bolsas de Intercâmbio Internacional para Alunos de Graduação - modalidade Mérito Acadêmico (Portaria GR 6640/2015) - cota Unidade 2022 - REMANEJAMENTO 50193620 / 2022"/>
    <s v="Sim"/>
    <m/>
    <n v="112000"/>
    <n v="0"/>
    <n v="0"/>
    <n v="4"/>
    <x v="0"/>
  </r>
  <r>
    <x v="70"/>
    <d v="2022-11-30T00:00:00"/>
    <n v="3885"/>
    <s v="DIR"/>
    <s v="Bolsistas Intercâmbio Internacional de Graduação"/>
    <s v="Fechamento do exercício 2022 - Saldo remanescente do empenho"/>
    <s v="Sim"/>
    <m/>
    <n v="56000"/>
    <n v="0"/>
    <n v="0"/>
    <n v="11"/>
    <x v="3"/>
  </r>
  <r>
    <x v="71"/>
    <d v="2022-07-20T00:00:00"/>
    <n v="3736"/>
    <s v="AAA-CPG-I"/>
    <s v="Pró Reitoria Pós Graduação"/>
    <s v="Auxilio mobilidade internacional para o professor Mauricio Pietrocola selecionado no programa internacional Future 17 - Remanejamento 50326280/2022"/>
    <s v="Sim"/>
    <m/>
    <n v="10000"/>
    <n v="0"/>
    <n v="0"/>
    <n v="7"/>
    <x v="8"/>
  </r>
  <r>
    <x v="72"/>
    <d v="2022-08-02T00:00:00"/>
    <n v="3742"/>
    <s v="DIR"/>
    <s v="Saldo do exercício anterior"/>
    <s v="Saldo remanescente de 2021"/>
    <s v="Sim"/>
    <m/>
    <n v="4015.4"/>
    <n v="0"/>
    <n v="0"/>
    <n v="8"/>
    <x v="9"/>
  </r>
  <r>
    <x v="74"/>
    <d v="2022-08-22T00:00:00"/>
    <n v="3811"/>
    <s v="SBI"/>
    <s v="SEF"/>
    <s v="Reforma da cobertura da Biblioteca do Instituto de Física - REMANEJAMENTO 50420309 / 2022"/>
    <s v="Sim"/>
    <m/>
    <n v="1046758.01"/>
    <n v="0"/>
    <n v="0"/>
    <n v="8"/>
    <x v="9"/>
  </r>
  <r>
    <x v="127"/>
    <d v="2022-09-20T00:00:00"/>
    <n v="3826"/>
    <s v="FNC"/>
    <s v="Neilo Marcos Trindade"/>
    <s v="Rem. 50460440 - Portaria PRPI 861 / 2022 - Programa de Apoio aos Novos Docentes da USP - 2022 / 2023 - (043.000 - Básica)."/>
    <s v="Sim"/>
    <m/>
    <n v="15000"/>
    <n v="0"/>
    <n v="0"/>
    <n v="9"/>
    <x v="2"/>
  </r>
  <r>
    <x v="128"/>
    <d v="2022-09-20T00:00:00"/>
    <n v="3827"/>
    <s v="FAP"/>
    <s v="Luciana Varanda Rizzo"/>
    <s v="Rem. 50475405 - Portaria PRPI 861 / 2022 - Programa de Apoio aos Novos Docentes da USP - 2022 / 2023 - (043.057 - Projetos Especiais)."/>
    <s v="Sim"/>
    <m/>
    <n v="15000"/>
    <n v="0"/>
    <n v="0"/>
    <n v="9"/>
    <x v="2"/>
  </r>
  <r>
    <x v="129"/>
    <d v="2022-09-20T00:00:00"/>
    <n v="3828"/>
    <s v="FMA"/>
    <s v="Nathalia Beretta Tomazio"/>
    <s v="Rem. 50475448 - Portaria PRPI 861 / 2022 - Programa de Apoio aos Novos Docentes da USP - 2022 / 2023 - (043.057 - Projetos Especiais)."/>
    <s v="Sim"/>
    <m/>
    <n v="15000"/>
    <n v="0"/>
    <n v="0"/>
    <n v="9"/>
    <x v="2"/>
  </r>
  <r>
    <x v="130"/>
    <d v="2022-10-05T00:00:00"/>
    <n v="3836"/>
    <s v="FNC"/>
    <s v="Escola Politécnica"/>
    <s v="Grupo 057 - Projetos Especiais - Projeto PIPAE - Prof. Carina Ulsen (Poli) e Prof. Neilo M. Trindade (IF) - Remanejamento 50495961 / 2022"/>
    <s v="Sim"/>
    <m/>
    <n v="50000.5"/>
    <n v="0"/>
    <n v="0"/>
    <n v="10"/>
    <x v="10"/>
  </r>
  <r>
    <x v="75"/>
    <d v="2022-10-11T00:00:00"/>
    <n v="3844"/>
    <s v="FEP"/>
    <s v="IFSC"/>
    <s v="Diária completa à Profa. Nathalia Beretta Tomazio, referente a palestra no IFSC, evento SIFSC, nos dias 11 e 12/10/22 - REMANEJAMENTO 50521407 / 2022"/>
    <s v="Sim"/>
    <m/>
    <n v="479.55"/>
    <n v="0"/>
    <n v="0"/>
    <n v="10"/>
    <x v="10"/>
  </r>
  <r>
    <x v="131"/>
    <d v="2022-10-13T00:00:00"/>
    <n v="3852"/>
    <s v="FGE"/>
    <s v="Recibo Tesouraria"/>
    <s v="Tatiane de Freitas Rocha Sapatieri referente a Serviços prestados de técnica de espalhamento dinâmico de luz (DLS) - recibo número 124/2022"/>
    <s v="Sim"/>
    <m/>
    <n v="100"/>
    <n v="0"/>
    <n v="0"/>
    <n v="10"/>
    <x v="10"/>
  </r>
  <r>
    <x v="131"/>
    <d v="2022-10-27T00:00:00"/>
    <n v="3864"/>
    <s v="FGE"/>
    <s v="Recibo Tesouraria"/>
    <s v="Serviço prestado: Uso da técnica de espalhamento dinâmico de luz (DSL) do Lab. de BioMembranas - Recibos 129/2022 e 128/2022"/>
    <s v="Sim"/>
    <m/>
    <n v="400"/>
    <n v="0"/>
    <n v="0"/>
    <n v="10"/>
    <x v="10"/>
  </r>
  <r>
    <x v="131"/>
    <d v="2022-11-28T00:00:00"/>
    <n v="3883"/>
    <s v="FGE"/>
    <s v="Recibo Tesouraria"/>
    <s v="Recibo 147/2022 - Referente serviço prestado utilizando da técnica de absorção óptica de luz (UV-Vis) do Lab. de BioMembranas - DFGE"/>
    <s v="Sim"/>
    <m/>
    <n v="100"/>
    <n v="0"/>
    <n v="0"/>
    <n v="11"/>
    <x v="3"/>
  </r>
  <r>
    <x v="131"/>
    <d v="2022-11-30T00:00:00"/>
    <n v="3888"/>
    <s v="FGE"/>
    <s v="Recibo Tesouraria"/>
    <s v="Recibo 150/2022 - Referente a serviço prestado de uso da técnica de absorção óptica de luz (UV-Vis)"/>
    <s v="Sim"/>
    <m/>
    <n v="150"/>
    <n v="0"/>
    <n v="0"/>
    <n v="11"/>
    <x v="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748">
  <r>
    <x v="0"/>
    <d v="2022-04-18T00:00:00"/>
    <n v="15369"/>
    <s v="DIR"/>
    <s v="Transposição interna"/>
    <s v="Transferência para Manutenção Predial para atender reserva de pregão de contrato de manutenção de Ar Condicionado Remanejamento N° 2022 50206366 - GC 3685"/>
    <s v="Sim"/>
    <n v="70005.88"/>
    <m/>
    <n v="70005.88"/>
    <n v="0"/>
    <n v="4"/>
    <x v="0"/>
    <x v="0"/>
  </r>
  <r>
    <x v="0"/>
    <d v="2022-05-06T00:00:00"/>
    <n v="15498"/>
    <s v="DIR"/>
    <s v="Colaborador eventual"/>
    <s v="Convite da Pró Reitoria de Cultura e Extensão desta Universidade na Ação com a unidade móvel da Ciência/Saúde na Av. Paulista - Pietra Polonío Plentz, Luíza Teixeira Sodré de Carvalho, Yuri Confessor Castilho Fernandes, Rodrigo dos Anjos Silva e Gustavo Matsuo andrelino Sakanaka - Processo: 22.1.60.43.0"/>
    <s v="Sim"/>
    <n v="1000"/>
    <m/>
    <n v="1000"/>
    <n v="0"/>
    <n v="5"/>
    <x v="1"/>
    <x v="0"/>
  </r>
  <r>
    <x v="0"/>
    <d v="2022-09-05T00:00:00"/>
    <n v="15999"/>
    <s v="DIR"/>
    <s v="Professor Visitante"/>
    <s v="Pagamento ref. Palestrante no Congresso da SBBF e SBBq Em Águas de Lindóia, de 05 a 08 de setembro. e de 09 a 12 de setembro."/>
    <s v="Sim"/>
    <n v="1534.56"/>
    <m/>
    <n v="1534.56"/>
    <n v="0"/>
    <n v="9"/>
    <x v="2"/>
    <x v="0"/>
  </r>
  <r>
    <x v="0"/>
    <d v="2022-09-23T00:00:00"/>
    <n v="16091"/>
    <s v="DIR"/>
    <s v="Auxilio Aluno"/>
    <s v="Participação da Aluna Ana Clara de Paula Moreira no II encontro de primavera SBF dia 26 a 29/09/2022 em Natal - RN - Processo: 22.1.577.43.3 - NE 4671531/2022"/>
    <s v="Sim"/>
    <n v="1000"/>
    <m/>
    <n v="1000"/>
    <n v="0"/>
    <n v="9"/>
    <x v="2"/>
    <x v="0"/>
  </r>
  <r>
    <x v="0"/>
    <d v="2022-11-17T00:00:00"/>
    <n v="16312"/>
    <s v="DIR"/>
    <s v="Reitoria"/>
    <s v="Ressarcimento referente hora extra do servidor Alexandre Roberto Negri - Autorização CODAGE - Remanejamento 50589907 / 2022"/>
    <s v="Sim"/>
    <n v="17.87"/>
    <m/>
    <n v="17.87"/>
    <n v="0"/>
    <n v="11"/>
    <x v="3"/>
    <x v="0"/>
  </r>
  <r>
    <x v="0"/>
    <d v="2022-12-01T00:00:00"/>
    <n v="16364"/>
    <s v="AAA-CG"/>
    <s v="Colaborador eventual Aluno(a)."/>
    <s v="Ajuda de custo a colaborador eventual (Aluno(a): Bruno Siqueira Eduardo, para participação em evento: 5th Brazilian Physicists Tournament, em Campinas - SP, no período de 09 a 11/12/2022. Proc. 22.1.702.43.2"/>
    <s v="Sim"/>
    <n v="500"/>
    <m/>
    <n v="500"/>
    <n v="0"/>
    <n v="12"/>
    <x v="4"/>
    <x v="0"/>
  </r>
  <r>
    <x v="0"/>
    <d v="2022-12-01T00:00:00"/>
    <n v="16365"/>
    <s v="AAA-CG"/>
    <s v="Colaborador eventual Aluno(a)."/>
    <s v="Ajuda de custo a colaborador eventual (Aluno(a): Juan German Cornelio Palma para participação em evento: 5th Brazilian Physicists Tournament, em Campinas - SP, no período de 09 a 11/12/2022. Proc. 22.1.703.43.9"/>
    <s v="Sim"/>
    <n v="500"/>
    <m/>
    <n v="500"/>
    <n v="0"/>
    <n v="12"/>
    <x v="4"/>
    <x v="0"/>
  </r>
  <r>
    <x v="0"/>
    <d v="2022-12-01T00:00:00"/>
    <n v="16366"/>
    <s v="AAA-CG"/>
    <s v="Colaborador eventual Aluno(a)."/>
    <s v="Ajuda de custo a colaborador eventual (Aluno(a): Vicente Viater Figueira para participação em evento: 5th Brazilian Physicists Tournament, em Campinas - SP, no período de 09 a 11/12/2022. Proc. 22.1.704.43.5"/>
    <s v="Sim"/>
    <n v="500"/>
    <m/>
    <n v="500"/>
    <n v="0"/>
    <n v="12"/>
    <x v="4"/>
    <x v="0"/>
  </r>
  <r>
    <x v="0"/>
    <d v="2022-12-01T00:00:00"/>
    <n v="16368"/>
    <s v="AAA-CG"/>
    <s v="Colaborador eventual Aluno(a)."/>
    <s v="Ajuda de custo a colaborador eventual (Aluno(a): Yuri Assis Pinto para participação em evento: 5th Brazilian Physicists Tournament, em Campinas - SP, no período de 09 a 11/12/2022. Proc. 22.1.709.43.7"/>
    <s v="Sim"/>
    <n v="500"/>
    <m/>
    <n v="500"/>
    <n v="0"/>
    <n v="12"/>
    <x v="4"/>
    <x v="0"/>
  </r>
  <r>
    <x v="0"/>
    <d v="2022-12-01T00:00:00"/>
    <n v="16369"/>
    <s v="AAA-CG"/>
    <s v="Colaborador eventual Aluno(a)."/>
    <s v="Ajuda de custo a colaborador eventual (Aluno(a): Mateus Teixeira e Souza para participação em evento: 5th Brazilian Physicists Tournament, em Campinas - SP, no período de 09 a 11/12/2022. Proc. 22.1.748.43.2"/>
    <s v="Sim"/>
    <n v="500"/>
    <m/>
    <n v="500"/>
    <n v="0"/>
    <n v="12"/>
    <x v="4"/>
    <x v="0"/>
  </r>
  <r>
    <x v="1"/>
    <d v="2022-02-17T00:00:00"/>
    <n v="15151"/>
    <s v="DIR"/>
    <s v="Nemitala Added"/>
    <s v="Material para montagem de sensores de gás para vareificar da taxa de renovação de ar nas salas de aula e auditórios."/>
    <s v="Sim"/>
    <n v="651"/>
    <m/>
    <n v="651"/>
    <n v="0"/>
    <n v="2"/>
    <x v="5"/>
    <x v="0"/>
  </r>
  <r>
    <x v="1"/>
    <d v="2022-02-23T00:00:00"/>
    <n v="15166"/>
    <s v="DIR"/>
    <s v="Ricardo Ichiwaki"/>
    <s v="Reembolso em nome do Ricardo Ichiwaki - despesas na compra de insumos para combate à covid-19."/>
    <s v="Sim"/>
    <n v="2037.21"/>
    <m/>
    <n v="2037.21"/>
    <n v="0"/>
    <n v="2"/>
    <x v="5"/>
    <x v="0"/>
  </r>
  <r>
    <x v="1"/>
    <d v="2022-03-12T00:00:00"/>
    <n v="15216"/>
    <s v="DIR"/>
    <s v="Ademir Marcondes Novaski"/>
    <s v="Confecção de cartazes sobre o uso obrigatório de máscaras para afixar em salas de aulas, auditórios e demais dependências do IF."/>
    <s v="Sim"/>
    <n v="600"/>
    <m/>
    <n v="600"/>
    <n v="0"/>
    <n v="3"/>
    <x v="6"/>
    <x v="0"/>
  </r>
  <r>
    <x v="1"/>
    <d v="2022-03-15T00:00:00"/>
    <n v="15224"/>
    <s v="ATA"/>
    <s v="Rodolfo Gomes Almeida"/>
    <s v="Reembolso referente a aquisição de 100 unidades de frascos de 500ml, com válvula pump, para abastecimento de álcool e utilização nas dependências do Instituto de Física. Tal medida se faz necessária em virtude das medidas de biossegurança em decorrência da pandemia. Soma-se a isso o caráter de urgência, tendo em vista a volta das aulas presenciais na unidade."/>
    <s v="Sim"/>
    <n v="222.81"/>
    <m/>
    <n v="222.81"/>
    <n v="0"/>
    <n v="3"/>
    <x v="6"/>
    <x v="0"/>
  </r>
  <r>
    <x v="1"/>
    <d v="2022-03-18T00:00:00"/>
    <n v="15236"/>
    <s v="DIR"/>
    <s v="Ricardo Ichiwaki"/>
    <s v="Solicitação de reembolso a Ricardo Ichiwaki pela compra emergencial de insumos para a preparação de dispositivos para a segurança dos usuários dos Laboratórios Didáticos no combate à Covid-19."/>
    <s v="Sim"/>
    <n v="2463.1"/>
    <m/>
    <n v="2463.1"/>
    <n v="0"/>
    <n v="3"/>
    <x v="6"/>
    <x v="0"/>
  </r>
  <r>
    <x v="1"/>
    <d v="2022-03-24T00:00:00"/>
    <n v="15256"/>
    <s v="DIR"/>
    <s v="Bolonha Material para Construção Eirelli"/>
    <s v="Compra de duas (2) barras de seis (6) metros ø 150 mm, de tubos de PVC rígido branco e dez (10) joelhos de 90° de ø 150 mm para confecção de purificadores de ar para salas de aula do laboratório Didático, Edifício Principal Ala Central."/>
    <s v="Sim"/>
    <n v="1614.6"/>
    <m/>
    <n v="1614.6"/>
    <n v="0"/>
    <n v="3"/>
    <x v="6"/>
    <x v="0"/>
  </r>
  <r>
    <x v="1"/>
    <d v="2022-03-30T00:00:00"/>
    <n v="15288"/>
    <s v="DIR"/>
    <s v="EXCEL COM. E SERV. DE INF. LTDA"/>
    <s v="Aquisição de produtos em caracter emergencial para as salas de aulas em virtude do início das aulas."/>
    <s v="Sim"/>
    <n v="3375.91"/>
    <m/>
    <n v="3375.91"/>
    <n v="0"/>
    <n v="3"/>
    <x v="6"/>
    <x v="0"/>
  </r>
  <r>
    <x v="1"/>
    <d v="2022-03-30T00:00:00"/>
    <n v="15289"/>
    <s v="DIR"/>
    <s v="QUELLER INFORMATICA E COM LTDA-ME"/>
    <s v="Aquisição de produtos em caracter emergencial para as salas de aulas em virtude do início das aulas."/>
    <s v="Sim"/>
    <n v="5514.09"/>
    <m/>
    <n v="5514.09"/>
    <n v="0"/>
    <n v="3"/>
    <x v="6"/>
    <x v="0"/>
  </r>
  <r>
    <x v="1"/>
    <d v="2022-03-31T00:00:00"/>
    <n v="15293"/>
    <s v="DIR"/>
    <s v="Ricardo Ichiwaki"/>
    <s v="Solicitação de reembolso pela aquisição de produtos emergenciais para as aulas dos Laboratórios Didáticos, utilizados como meio de distanciamento social para a prevenção da Covid-19."/>
    <s v="Sim"/>
    <n v="2159.8200000000002"/>
    <m/>
    <n v="2159.8200000000002"/>
    <n v="0"/>
    <n v="3"/>
    <x v="6"/>
    <x v="0"/>
  </r>
  <r>
    <x v="1"/>
    <d v="2022-03-31T00:00:00"/>
    <n v="15295"/>
    <s v="DIR"/>
    <s v="Renata C M Bonato"/>
    <s v="Reembolso Kalunga, material para uso imediato para sala de aula e auditório, 6 ponteiras."/>
    <s v="Sim"/>
    <n v="1039.2"/>
    <m/>
    <n v="1039.2"/>
    <n v="0"/>
    <n v="3"/>
    <x v="6"/>
    <x v="0"/>
  </r>
  <r>
    <x v="1"/>
    <d v="2022-04-11T00:00:00"/>
    <n v="15344"/>
    <s v="DIR"/>
    <s v="Ricardo Ichiwaki"/>
    <s v="Solicitação de reembolso pela compra emergencial de seladoras para a montagem dos kits de circuladores de ar com lâmpadas UVC, como meio de combate à Covid."/>
    <s v="Sim"/>
    <n v="91.8"/>
    <m/>
    <n v="91.8"/>
    <n v="0"/>
    <n v="4"/>
    <x v="0"/>
    <x v="0"/>
  </r>
  <r>
    <x v="1"/>
    <d v="2022-04-26T00:00:00"/>
    <n v="15398"/>
    <s v="ATA"/>
    <s v="Rodolfo Gomes Almeida"/>
    <s v="Reembolso da aquisição de sinalização visual (serviço de gráfica) devido aos novos procedimentos adotados em momento de pandemia."/>
    <s v="Sim"/>
    <n v="300"/>
    <m/>
    <n v="300"/>
    <n v="0"/>
    <n v="4"/>
    <x v="0"/>
    <x v="0"/>
  </r>
  <r>
    <x v="1"/>
    <d v="2022-04-27T00:00:00"/>
    <n v="15405"/>
    <s v="DIR"/>
    <s v="Ricardo Ichiwaki"/>
    <s v="Solicitação de reembolso pela compra emergencial de insumos contra a Covid-19."/>
    <s v="Sim"/>
    <n v="2335.87"/>
    <m/>
    <n v="2335.87"/>
    <n v="0"/>
    <n v="4"/>
    <x v="0"/>
    <x v="0"/>
  </r>
  <r>
    <x v="2"/>
    <d v="2022-04-19T00:00:00"/>
    <n v="15376"/>
    <s v="ATA-VEICULO"/>
    <s v="Reitoria"/>
    <s v="Rem. 50207800 - Solicitação de empréstimo de veículo nº 19633, na qual foi empregado o uso do veículo (I/FIAT DUCATO ENGESIGMIC 16L) de placa FOU-5B56, no dia 08/04/2022 - POOL # 19633."/>
    <s v="Sim"/>
    <n v="171.57"/>
    <m/>
    <n v="171.57"/>
    <n v="0"/>
    <n v="4"/>
    <x v="0"/>
    <x v="0"/>
  </r>
  <r>
    <x v="2"/>
    <d v="2022-05-04T00:00:00"/>
    <n v="15481"/>
    <s v="ATA-VEICULO"/>
    <s v="Reitoria"/>
    <s v="Rem. 50233320 - POOl - Levar passageiros para atividade didática &quot;Ciência e Arte - Programa na Comunidade&quot; - dia 29/04/2022."/>
    <s v="Sim"/>
    <n v="150.12"/>
    <m/>
    <n v="150.12"/>
    <n v="0"/>
    <n v="5"/>
    <x v="1"/>
    <x v="0"/>
  </r>
  <r>
    <x v="2"/>
    <d v="2022-05-20T00:00:00"/>
    <n v="15610"/>
    <s v="ATA-VEICULO"/>
    <s v="Reitoria"/>
    <s v="REM. 50261766 - Atividade Didática: Sim, Finalidade: O Show de Física, recebeu o convite da Pró-Reitoria de Cultura e Extensão da USP para realizar uma ação com a Unidade Móvel da Ciência/Saúde na Avenida Paulista - dia 15/05/2022."/>
    <s v="Sim"/>
    <n v="171.57"/>
    <m/>
    <n v="171.57"/>
    <n v="0"/>
    <n v="5"/>
    <x v="1"/>
    <x v="0"/>
  </r>
  <r>
    <x v="2"/>
    <d v="2022-05-20T00:00:00"/>
    <n v="15611"/>
    <s v="ATA-VEICULO"/>
    <s v="Reitoria"/>
    <s v="REM 50261928 - Período: 13/05/2022 07:15 a 13/05/2022 12:15 (0 diária(s)), Passageiros: 9, Tipo: VAN, Atividade Didática: Sim, Finalidade: Projeto Território, Ciência e Arte e levará o programa aprender na Comunidade às escolas públicas."/>
    <s v="Sim"/>
    <n v="171.57"/>
    <m/>
    <n v="171.57"/>
    <n v="0"/>
    <n v="5"/>
    <x v="1"/>
    <x v="0"/>
  </r>
  <r>
    <x v="2"/>
    <d v="2022-06-02T00:00:00"/>
    <n v="15644"/>
    <s v="ATA-VEICULO"/>
    <s v="Reitoria"/>
    <s v="RM 50283760 - Período: 30/05/2022 12:45 a 30/05/2022 18:00 (0 diária(s)), Passageiros: 8, Tipo: VAN, Atividade Didática: Sim, Finalidade: A docente é responsável pelo Projeto Território, Ciência e Arte e levará o programa aprender na Comunidade às escolas públicas."/>
    <s v="Sim"/>
    <n v="171.57"/>
    <m/>
    <n v="171.57"/>
    <n v="0"/>
    <n v="6"/>
    <x v="7"/>
    <x v="0"/>
  </r>
  <r>
    <x v="2"/>
    <d v="2022-06-02T00:00:00"/>
    <n v="15645"/>
    <s v="ATA-VEICULO"/>
    <s v="Reitoria"/>
    <s v="RM 50283905 - Período: 27/05/2022 07:45 a 27/05/2022 12:45 (0 diária(s)), Passageiros: 8, Tipo: VAN, Atividade Didática: Sim, Finalidade: Motivo da Solicitação: A docente é responsável pelo Projeto Território, Ciência e Arte e levará o Programa Aprender na Comunidade às escolas públicas."/>
    <s v="Sim"/>
    <n v="171.57"/>
    <m/>
    <n v="171.57"/>
    <n v="0"/>
    <n v="6"/>
    <x v="7"/>
    <x v="0"/>
  </r>
  <r>
    <x v="2"/>
    <d v="2022-06-02T00:00:00"/>
    <n v="15646"/>
    <s v="ATA-VEICULO"/>
    <s v="Reitoria"/>
    <s v="RM 50283921 - Motivo da Solicitação: A docente é responsável pelo Projeto Território, Ciência e Arte e levará o Programa Aprender na Comunidade às escolas públicas"/>
    <s v="Sim"/>
    <n v="171.57"/>
    <m/>
    <n v="171.57"/>
    <n v="0"/>
    <n v="6"/>
    <x v="7"/>
    <x v="0"/>
  </r>
  <r>
    <x v="2"/>
    <d v="2022-07-05T00:00:00"/>
    <n v="15737"/>
    <s v="ATA-VEICULO"/>
    <s v="Reitoria"/>
    <s v="REM-50338220 Data 06/06/2022 - Tipo: VAN, Atividade Didática: Sim, Finalidade: A Profª. Vera Bohomoletz Henriques é responsável pelo Projeto Território, Ciência e Arte e levará o Programa Aprender na Comunidade às escolas públicas."/>
    <s v="Sim"/>
    <n v="171.57"/>
    <m/>
    <n v="171.57"/>
    <n v="0"/>
    <n v="7"/>
    <x v="8"/>
    <x v="0"/>
  </r>
  <r>
    <x v="2"/>
    <d v="2022-07-07T00:00:00"/>
    <n v="15744"/>
    <s v="ATA-VEICULO"/>
    <s v="Reitoria"/>
    <s v="REM - 50343207 - Período: 23/06/2022 15:40 a 23/06/2022 18:30 (0 diária(s)), Passageiros: 2, Tipo: AUTOMÓVEL, Atividade Didática: Sim, Finalidade: Motivo da Solicitação: As estudantes de Pós-Graduação, assistirão à oficina da estudante Ligya Marina do Nascimento, bolsista do projeto MARIIAS, que vai apresentar o que tem aprendido no projeto Wash, como disseminação do conhecimento, em uma escola de ensino fundamental. - Prof. Caetano Rodrigues Miranda"/>
    <s v="Sim"/>
    <n v="27.22"/>
    <m/>
    <n v="27.22"/>
    <n v="0"/>
    <n v="7"/>
    <x v="8"/>
    <x v="0"/>
  </r>
  <r>
    <x v="2"/>
    <d v="2022-08-19T00:00:00"/>
    <n v="15881"/>
    <s v="ATA-VEICULO"/>
    <s v="Reitoria USP"/>
    <s v="REM 50418703 - Grupo Básico 400 - Pool: #21272 - Período: 18/08/2022 08:30 a 18/08/2022 17:30 (1 diária(s)), Passageiros: 2, Tipo: AUTOMÓVEL, Atividade Didática: Sim, Finalidade: Compra de insumos para o Lab. didático para a montagem de experimentos."/>
    <s v="Sim"/>
    <n v="54.44"/>
    <m/>
    <n v="54.44"/>
    <n v="0"/>
    <n v="8"/>
    <x v="9"/>
    <x v="0"/>
  </r>
  <r>
    <x v="2"/>
    <d v="2022-09-08T00:00:00"/>
    <n v="16007"/>
    <s v="ATA-VEICULO"/>
    <s v="Reitoria"/>
    <s v="Grupo 400 REM: 2022 50454629 Descrição: #21551 - Período: 06/09/2022 08:30 a 06/09/2022 17:00 (1 diária(s)), Passageiros: 2, Tipo: AUTOMÓVEL, Atividade Didática: Sim, Finalidade: Compras de materiais para experimentos para o Lab. Didáticos e lab. demostraçoes"/>
    <s v="Sim"/>
    <n v="75.8"/>
    <m/>
    <n v="75.8"/>
    <n v="0"/>
    <n v="9"/>
    <x v="2"/>
    <x v="0"/>
  </r>
  <r>
    <x v="2"/>
    <d v="2022-10-24T00:00:00"/>
    <n v="16232"/>
    <s v="ATA-VEICULO"/>
    <s v="Reitoria USP"/>
    <s v="Rem - 50551802 Ref. Pool: #21799 - Período: 20/10/2022 06:00 a 20/10/2022 17:00 (1 diária(s)), Passageiros: 8, Tipo: VAN, Atividade Didática: Sim, Finalidade: Motivo da Solicitação: O Arte e Ciência vai participar de uma feira de ciências e realizar demonstrações e oficinas"/>
    <s v="Sim"/>
    <n v="223.68"/>
    <m/>
    <n v="223.68"/>
    <n v="0"/>
    <n v="10"/>
    <x v="10"/>
    <x v="0"/>
  </r>
  <r>
    <x v="2"/>
    <d v="2022-10-26T00:00:00"/>
    <n v="16238"/>
    <s v="ATA-VEICULO"/>
    <s v="Reitoria USP"/>
    <s v="Pool 202200002780 REM: 50558386- Período: 21/10/2022 08:45 a 21/10/2022 10:00 (0 diária(s)), Passageiros: 1, Tipo: AUTOMÓVEL, Atividade Didática: Sim, Finalidade: Buscar o Prof. Costantino Tsallis no Hotel - WZ HOTEL JARDINS para o 80 anos do Prof. Silvio Salinas Encontro aberto organizado pela Física Geral, com diversos convidados. 21.10, 6ª feira, 10h. Auditório Abrahão de Moraes"/>
    <s v="Sim"/>
    <n v="23.07"/>
    <m/>
    <n v="23.07"/>
    <n v="0"/>
    <n v="10"/>
    <x v="10"/>
    <x v="0"/>
  </r>
  <r>
    <x v="3"/>
    <d v="2022-03-25T00:00:00"/>
    <n v="15272"/>
    <s v="ATO-MP"/>
    <s v="Gealfe Comercial e Construtora Ltda"/>
    <s v="Reforma Interna/Externa do Edificio SPDC20 para instalação de 02 laboratórios - (LQMEC) e (LBAp) - Processo: 22.1.106.43.0 - NE 2365077, NE 2365069 e NE 2365085. OBS. Complemento do lançamento esta na GO 15271."/>
    <s v="Sim"/>
    <n v="270319.88"/>
    <m/>
    <n v="270319.88"/>
    <n v="0"/>
    <n v="3"/>
    <x v="6"/>
    <x v="0"/>
  </r>
  <r>
    <x v="3"/>
    <d v="2022-03-28T00:00:00"/>
    <n v="15279"/>
    <s v="DIR"/>
    <s v="Centúria Ferragens e Parafusos Ltda - ME"/>
    <s v="Aquisição de desumidificador de Ar, para remover a umidade da sala do Laboratório Hepic - troca de verba GO 15280 - RI Marcelo Munhoz - GC 3672 Diretoria RI -Adm"/>
    <s v="Sim"/>
    <n v="3490"/>
    <m/>
    <n v="3490"/>
    <n v="0"/>
    <n v="3"/>
    <x v="6"/>
    <x v="0"/>
  </r>
  <r>
    <x v="3"/>
    <d v="2022-03-28T00:00:00"/>
    <n v="15277"/>
    <s v="DIR"/>
    <s v="Soraia Aparecida Martins Sales"/>
    <s v="Aquisição de baterias para o sistema de alarme/monitoramento - Processo: 22.1.00091.43.3 - NE 01270552/2022"/>
    <s v="Sim"/>
    <n v="385"/>
    <m/>
    <n v="385"/>
    <n v="0"/>
    <n v="3"/>
    <x v="6"/>
    <x v="0"/>
  </r>
  <r>
    <x v="3"/>
    <d v="2022-03-29T00:00:00"/>
    <n v="15282"/>
    <s v="DIR"/>
    <s v="EDILENE MARTINS DE JESUS SERVIÇOS"/>
    <s v="Serviço de confecção de mesas de aço tubular p/ o Lab. de Demonstrações - RC 154486 - DC 58584 - NE 01791838/2022"/>
    <s v="Sim"/>
    <n v="10350"/>
    <m/>
    <n v="10350"/>
    <n v="0"/>
    <n v="3"/>
    <x v="6"/>
    <x v="0"/>
  </r>
  <r>
    <x v="3"/>
    <d v="2022-04-05T00:00:00"/>
    <n v="15315"/>
    <s v="FMA"/>
    <s v="Multi Quadros e Vidros Ltda."/>
    <s v="NE.01488868 - compra de quadro escolar p/ sala 3097 - RC 82086 - DC 55216 - Ajuste da GO 15316 - GC 3675."/>
    <s v="Sim"/>
    <n v="949"/>
    <m/>
    <n v="949"/>
    <n v="0"/>
    <n v="4"/>
    <x v="0"/>
    <x v="0"/>
  </r>
  <r>
    <x v="3"/>
    <d v="2022-04-06T00:00:00"/>
    <n v="15320"/>
    <s v="FMA"/>
    <s v="Sol Com. de Equiptos. e Servs. de Instal. de Ar Co"/>
    <s v="NE.01515822 - manutenção e conserto de aparelho de condicionador de ar da sala 3076 - RC 118641 - DC 50885 - Ajuste da GO 15321 / GC 3678."/>
    <s v="Sim"/>
    <n v="850"/>
    <m/>
    <n v="850"/>
    <n v="0"/>
    <n v="4"/>
    <x v="0"/>
    <x v="0"/>
  </r>
  <r>
    <x v="3"/>
    <d v="2022-04-08T00:00:00"/>
    <n v="15330"/>
    <s v="ATA"/>
    <s v="Sol Comércio de Equipamentos e Serviços de Instala"/>
    <s v="Aquisição de máscaras n95 para distribuição aos servidores/docentes do IF"/>
    <s v="Sim"/>
    <n v="5102"/>
    <m/>
    <n v="5102"/>
    <n v="0"/>
    <n v="4"/>
    <x v="0"/>
    <x v="0"/>
  </r>
  <r>
    <x v="3"/>
    <d v="2022-04-11T00:00:00"/>
    <n v="15343"/>
    <s v="ATO-MP"/>
    <s v="Sanfer Serviços e Instalações Elétricas Ltda - Epp"/>
    <s v="Aditivo de valor referente a reforma de telhado do Edifício Alessandro Volta e Milênio - NE 1639246/2022 - DC 60538/2022 - Processo: 21.1.213.43.0"/>
    <s v="Sim"/>
    <n v="23281.5"/>
    <m/>
    <n v="23281.5"/>
    <n v="0"/>
    <n v="4"/>
    <x v="0"/>
    <x v="0"/>
  </r>
  <r>
    <x v="3"/>
    <d v="2022-04-12T00:00:00"/>
    <n v="15350"/>
    <s v="DIR"/>
    <s v="Naty Flex Com. de Moveis p/ Escrit. EIRELI - ME"/>
    <s v="NE.03038207 - Aquisição de cadeiras - Pregão Eletrônico - DC 59645/2022 - Proc. 22.1.131.43.5 - RC 97432 / 147730 / 148265 / 150430 / 153641 - Ajsute da GO 15697 / GC 3722 - Alteração de R$ 38.768,39."/>
    <s v="Sim"/>
    <n v="28659.9"/>
    <m/>
    <n v="28659.9"/>
    <n v="0"/>
    <n v="4"/>
    <x v="0"/>
    <x v="0"/>
  </r>
  <r>
    <x v="3"/>
    <d v="2022-04-20T00:00:00"/>
    <n v="15380"/>
    <s v="DIR"/>
    <s v="Compacta Comercio e Servicos Ltda."/>
    <s v="NE.01795213 - Ata Registro de Preço - aquisição de microcomputador p/ estação trabalho dos Labs. de Cristalografia e GFCx - RC 207440 - DC 79875."/>
    <s v="Sim"/>
    <n v="15666"/>
    <m/>
    <n v="15666"/>
    <n v="0"/>
    <n v="4"/>
    <x v="0"/>
    <x v="0"/>
  </r>
  <r>
    <x v="3"/>
    <d v="2022-05-02T00:00:00"/>
    <n v="15431"/>
    <s v="FAP"/>
    <s v="ITOPRO Instal. e Manut. de Ar Condic. Ltda - ME"/>
    <s v="NE.02874729 / 02874737 - Pregão - instalação e aquisição de condicionador de ar para a Sala 3069 - RC 144146 - DC 84380 - Ajuste da GO 15432 / GC 3699 - Alteração de R$ 3.448,40."/>
    <s v="Sim"/>
    <n v="2880"/>
    <m/>
    <n v="2880"/>
    <n v="0"/>
    <n v="5"/>
    <x v="1"/>
    <x v="0"/>
  </r>
  <r>
    <x v="3"/>
    <d v="2022-05-02T00:00:00"/>
    <n v="15433"/>
    <s v="ATO-MP"/>
    <s v="VM New Comercio e Servicos Ltda - ME"/>
    <s v="NE.02874702 / 02874710 - Pregão - instalação e aquisição de condicionador de ar para a Sala 3143 e 3145 - RC 42297 - DC 84380 - Alteração de R$ 7.691,74."/>
    <s v="Sim"/>
    <n v="7690"/>
    <m/>
    <n v="7690"/>
    <n v="0"/>
    <n v="5"/>
    <x v="1"/>
    <x v="0"/>
  </r>
  <r>
    <x v="3"/>
    <d v="2022-05-02T00:00:00"/>
    <n v="15434"/>
    <s v="FNC"/>
    <s v="Reserva"/>
    <s v="Cancelada - Reservas - 2017036 / 2017044 - Pregão - instalação e aquisição de condicionador de ar para a Sala de Reunião de Conselho - RC 136011 - DC 84380 - Ajuste da GO 15435 / GC 3700 - Alteração de R$ 11.824,16."/>
    <s v="Sim"/>
    <n v="0"/>
    <m/>
    <n v="0"/>
    <n v="0"/>
    <n v="5"/>
    <x v="1"/>
    <x v="0"/>
  </r>
  <r>
    <x v="3"/>
    <d v="2022-05-02T00:00:00"/>
    <n v="15429"/>
    <s v="ATO-MP"/>
    <s v="Jose Ediniz Ribeiro Pinturas - ME"/>
    <s v="NE.02016552 - Ata Registro de Preço - serviços de pinturas de grades e paredes de diversas salas do IFUSP - RC 187970 - DC 83350."/>
    <s v="Sim"/>
    <n v="47563"/>
    <m/>
    <n v="47563"/>
    <n v="0"/>
    <n v="5"/>
    <x v="1"/>
    <x v="0"/>
  </r>
  <r>
    <x v="3"/>
    <d v="2022-05-03T00:00:00"/>
    <n v="15443"/>
    <s v="DIR"/>
    <s v="NP Tecnologia e Gestão de Dados Ltda"/>
    <s v="Assinatura anual do sistema de Banco de Preços para uso no Setor de Compras - Processo: 22.1.262.43.2 - Reserva 2032051 - DC 87363/2022 - NE 2118401/2022."/>
    <s v="Sim"/>
    <n v="10865"/>
    <m/>
    <n v="10865"/>
    <n v="0"/>
    <n v="5"/>
    <x v="1"/>
    <x v="0"/>
  </r>
  <r>
    <x v="3"/>
    <d v="2022-05-03T00:00:00"/>
    <n v="15465"/>
    <s v="ATO-MP"/>
    <s v="Matias Comercial de Produtos e Serviços EIRELI - M"/>
    <s v="NE.02033848 - Ata Registro de Preço - compra de lâmpadas LEDs e luminárias - RC 219723 - DC 87134."/>
    <s v="Sim"/>
    <n v="7225"/>
    <m/>
    <n v="7225"/>
    <n v="0"/>
    <n v="5"/>
    <x v="1"/>
    <x v="0"/>
  </r>
  <r>
    <x v="3"/>
    <d v="2022-05-18T00:00:00"/>
    <n v="15603"/>
    <s v="DIR-CCIF"/>
    <s v="Ziva Tecnologia e Solucoes Ltda."/>
    <s v="NE.02365239 - Ata Registro de Preço - aquisições de 03 vídeos porteiros p/ automação de portaria - RC 258800 - DC 103482."/>
    <s v="Sim"/>
    <n v="50373.51"/>
    <m/>
    <n v="50373.51"/>
    <n v="0"/>
    <n v="5"/>
    <x v="1"/>
    <x v="0"/>
  </r>
  <r>
    <x v="3"/>
    <d v="2022-05-30T00:00:00"/>
    <n v="15633"/>
    <s v="DIR"/>
    <s v="Fenix Envidracamento Ltda."/>
    <s v="NE.03617894 - Aquisição de persianas no laboratórios de Arqueometria para substituição das existentes DC 102001/2022 - Processo: 22.1.302.43.4 - Alteração de R$ 17.736,95."/>
    <s v="Sim"/>
    <n v="13985.85"/>
    <m/>
    <n v="13985.85"/>
    <n v="0"/>
    <n v="5"/>
    <x v="1"/>
    <x v="0"/>
  </r>
  <r>
    <x v="3"/>
    <d v="2022-06-07T00:00:00"/>
    <n v="15658"/>
    <s v="FMA"/>
    <s v="Refrishopping Comercio e Servicos de Refrigeracao"/>
    <s v="NE.02764583 - serviço de manutenção preventiva, corretiva e limpeza de ar condicionado da Sala 3064 / 3113 - RC 155300 - DC 99965 - Ajustado na GO 15659 / GC 3720."/>
    <s v="Sim"/>
    <n v="1110"/>
    <m/>
    <n v="1110"/>
    <n v="0"/>
    <n v="6"/>
    <x v="7"/>
    <x v="0"/>
  </r>
  <r>
    <x v="3"/>
    <d v="2022-06-07T00:00:00"/>
    <n v="15660"/>
    <s v="ATO-MP"/>
    <s v="Reserva"/>
    <s v="Cancelado - Reserva 2765105 - Pregão - serviços de manutenção emergencial de cobertura no Edifício Mário Capello - RC 293885 - DC 124030 - Alteração em 21.373,33 - Pregão Fracassado."/>
    <s v="Sim"/>
    <n v="0"/>
    <m/>
    <n v="0"/>
    <n v="0"/>
    <n v="6"/>
    <x v="7"/>
    <x v="0"/>
  </r>
  <r>
    <x v="3"/>
    <d v="2022-06-14T00:00:00"/>
    <n v="15677"/>
    <s v="ATO-MP"/>
    <s v="Matias Comercial de Produtos e Serviços EIRELI - M"/>
    <s v="NE.02900096 - Ata Registro de Preço - compra de lâmpadas tubulares e luminárias - 307517 - DC 125230."/>
    <s v="Sim"/>
    <n v="6640"/>
    <m/>
    <n v="6640"/>
    <n v="0"/>
    <n v="6"/>
    <x v="7"/>
    <x v="0"/>
  </r>
  <r>
    <x v="3"/>
    <d v="2022-06-28T00:00:00"/>
    <n v="15700"/>
    <s v="FNC"/>
    <s v="Seattle Tecnologia e Com. de Prod. Eletr. - EIRELI"/>
    <s v="NE.03055470 - Aditamento de Pregão - aquisição de TV 65&quot; para sala de reuniões do conselho do FNC - RC 332210 - 137581 - Ajuste da GO 15701 / GC 3723."/>
    <s v="Sim"/>
    <n v="5159"/>
    <m/>
    <n v="5159"/>
    <n v="0"/>
    <n v="6"/>
    <x v="7"/>
    <x v="0"/>
  </r>
  <r>
    <x v="3"/>
    <d v="2022-06-28T00:00:00"/>
    <n v="15702"/>
    <s v="ATA-SV"/>
    <s v="Seattle Tecnologia e Com. de Prod. Eletr. - EIRELI"/>
    <s v="NE.03055489 - NE.03055470 - Aditamento de Pregão - aquisição de TV 65&quot; para central de monitoramento - RC 336118 - 139061."/>
    <s v="Sim"/>
    <n v="10318"/>
    <m/>
    <n v="10318"/>
    <n v="0"/>
    <n v="6"/>
    <x v="7"/>
    <x v="0"/>
  </r>
  <r>
    <x v="3"/>
    <d v="2022-07-01T00:00:00"/>
    <n v="15719"/>
    <s v="FMA"/>
    <s v="BSL Comercio Importacao e Exportacao EIRELI - EPP"/>
    <s v="CANCELADO NE.03305752 / 03305760 / 03305779 - VALOR R$ 3.859,00- Serviço de instalação de lousa e aquisição de quadro escolar - RC 206036 / 269674 - DC 97268 - Ajuste da GO 15721 / GC 3725."/>
    <s v="Sim"/>
    <n v="0"/>
    <m/>
    <n v="0"/>
    <n v="0"/>
    <n v="7"/>
    <x v="8"/>
    <x v="0"/>
  </r>
  <r>
    <x v="3"/>
    <d v="2022-07-01T00:00:00"/>
    <n v="15720"/>
    <s v="FAP"/>
    <s v="BSL Comercio Importacao e Exportacao EIRELI - EPP"/>
    <s v="CANCELADO NE.03305752 Valor R$ 735,00 - instalação de quadro magnético - RC 306626 - DC 97268 - Ajuste da GO 15722 / GC 3726."/>
    <s v="Sim"/>
    <n v="0"/>
    <m/>
    <n v="0"/>
    <n v="0"/>
    <n v="7"/>
    <x v="8"/>
    <x v="0"/>
  </r>
  <r>
    <x v="3"/>
    <d v="2022-07-04T00:00:00"/>
    <n v="15727"/>
    <s v="FGE"/>
    <s v="Joalipa Comercial e Maria Consuelo Soares"/>
    <s v="NE.03256662 / 03256727 - compra de maletas com jogos de soquetes - RC 281348 - DC 118919 - Ajuste da GO 15728 / GC 3727."/>
    <s v="Sim"/>
    <n v="800"/>
    <m/>
    <n v="800"/>
    <n v="0"/>
    <n v="7"/>
    <x v="8"/>
    <x v="0"/>
  </r>
  <r>
    <x v="3"/>
    <d v="2022-07-04T00:00:00"/>
    <n v="15732"/>
    <s v="ATF-ALMOX"/>
    <s v="Maria Angela de Moraes - ME"/>
    <s v="NE.03259017 - Ata Registro de Preço - aquisição de garrafas de águas minerais - RC 343289 - 142771."/>
    <s v="Sim"/>
    <n v="928"/>
    <m/>
    <n v="928"/>
    <n v="0"/>
    <n v="7"/>
    <x v="8"/>
    <x v="0"/>
  </r>
  <r>
    <x v="3"/>
    <d v="2022-07-04T00:00:00"/>
    <n v="15733"/>
    <s v="ATF-ALMOX"/>
    <s v="Evol Comercio, Servico e Importacao Ltda."/>
    <s v="NE.03259190 - Ata Registro de Preço - aquisição de baterias e pilhas alcalinas - RC 342894 - DC 142992."/>
    <s v="Sim"/>
    <n v="2033"/>
    <m/>
    <n v="2033"/>
    <n v="0"/>
    <n v="7"/>
    <x v="8"/>
    <x v="0"/>
  </r>
  <r>
    <x v="3"/>
    <d v="2022-07-04T00:00:00"/>
    <n v="15734"/>
    <s v="DIR"/>
    <s v="Naty Flex Com. de Moveis p/ Escrit. EIRELI - ME"/>
    <s v="NE.03259300 - Aditamento de Pregão - aquisição de cadeiras giratórias (ATA / ATF / ATO) - RC 337475 - DC 144839."/>
    <s v="Sim"/>
    <n v="6195"/>
    <m/>
    <n v="6195"/>
    <n v="0"/>
    <n v="7"/>
    <x v="8"/>
    <x v="0"/>
  </r>
  <r>
    <x v="3"/>
    <d v="2022-08-01T00:00:00"/>
    <n v="15804"/>
    <s v="DIR"/>
    <s v="Lupam Comércio de Materiais Ltda"/>
    <s v="Aquisição de esmerilhadora para oficina central NE 3761634/2022 - Processo: 22.1.412.43.4"/>
    <s v="Sim"/>
    <n v="275"/>
    <m/>
    <n v="275"/>
    <n v="0"/>
    <n v="8"/>
    <x v="9"/>
    <x v="0"/>
  </r>
  <r>
    <x v="3"/>
    <d v="2022-08-01T00:00:00"/>
    <n v="15805"/>
    <s v="DIR"/>
    <s v="Joalipa Comercial Ltda"/>
    <s v="Aquisição de furadeira para oficina central NE 3761529/2022 - Processo: 22.1.412.43.4"/>
    <s v="Sim"/>
    <n v="1017.71"/>
    <m/>
    <n v="1017.71"/>
    <n v="0"/>
    <n v="8"/>
    <x v="9"/>
    <x v="0"/>
  </r>
  <r>
    <x v="3"/>
    <d v="2022-08-02T00:00:00"/>
    <n v="15811"/>
    <s v="ATO"/>
    <s v="Engemax Engenharia e Construções Ltda"/>
    <s v="Serviços de acessibilidade e pavimentação de área externa - Edifício Hepic - DC 168797 - NE 4157234, NE 4157242 e NE 4157250 - Processo: 22.1.417.43.6 (Valor total do contrato é de R$ 122.000,00, restante do valor esta na Manutenção Predial GO 15813)."/>
    <s v="Sim"/>
    <n v="118470.21"/>
    <m/>
    <n v="118470.21"/>
    <n v="0"/>
    <n v="8"/>
    <x v="9"/>
    <x v="0"/>
  </r>
  <r>
    <x v="3"/>
    <d v="2022-09-08T00:00:00"/>
    <n v="16010"/>
    <s v="ATF-ALMOX"/>
    <s v="Bignardi - Ind. e Com. de Papeis e Artefatos Ltda."/>
    <s v="NE.04436087 - Ata Registro de Preço - aquisições de caixas de papéis sulfites - RC 440314 - DC 204564."/>
    <s v="Sim"/>
    <n v="4594"/>
    <m/>
    <n v="4594"/>
    <n v="0"/>
    <n v="9"/>
    <x v="2"/>
    <x v="0"/>
  </r>
  <r>
    <x v="4"/>
    <d v="2022-02-08T00:00:00"/>
    <n v="15087"/>
    <s v="FNC-DOS"/>
    <s v="Transposição Interna"/>
    <s v="Aquisição de disco rígido - Processo: 22.1.34.43.0 - NE 582313/2022 - Diretoria RINF GO 15085 - Contrapartida GC (GC 3639)"/>
    <s v="Sim"/>
    <n v="780"/>
    <m/>
    <n v="780"/>
    <n v="0"/>
    <n v="2"/>
    <x v="5"/>
    <x v="1"/>
  </r>
  <r>
    <x v="4"/>
    <d v="2022-04-11T00:00:00"/>
    <n v="15336"/>
    <s v="FNC"/>
    <s v="Carlos Macdowel de Figueiredo"/>
    <s v="Reembolso referente compra de material para uso no laboratório de dosimetria e física das radiações do DFN, Conforme DANFE nº 4008 em anexo."/>
    <s v="Sim"/>
    <n v="54"/>
    <m/>
    <n v="54"/>
    <n v="0"/>
    <n v="4"/>
    <x v="0"/>
    <x v="1"/>
  </r>
  <r>
    <x v="4"/>
    <d v="2022-05-12T00:00:00"/>
    <n v="15548"/>
    <s v="FNC-DOS"/>
    <s v="Carlos MacDowell de Figueiredo"/>
    <s v="Reembolso para Carlos MacDowell de Figueiredo, conforme nota fiscal 25.242 referente a compra, em caráter emergencial, de Vibra Stop para o sistema de raios X do Laboratório de Dosimetria, para prosseguir com as atividades de pesquisa e ensino em andamento no grupo."/>
    <s v="Sim"/>
    <n v="232"/>
    <m/>
    <n v="232"/>
    <n v="0"/>
    <n v="5"/>
    <x v="1"/>
    <x v="1"/>
  </r>
  <r>
    <x v="4"/>
    <d v="2022-06-24T00:00:00"/>
    <n v="15689"/>
    <s v="FNC-DOS"/>
    <s v="Dailuma Comercio de Pecas Automativas Ltda."/>
    <s v="NE.03021762 - aquisição de nitrogênio p/ o Laboratório de Dosimetria - RC 256777 - 113259."/>
    <s v="Sim"/>
    <n v="364"/>
    <m/>
    <n v="364"/>
    <n v="0"/>
    <n v="6"/>
    <x v="7"/>
    <x v="1"/>
  </r>
  <r>
    <x v="4"/>
    <d v="2022-07-21T00:00:00"/>
    <n v="15776"/>
    <s v="FNC-DOS"/>
    <s v="Nancy K. Umisedo"/>
    <s v="Reembolso em nome de Nancy K. Umisedo, no valor de R$ 339,70, conforme nota fiscal em anexo. Aquisição de material de consumo para continuidade urgente dos serviços de monitoração individual de radiação."/>
    <s v="Sim"/>
    <n v="339.7"/>
    <m/>
    <n v="339.7"/>
    <n v="0"/>
    <n v="7"/>
    <x v="8"/>
    <x v="1"/>
  </r>
  <r>
    <x v="4"/>
    <d v="2022-08-26T00:00:00"/>
    <n v="15910"/>
    <s v="FNC-DOS"/>
    <s v="Nancy Umisedo"/>
    <s v="Reembolso em nome de Nancy K. Umisedo, no valor de R$ 1.001,25, conforme nota fiscal em anexo. Aquisição de material para confecção de pastilhas dosimétricas usadas no serviço de monitoração individual de radiação."/>
    <s v="Sim"/>
    <n v="1001.25"/>
    <m/>
    <n v="1001.25"/>
    <n v="0"/>
    <n v="8"/>
    <x v="9"/>
    <x v="1"/>
  </r>
  <r>
    <x v="4"/>
    <d v="2022-09-12T00:00:00"/>
    <n v="16035"/>
    <s v="FNC-DOS"/>
    <s v="Labsynth Produtos p/ Laboratorios Ltda."/>
    <s v="NE.04523982 - compra de acetona, álcool etílico e álcool isopropilico p/ Lab. de Dosimetria - RC 407929 - DC 203576."/>
    <s v="Sim"/>
    <n v="432.47"/>
    <m/>
    <n v="432.47"/>
    <n v="0"/>
    <n v="9"/>
    <x v="2"/>
    <x v="1"/>
  </r>
  <r>
    <x v="4"/>
    <d v="2022-10-05T00:00:00"/>
    <n v="16130"/>
    <s v="FNC"/>
    <s v="Eliana Maria Pereira do Nascimento - ME"/>
    <s v="NEO 04908795 - Serviço de produção e impressão de identificador. - Lab. de Dosimetria. RC 433717 - DC 222040 - Proc. 22.1.580.43.4"/>
    <s v="Sim"/>
    <n v="15900"/>
    <m/>
    <n v="15900"/>
    <n v="0"/>
    <n v="10"/>
    <x v="10"/>
    <x v="1"/>
  </r>
  <r>
    <x v="5"/>
    <d v="2022-02-07T00:00:00"/>
    <n v="15071"/>
    <s v="FMT"/>
    <s v="(ECT)- Empr. Bras. de Correios e Telégrafos"/>
    <s v="Envio de documentação de prestação de contas na modalidade SEDEX (com AR). Destinatário: FAPESP (Fundação de Amparo à Pesquisa do Estado de São Paulo). Rua Pio XI, 1500, Alto da Lapa, São Paulo, SP, CEP 05468-901. Remetente: Prof. Dr. Gabriel Teixeira Landi - (N.Objeto:QB655828583br)"/>
    <s v="Sim"/>
    <n v="8.52"/>
    <m/>
    <n v="8.52"/>
    <n v="0"/>
    <n v="2"/>
    <x v="5"/>
    <x v="2"/>
  </r>
  <r>
    <x v="5"/>
    <d v="2022-02-10T00:00:00"/>
    <n v="15116"/>
    <s v="FMT"/>
    <s v="ALmoxarifado"/>
    <s v="Requisição de Almoxarifado"/>
    <s v="Sim"/>
    <n v="35"/>
    <m/>
    <n v="35"/>
    <n v="0"/>
    <n v="2"/>
    <x v="5"/>
    <x v="2"/>
  </r>
  <r>
    <x v="5"/>
    <d v="2022-02-10T00:00:00"/>
    <n v="15117"/>
    <s v="FMT"/>
    <s v="ALmoxarifado"/>
    <s v="Requisição de Almoxarifado"/>
    <s v="Sim"/>
    <n v="226.68"/>
    <m/>
    <n v="226.68"/>
    <n v="0"/>
    <n v="2"/>
    <x v="5"/>
    <x v="2"/>
  </r>
  <r>
    <x v="5"/>
    <d v="2022-02-10T00:00:00"/>
    <n v="15125"/>
    <s v="FMT"/>
    <s v="ALmoxarifado"/>
    <s v="Requisição de Almoxarifado"/>
    <s v="Sim"/>
    <n v="562.66"/>
    <m/>
    <n v="562.66"/>
    <n v="0"/>
    <n v="2"/>
    <x v="5"/>
    <x v="2"/>
  </r>
  <r>
    <x v="5"/>
    <d v="2022-03-25T00:00:00"/>
    <n v="15251"/>
    <s v="FMT"/>
    <s v="(ECT) Empresa Brasileira de Correios e Telégrafos"/>
    <s v="Envio de uma CR para o Prof. Elson Longo - UFSCar - Rodovia Washington Luiz, km 235 - Monjolino - 13565-905 - São Carlos - SP - (Nº.Objeto:BR427936480br)"/>
    <s v="Sim"/>
    <n v="9.9499999999999993"/>
    <m/>
    <n v="9.9499999999999993"/>
    <n v="0"/>
    <n v="3"/>
    <x v="6"/>
    <x v="2"/>
  </r>
  <r>
    <x v="5"/>
    <d v="2022-04-06T00:00:00"/>
    <n v="15297"/>
    <s v="FMT"/>
    <s v="(ECT)- Empr. Bras. de Correios e Telégrafos"/>
    <s v="Envio de documentação de prestação de contas na modalidade SEDEX (com AR). Destinatário: FAPESP - PROF. DR. FERNANDO MENEZES (Fundação de Amparo à Pesquisa do Estado de São Paulo). Rua Pio XI, 1500, Alto da Lapa, São Paulo, SP, CEP 05468-901. Remetente: Prof. Dr. Gabriel Teixeira Landi - Processo 2018/12813-0. - - (Nº.Objeto:QB655359275br)"/>
    <s v="Sim"/>
    <n v="15.52"/>
    <m/>
    <n v="15.52"/>
    <n v="0"/>
    <n v="4"/>
    <x v="0"/>
    <x v="2"/>
  </r>
  <r>
    <x v="5"/>
    <d v="2022-04-08T00:00:00"/>
    <n v="15324"/>
    <s v="FMT"/>
    <s v="Luiz Carlos dos Santos (no. USP 1110078)"/>
    <s v="Solicitação de reembolso ao funcionário Luiz Carlos dos Santos (Analista de Sistemas do DFMT), por motivo de despesas com a aquisição de dois pen drives (16Gb cada) e um grampeador pequeno de mesa. O cupom fiscal, no valor de R$ 92,70, segue anexado. A versão original do documento será entregue na Tesouraria do IFUSP."/>
    <s v="Sim"/>
    <n v="92.7"/>
    <m/>
    <n v="92.7"/>
    <n v="0"/>
    <n v="4"/>
    <x v="0"/>
    <x v="2"/>
  </r>
  <r>
    <x v="5"/>
    <d v="2022-04-14T00:00:00"/>
    <n v="15346"/>
    <s v="FMT"/>
    <s v="(ECT)- Empr. Bras. de Correios e Telégrafos"/>
    <s v="Encaminhamento de uma correspondência na modalidade &quot;registrada e com AR&quot;. Destinatária: Sra. Bárbara Abigail Ferreira Ribeiro. Endereço: SQSW 300, Bloco G, Apartamento 607, Brasília-DF, CEP 70673-034. - (Nº.Objeto:BR427937281BR)"/>
    <s v="Sim"/>
    <n v="16.95"/>
    <m/>
    <n v="16.95"/>
    <n v="0"/>
    <n v="4"/>
    <x v="0"/>
    <x v="2"/>
  </r>
  <r>
    <x v="5"/>
    <d v="2022-04-16T00:00:00"/>
    <n v="15367"/>
    <s v="FMT"/>
    <s v="Prof. Dr. Alain André Quivy (número USP 76652)"/>
    <s v="Solicitação de reembolso por motivo de despesa, no valor de R$ 180,00, com a confecção de três posters (tamanho A0 - glossy paper) para participação e apresentação no Encontro de Outono da Sociedade Brasileira de Física de 2022. Obs.: a nota fiscal eletrônica segue anexada."/>
    <s v="Sim"/>
    <n v="180"/>
    <m/>
    <n v="180"/>
    <n v="0"/>
    <n v="4"/>
    <x v="0"/>
    <x v="2"/>
  </r>
  <r>
    <x v="5"/>
    <d v="2022-04-25T00:00:00"/>
    <n v="15374"/>
    <s v="FMT"/>
    <s v="(ECT)- Empr. Bras. de Correios e Telégrafos"/>
    <s v="SEDEX - Hugo Bonette de Carvalho - Instituto de Ciências Exatas, UNIFAL- MG - Sala C 110 Av. Jovino Fernandes Salles, 2600 - Santa Clara - Alfenas - 37133-840 - (Nº.Objeto:QB655581805br)"/>
    <s v="Sim"/>
    <n v="39.17"/>
    <m/>
    <n v="39.17"/>
    <n v="0"/>
    <n v="4"/>
    <x v="0"/>
    <x v="2"/>
  </r>
  <r>
    <x v="5"/>
    <d v="2022-05-03T00:00:00"/>
    <n v="15457"/>
    <s v="FMT"/>
    <s v="Almoxarifado"/>
    <s v="Requisição de Almoxarifado"/>
    <s v="Sim"/>
    <n v="52.5"/>
    <m/>
    <n v="52.5"/>
    <n v="0"/>
    <n v="5"/>
    <x v="1"/>
    <x v="2"/>
  </r>
  <r>
    <x v="5"/>
    <d v="2022-05-05T00:00:00"/>
    <n v="15485"/>
    <s v="FMT"/>
    <s v="Almoxarifado"/>
    <s v="Requisição do Almoxarifado"/>
    <s v="Sim"/>
    <n v="96.16"/>
    <m/>
    <n v="96.16"/>
    <n v="0"/>
    <n v="5"/>
    <x v="1"/>
    <x v="2"/>
  </r>
  <r>
    <x v="5"/>
    <d v="2022-05-11T00:00:00"/>
    <n v="15530"/>
    <s v="FMT"/>
    <s v="Almoxarifado"/>
    <s v="Requisição Almoxarifado"/>
    <s v="Sim"/>
    <n v="82.48"/>
    <m/>
    <n v="82.48"/>
    <n v="0"/>
    <n v="5"/>
    <x v="1"/>
    <x v="2"/>
  </r>
  <r>
    <x v="5"/>
    <d v="2022-05-13T00:00:00"/>
    <n v="15563"/>
    <s v="FMT"/>
    <s v="Almoxarifado"/>
    <s v="Requisição Almoxarifado"/>
    <s v="Sim"/>
    <n v="52.5"/>
    <m/>
    <n v="52.5"/>
    <n v="0"/>
    <n v="5"/>
    <x v="1"/>
    <x v="2"/>
  </r>
  <r>
    <x v="5"/>
    <d v="2022-05-13T00:00:00"/>
    <n v="15564"/>
    <s v="FMT"/>
    <s v="Almoxarifado"/>
    <s v="Requisição Almoxarifado"/>
    <s v="Sim"/>
    <n v="35"/>
    <m/>
    <n v="35"/>
    <n v="0"/>
    <n v="5"/>
    <x v="1"/>
    <x v="2"/>
  </r>
  <r>
    <x v="5"/>
    <d v="2022-08-18T00:00:00"/>
    <n v="15767"/>
    <s v="FMT"/>
    <s v="(ECT) Empresa Brasileira de Correios e Telégrafos"/>
    <s v="Envio de amostras de nanopartículas magnéticas (acomodadas em um porta-amostras), na modalidade SEDEX com AR. Destinatário: Dr. Flávio Garcia, Centro Brasileiro de Pesquisas Físicas, Rua Dr. Xavier Sigaud, 150, Urca, Rio de Janeiro, RJ, CEP 22290-180. - (Nº.Objeto:QB868525989br)"/>
    <s v="Sim"/>
    <n v="24.72"/>
    <m/>
    <n v="24.72"/>
    <n v="0"/>
    <n v="8"/>
    <x v="9"/>
    <x v="2"/>
  </r>
  <r>
    <x v="5"/>
    <d v="2022-08-18T00:00:00"/>
    <n v="15877"/>
    <s v="FMT"/>
    <s v="Prado Com. de Eletron. e Servs. de Instal. EIRELI"/>
    <s v="NEs.04054745 / 04054753 - Ata Registro de Preço - Instalação e aquisição de condicionador de ar - RC 418491 - DC 184113."/>
    <s v="Sim"/>
    <n v="10054"/>
    <m/>
    <n v="10054"/>
    <n v="0"/>
    <n v="8"/>
    <x v="9"/>
    <x v="2"/>
  </r>
  <r>
    <x v="5"/>
    <d v="2022-08-29T00:00:00"/>
    <n v="15903"/>
    <s v="FMT"/>
    <s v="Correios - Empr. Bras. de Correios e Telégrafos"/>
    <s v="SEDEX - FAPESP - Rua Pio XI, 1500 - Alto da Lapa - São Paulo - SP - Brasil CEP: 05468-901 - (Nº.Objeto:QB868577252br)"/>
    <s v="Sim"/>
    <n v="8.52"/>
    <m/>
    <n v="8.52"/>
    <n v="0"/>
    <n v="8"/>
    <x v="9"/>
    <x v="2"/>
  </r>
  <r>
    <x v="5"/>
    <d v="2022-08-31T00:00:00"/>
    <n v="15955"/>
    <s v="FMT"/>
    <s v="ALMOXARIFADO"/>
    <s v="Requisição de Almoxarifado"/>
    <s v="Sim"/>
    <n v="36.92"/>
    <m/>
    <n v="36.92"/>
    <n v="0"/>
    <n v="8"/>
    <x v="9"/>
    <x v="2"/>
  </r>
  <r>
    <x v="5"/>
    <d v="2022-09-08T00:00:00"/>
    <n v="16002"/>
    <s v="FMT"/>
    <s v="ALMOXARIFADO"/>
    <s v="Requisição de Almoxarifado ,Período de março à 08 de setembro de 2022"/>
    <s v="Sim"/>
    <n v="3761.67"/>
    <m/>
    <n v="3761.67"/>
    <n v="0"/>
    <n v="9"/>
    <x v="2"/>
    <x v="2"/>
  </r>
  <r>
    <x v="5"/>
    <d v="2022-09-16T00:00:00"/>
    <n v="16069"/>
    <s v="FMT"/>
    <s v="Chaveiro Goiás Comércio e Serviços Ltda - ME"/>
    <s v="Despesa de chaveiro: (a) Edifício Alessandro Volta (bloco C) - sala 204: troca de segredo de fechadura e duas chaves (R$ 70,00); (b) Laboratório Milênio (sob coordenação do Prof. Caetano Rodrigues Miranda): reparo de fechadura de porta e ajustes na maçaneta (R$ 120,00)."/>
    <s v="Sim"/>
    <n v="190"/>
    <m/>
    <n v="190"/>
    <n v="0"/>
    <n v="9"/>
    <x v="2"/>
    <x v="2"/>
  </r>
  <r>
    <x v="5"/>
    <d v="2022-09-19T00:00:00"/>
    <n v="16056"/>
    <s v="FMT"/>
    <s v="Correios - Empr. Bras. de Correios e Telégrafos"/>
    <s v="A pedido do prof. Valmir Chitta envio de um SEDEX para Hugo B. de Carvalho - Rua Joaquim Bernardes da Silva, 260 - Jd. Aeroporto, Alfenas - MG - CEP. 37130-776 - (Nº.Objeto:OV187558107br)"/>
    <s v="Sim"/>
    <n v="39.17"/>
    <m/>
    <n v="39.17"/>
    <n v="0"/>
    <n v="9"/>
    <x v="2"/>
    <x v="2"/>
  </r>
  <r>
    <x v="5"/>
    <d v="2022-09-26T00:00:00"/>
    <n v="16094"/>
    <s v="FMT"/>
    <s v="Chaveiro Goiás Comércio e Serviços Ltda - ME"/>
    <s v="Serviço de revisão das maçanetas das portas do Laboratório Milênio (sob coordenação do Prof. Caetano Rodrigues Miranda)."/>
    <s v="Sim"/>
    <n v="120"/>
    <m/>
    <n v="120"/>
    <n v="0"/>
    <n v="9"/>
    <x v="2"/>
    <x v="2"/>
  </r>
  <r>
    <x v="5"/>
    <d v="2022-10-05T00:00:00"/>
    <n v="16128"/>
    <s v="FMT"/>
    <s v="Maria Consuelo Soares da Mata"/>
    <s v="NEO 04902800 - Aquisição de 02 bebedouros de parede - RC 3060598 - Proc.22.1.541.43.9"/>
    <s v="Sim"/>
    <n v="1900"/>
    <m/>
    <n v="1900"/>
    <n v="0"/>
    <n v="10"/>
    <x v="10"/>
    <x v="2"/>
  </r>
  <r>
    <x v="5"/>
    <d v="2022-10-07T00:00:00"/>
    <n v="16148"/>
    <s v="FMT"/>
    <s v="Gibelli Transportes Ltda - Epp"/>
    <s v="Serviço de transporte /mudança de equipamentos - mobiliários - Processo 22.1.596.43.8 - Reserva 4972736/2022 - NE 4972787/2022"/>
    <s v="Sim"/>
    <n v="2948"/>
    <m/>
    <n v="2948"/>
    <n v="0"/>
    <n v="10"/>
    <x v="10"/>
    <x v="2"/>
  </r>
  <r>
    <x v="5"/>
    <d v="2022-10-11T00:00:00"/>
    <n v="16183"/>
    <s v="FMT"/>
    <s v="ALMOXARIFADO"/>
    <s v="Requisição de Almoxarifado"/>
    <s v="Sim"/>
    <n v="49.23"/>
    <m/>
    <n v="49.23"/>
    <n v="0"/>
    <n v="10"/>
    <x v="10"/>
    <x v="2"/>
  </r>
  <r>
    <x v="5"/>
    <d v="2022-10-17T00:00:00"/>
    <n v="16153"/>
    <s v="FMT"/>
    <s v="ECT-Empresa Brasileira de Correios e Telégrafos"/>
    <s v="Envio de um SEDEX - Gennady Gusev - FAPESP - Rua Pio XI, 1500 - Alto da Lapa São Paulo - SP - Brasil CEP: 05468-901 - (Nº.Objetos:QB655663884br)"/>
    <s v="Sim"/>
    <n v="8.52"/>
    <m/>
    <n v="8.52"/>
    <n v="0"/>
    <n v="10"/>
    <x v="10"/>
    <x v="2"/>
  </r>
  <r>
    <x v="5"/>
    <d v="2022-10-27T00:00:00"/>
    <n v="16221"/>
    <s v="FMT"/>
    <s v="ECT-Empresa Brasileira de Correios e Telégrafos"/>
    <s v="SEDEX - FAPESP Outorgado: Félix G.G.Hernandes - Processo FAPESP: 2018/06142-5 Prestação de contas Rua Pio XI, 1500 - Alto da Lapa São Paulo - SP - Brasil CEP: 05468-901 - (Nº.Objeto: QB862042400br)"/>
    <s v="Sim"/>
    <n v="8.52"/>
    <m/>
    <n v="8.52"/>
    <n v="0"/>
    <n v="10"/>
    <x v="10"/>
    <x v="2"/>
  </r>
  <r>
    <x v="5"/>
    <d v="2022-11-04T00:00:00"/>
    <n v="16274"/>
    <s v="FMT"/>
    <s v="Prado Comércio de Eletrônicos e Serviços"/>
    <s v="NE 5540295 e NE 5539548 - Aquisiçaõ de Condicionador de Ar + Instalação - RC 549553 DC 261126."/>
    <s v="Sim"/>
    <n v="3864"/>
    <m/>
    <n v="3864"/>
    <n v="0"/>
    <n v="11"/>
    <x v="3"/>
    <x v="2"/>
  </r>
  <r>
    <x v="5"/>
    <d v="2022-11-04T00:00:00"/>
    <n v="16276"/>
    <s v="FMT"/>
    <s v="Wilson R Almeida Persianas - ME"/>
    <s v="NE.05551017 / 05551025 - compra e serviço de instalação de persianas - RC 535242 / 549561 - DC 255339."/>
    <s v="Sim"/>
    <n v="4268"/>
    <m/>
    <n v="4268"/>
    <n v="0"/>
    <n v="11"/>
    <x v="3"/>
    <x v="2"/>
  </r>
  <r>
    <x v="5"/>
    <d v="2022-11-09T00:00:00"/>
    <n v="16292"/>
    <s v="FMT"/>
    <s v="Sandra Regina Rodrigues Ribeiro (no. USP 2439156"/>
    <s v="Reembolso pelo pagamento de impressão de cinco pôsteres, tamanho A0, papel glossy, em cores e com fundo branco. Os seguintes alunos/pósdoutorandos, sob orientação do Prof. Dr. Caetano Rodrigues Miranda, apresentarão trabalhos na conferência &quot;II ICTP-SAIFR Condensed Matter Theory in the Metropolis&quot; (de 09 a 11 de novembro de 2022): Dr. Alvaro D. Torrez Baptista, Jessica Santos Rego, Carlos Alberto Martins Junior, Dindara S. Galvão e Teresa Lanna. Obs.: o serviço acima mencionado não foi requisitado à Gráfica do IME-USP, por motivo de problema técnico com a impressora (plotter); a previsão de manutenção do equipamento é 11 de novembro de 2022."/>
    <s v="Sim"/>
    <n v="325"/>
    <m/>
    <n v="325"/>
    <n v="0"/>
    <n v="11"/>
    <x v="3"/>
    <x v="2"/>
  </r>
  <r>
    <x v="5"/>
    <d v="2022-11-18T00:00:00"/>
    <n v="16318"/>
    <s v="FMT"/>
    <s v="Sandra Regina Rodrigues Ribeiro (no. USP 2439156)"/>
    <s v="Reembolso pela aquisição de um registro de filtro com adaptador de 1/2 e uma mangueira de filtro fina 1/4 para o bebedouro adquirido recentemente (patrimônio 200.066424). Obs.: nota fiscal já entregue na Tesouraria do IF."/>
    <s v="Sim"/>
    <n v="77"/>
    <m/>
    <n v="77"/>
    <n v="0"/>
    <n v="11"/>
    <x v="3"/>
    <x v="2"/>
  </r>
  <r>
    <x v="5"/>
    <d v="2022-11-18T00:00:00"/>
    <n v="16314"/>
    <s v="FMT"/>
    <s v="Lazarini Materiais p/ Construção Ltda."/>
    <s v="NE.05764452 - aquisição de fragmentadora - RC 569481 - DC 265008."/>
    <s v="Sim"/>
    <n v="722.7"/>
    <m/>
    <n v="722.7"/>
    <n v="0"/>
    <n v="11"/>
    <x v="3"/>
    <x v="2"/>
  </r>
  <r>
    <x v="5"/>
    <d v="2022-11-18T00:00:00"/>
    <n v="16315"/>
    <s v="FMT"/>
    <s v="STI"/>
    <s v="Solicitação 79848 - Solicitante Rosana Gimenes - Equipamento 043.019166 Desktop DT Configurado - Software Office Standard - 2021 LTSC (64 bits) Remanejamento N° 2022 50606461"/>
    <s v="Sim"/>
    <n v="445.44"/>
    <m/>
    <n v="445.44"/>
    <n v="0"/>
    <n v="11"/>
    <x v="3"/>
    <x v="2"/>
  </r>
  <r>
    <x v="5"/>
    <d v="2022-12-02T00:00:00"/>
    <n v="16376"/>
    <s v="FMT"/>
    <s v="Fechamento do Exercício 2022"/>
    <s v="Referente saldo remanescente 2022 do fechamento do exercício 2022"/>
    <s v="Sim"/>
    <n v="6115.28"/>
    <m/>
    <n v="6115.28"/>
    <n v="0"/>
    <n v="12"/>
    <x v="4"/>
    <x v="2"/>
  </r>
  <r>
    <x v="5"/>
    <d v="2022-12-05T00:00:00"/>
    <n v="16378"/>
    <s v="FMT"/>
    <s v="ALMOXARIFADO"/>
    <s v="Requisição de Almoxarifado"/>
    <s v="Sim"/>
    <n v="1056.31"/>
    <m/>
    <n v="1056.31"/>
    <n v="0"/>
    <n v="12"/>
    <x v="4"/>
    <x v="2"/>
  </r>
  <r>
    <x v="5"/>
    <d v="2022-12-19T00:00:00"/>
    <n v="16430"/>
    <s v="FMT"/>
    <s v="ECT-Empresa Brasileira de Correios e Telégrafos"/>
    <s v="Envio de uma correspondência na modalidade &quot;SEDEX com AR&quot; para o seguinte endereço: Prof. Dr. Antonio José Roque da Silva, Rua Dr. Sampaio Ferraz 777, ap. 21, Cambuí, Campinas, São Paulo, CEP 13.024-431. - (Nº.Objeto: QB862095084br)"/>
    <s v="Sim"/>
    <n v="15.52"/>
    <m/>
    <n v="15.52"/>
    <n v="0"/>
    <n v="12"/>
    <x v="4"/>
    <x v="2"/>
  </r>
  <r>
    <x v="6"/>
    <d v="2022-05-12T00:00:00"/>
    <n v="15561"/>
    <s v="DIR-CCEX"/>
    <s v="Lucineide Antognoli Caleffi Neodini"/>
    <s v="Contratação de serviço de sonorização em evento das Unidades Móveis na Av. Paulista, evento da PRCEU. Processo:22.1.299.43.3 - NE 02296318/2022"/>
    <s v="Sim"/>
    <n v="3200"/>
    <m/>
    <n v="3200"/>
    <n v="0"/>
    <n v="5"/>
    <x v="1"/>
    <x v="3"/>
  </r>
  <r>
    <x v="7"/>
    <d v="2022-03-07T00:00:00"/>
    <n v="15188"/>
    <s v="FEP"/>
    <s v="Fuad Daher Saad"/>
    <s v="Reembolso para o Prof. Fuad Daher Saad, conforme cupom fiscal no. 279418. Compra de salgadinho utilizado nas apresentações diárias do Show de Física."/>
    <s v="Sim"/>
    <n v="84"/>
    <m/>
    <n v="84"/>
    <n v="0"/>
    <n v="3"/>
    <x v="6"/>
    <x v="1"/>
  </r>
  <r>
    <x v="7"/>
    <d v="2022-03-10T00:00:00"/>
    <n v="15203"/>
    <s v="FEP"/>
    <s v="Fuad Daher Saad"/>
    <s v="Reembolso para o Prof. Fuad Daher Saad, referente a nota Fiscal no. 9.492 - firma Bite &amp; Bite Com. e Assessoria e informática, compra de placa de vídeo para computador."/>
    <s v="Sim"/>
    <n v="450"/>
    <m/>
    <n v="450"/>
    <n v="0"/>
    <n v="3"/>
    <x v="6"/>
    <x v="1"/>
  </r>
  <r>
    <x v="7"/>
    <d v="2022-03-16T00:00:00"/>
    <n v="15226"/>
    <s v="FEP"/>
    <s v="Carlos Roberto Marques"/>
    <s v="Reembolso para o funcionário Carlos Roberto Marques, referente a compra de diversos materiais, conforme documentos fiscais, para utilização no Show de Física deste Instituto."/>
    <s v="Sim"/>
    <n v="1601.94"/>
    <m/>
    <n v="1601.94"/>
    <n v="0"/>
    <n v="3"/>
    <x v="6"/>
    <x v="1"/>
  </r>
  <r>
    <x v="7"/>
    <d v="2022-03-31T00:00:00"/>
    <n v="15291"/>
    <s v="FEP"/>
    <s v="Fuad Daher Saad"/>
    <s v="Reembolso para o Prof. Fuad Daher Saad, referente as notas fiscais em anexo, compra imediata de diversos materiais para utilização no Laboratório de Demonstrações deste Instituto."/>
    <s v="Sim"/>
    <n v="1668.37"/>
    <m/>
    <n v="1668.37"/>
    <n v="0"/>
    <n v="3"/>
    <x v="6"/>
    <x v="1"/>
  </r>
  <r>
    <x v="7"/>
    <d v="2022-04-01T00:00:00"/>
    <n v="15304"/>
    <s v="FEP"/>
    <s v="Fuad Daher Saad"/>
    <s v="Reembolso para o Prof. Fuad Daher Saad, conforme nota fiscal de no.40.875 da firma Made Nova Madeiras Ltda. Referente a compra imediata de material para utilização no Laboratório de Demonstrações deste Instituto."/>
    <s v="Sim"/>
    <n v="1500"/>
    <m/>
    <n v="1500"/>
    <n v="0"/>
    <n v="4"/>
    <x v="0"/>
    <x v="1"/>
  </r>
  <r>
    <x v="7"/>
    <d v="2022-04-11T00:00:00"/>
    <n v="15333"/>
    <s v="FEP"/>
    <s v="Fuad Daher Saad"/>
    <s v="Reembolso para o Prof. Fuad Daher Saad. referente à compra de café conforme nota fiscal de no. 49476 da firma Kalunga S.A.Para uso na secretaria do Show de Física deste Instituto."/>
    <s v="Sim"/>
    <n v="606.1"/>
    <m/>
    <n v="606.1"/>
    <n v="0"/>
    <n v="4"/>
    <x v="0"/>
    <x v="1"/>
  </r>
  <r>
    <x v="7"/>
    <d v="2022-04-27T00:00:00"/>
    <n v="15402"/>
    <s v="FEP"/>
    <s v="Fuad Daher Saad"/>
    <s v="Reembolso para o Prof. Fuad Daher Saad, referente a compra de cartucho para impressora, conforme nota fiscal de no. 50916 da firma Kalunga S.a. - material para utilização na secretaria do Show de Física da USP"/>
    <s v="Sim"/>
    <n v="232.4"/>
    <m/>
    <n v="232.4"/>
    <n v="0"/>
    <n v="4"/>
    <x v="0"/>
    <x v="1"/>
  </r>
  <r>
    <x v="7"/>
    <d v="2022-04-27T00:00:00"/>
    <n v="15404"/>
    <s v="FEP"/>
    <s v="Phonoway Comércio e Representação de Sistemas Ltda"/>
    <s v="Aquisição de um aparelho Yealink - W53P - para uso imediato na Secretaria do Show de Física deste Instituto."/>
    <s v="Sim"/>
    <n v="1358"/>
    <m/>
    <n v="1358"/>
    <n v="0"/>
    <n v="4"/>
    <x v="0"/>
    <x v="1"/>
  </r>
  <r>
    <x v="7"/>
    <d v="2022-04-28T00:00:00"/>
    <n v="15413"/>
    <s v="FEP"/>
    <s v="Bite &amp; Byte Comércio e A. de Informática Ltda."/>
    <s v="Compra imediata de uma unidade de SSD, para uso na Secretaria do Show de Física da USP."/>
    <s v="Sim"/>
    <n v="453"/>
    <m/>
    <n v="453"/>
    <n v="0"/>
    <n v="4"/>
    <x v="0"/>
    <x v="1"/>
  </r>
  <r>
    <x v="7"/>
    <d v="2022-04-28T00:00:00"/>
    <n v="15415"/>
    <s v="FEP"/>
    <s v="Fuad Daher Saad"/>
    <s v="Reembolso para o Prof. Fuad Daher Saad, referente a compra imediata de diversos materiais, conforme notas fiscais em anexo, para confecção de experimentos junto ao Laboratório de Demonstrações deste Instituto."/>
    <s v="Sim"/>
    <n v="1295.9100000000001"/>
    <m/>
    <n v="1295.9100000000001"/>
    <n v="0"/>
    <n v="4"/>
    <x v="0"/>
    <x v="1"/>
  </r>
  <r>
    <x v="7"/>
    <d v="2022-05-04T00:00:00"/>
    <n v="15476"/>
    <s v="FEP"/>
    <s v="Carlos Roberto Marques"/>
    <s v="Reembolso ao sr. Carlos Roberto Marques, referente a compra imediata de tubo de cobre, conforme cupom fiscal de no.044792 da firma Casa da Boia C. e I. de Metais Ltda, para uso imediato na confecção de experimentos para o Show de Física, deste Instituto."/>
    <s v="Sim"/>
    <n v="193.2"/>
    <m/>
    <n v="193.2"/>
    <n v="0"/>
    <n v="5"/>
    <x v="1"/>
    <x v="1"/>
  </r>
  <r>
    <x v="7"/>
    <d v="2022-05-09T00:00:00"/>
    <n v="15502"/>
    <s v="FGE"/>
    <s v="Maria Aparecida de Oliveira Marques Olivieri"/>
    <s v="Reembolso para a Sra. Maria Aparecida de Oliveira Marques Olivieri, referente a compra imediata de salgadinhos, para utilização diária nas apresentações do Show de Física deste Instituto, conforme cupom fiscal da firma Giga Br Distribuidora e Atacadista Ltda."/>
    <s v="Sim"/>
    <n v="119.4"/>
    <m/>
    <n v="119.4"/>
    <n v="0"/>
    <n v="5"/>
    <x v="1"/>
    <x v="1"/>
  </r>
  <r>
    <x v="7"/>
    <d v="2022-05-12T00:00:00"/>
    <n v="15557"/>
    <s v="FEP"/>
    <s v="Carlos Roberto Marques"/>
    <s v="Reembolso para o sr. Carlos Roberto Marques, referente a compra imediata de copo descartável, conforme nota fiscal, da firma ROSC Representações ME em anexo, para compor experimentos junto ao Laboratório de Demonstrações deste Instituto."/>
    <s v="Sim"/>
    <n v="20.95"/>
    <m/>
    <n v="20.95"/>
    <n v="0"/>
    <n v="5"/>
    <x v="1"/>
    <x v="1"/>
  </r>
  <r>
    <x v="7"/>
    <d v="2022-05-26T00:00:00"/>
    <n v="15623"/>
    <s v="FEP"/>
    <s v="Fuad Daher Saad"/>
    <s v="Reembolso para o Prof. Fuad Daher Saad, referente a compra imediata de diversos materiais, conforme notas fiscais em anexo, para confecção de experimentos junto ao Laboratório de Demonstrações e utilização no Show de Física deste Instituto"/>
    <s v="Sim"/>
    <n v="1856.5"/>
    <m/>
    <n v="1856.5"/>
    <n v="0"/>
    <n v="5"/>
    <x v="1"/>
    <x v="1"/>
  </r>
  <r>
    <x v="7"/>
    <d v="2022-05-31T00:00:00"/>
    <n v="15637"/>
    <s v="FEP"/>
    <s v="Fuad Daher Saad"/>
    <s v="Reembolso para o Prof. Fuad Daher Saad, referente a compra imediata de diversos materiais, conforme notas fiscais em anexo, para confecção de experimentos junto ao Laboratório de Demonstrações deste Instituto."/>
    <s v="Sim"/>
    <n v="132.93"/>
    <m/>
    <n v="132.93"/>
    <n v="0"/>
    <n v="5"/>
    <x v="1"/>
    <x v="1"/>
  </r>
  <r>
    <x v="7"/>
    <d v="2022-06-14T00:00:00"/>
    <n v="15674"/>
    <s v="FEP"/>
    <s v="Fenix Comercial Estudantil Ltda. - ME"/>
    <s v="pagamento para a firma Fenix Comercial Estudantil Ltda. - ME. Serviços imediato de cópias xerográficas e encadernações para utilização nos curso coordenados pelo Prof. Dr. Fuad Daher Saad."/>
    <s v="Sim"/>
    <n v="1000"/>
    <m/>
    <n v="1000"/>
    <n v="0"/>
    <n v="6"/>
    <x v="7"/>
    <x v="1"/>
  </r>
  <r>
    <x v="7"/>
    <d v="2022-07-01T00:00:00"/>
    <n v="15715"/>
    <s v="FEP"/>
    <s v="Fuad Daher Saad"/>
    <s v="Aquisição de materiais para montagem e manutenção de experimentos junto ao Laboratório de Demonstrações do IFUSP"/>
    <s v="Sim"/>
    <n v="1996.86"/>
    <m/>
    <n v="1996.86"/>
    <n v="0"/>
    <n v="7"/>
    <x v="8"/>
    <x v="1"/>
  </r>
  <r>
    <x v="7"/>
    <d v="2022-07-29T00:00:00"/>
    <n v="15801"/>
    <s v="FGE"/>
    <s v="Fuad Daher Saad"/>
    <s v="Reembolso para o Prof. Fuad Daher Saad, referente a compra imediata de diversos materiais, conforme notas fiscais em anexo, para confecção de experimentos junto ao Laboratório de Demonstrações deste Instituto."/>
    <s v="Sim"/>
    <n v="2484.94"/>
    <m/>
    <n v="2484.94"/>
    <n v="0"/>
    <n v="7"/>
    <x v="8"/>
    <x v="1"/>
  </r>
  <r>
    <x v="7"/>
    <d v="2022-08-09T00:00:00"/>
    <n v="15834"/>
    <s v="FEP"/>
    <s v="Maria Aparecida de O. M. Olivieri"/>
    <s v="Reembolso para a sra. Maria Aparecida de O. M. Olivieri, referente a compra imediata de café e adoçante, conforme cupons fiscais, para uso da secretaria do Show de Física deste Instituto."/>
    <s v="Sim"/>
    <n v="312.11"/>
    <m/>
    <n v="312.11"/>
    <n v="0"/>
    <n v="8"/>
    <x v="9"/>
    <x v="1"/>
  </r>
  <r>
    <x v="7"/>
    <d v="2022-08-18T00:00:00"/>
    <n v="15872"/>
    <s v="FEP"/>
    <s v="RPP Uniformes Ltda."/>
    <s v="Pagamento para firma RPP Uniformes Ltda, referente a confecção de jalecos para os monitores do Show de Física deste Instituto"/>
    <s v="Sim"/>
    <n v="1000"/>
    <m/>
    <n v="1000"/>
    <n v="0"/>
    <n v="8"/>
    <x v="9"/>
    <x v="1"/>
  </r>
  <r>
    <x v="7"/>
    <d v="2022-08-22T00:00:00"/>
    <n v="15885"/>
    <s v="FEP"/>
    <s v="Fuad Daher Saad"/>
    <s v="Reembolso para o Prof. Fuad Daher Saad, referente a compra imediata de diversos materiais, conforme notas fiscais em anexo, para confecção de experimentos junto ao Laboratório de Demonstrações deste Instituto e Show de Física."/>
    <s v="Sim"/>
    <n v="1996.87"/>
    <m/>
    <n v="1996.87"/>
    <n v="0"/>
    <n v="8"/>
    <x v="9"/>
    <x v="1"/>
  </r>
  <r>
    <x v="7"/>
    <d v="2022-09-02T00:00:00"/>
    <n v="15965"/>
    <s v="FEP"/>
    <s v="Maria Aparecida de O. M. Olivieri"/>
    <s v="Reembolso para Maria Aparecida de O. M. Olivieri, referente ao cupom fiscal Giga BR Distribuidor e Atacadista Ltda. Referente a compra imediata de salgadinho para utilização nas apresentações diárias do Show de Física deste Instituto."/>
    <s v="Sim"/>
    <n v="199"/>
    <m/>
    <n v="199"/>
    <n v="0"/>
    <n v="9"/>
    <x v="2"/>
    <x v="1"/>
  </r>
  <r>
    <x v="7"/>
    <d v="2022-09-02T00:00:00"/>
    <n v="15967"/>
    <s v="FEP"/>
    <s v="ALMOXARIFADO"/>
    <s v="Requisição de Almoxarifado"/>
    <s v="Sim"/>
    <n v="100.18"/>
    <m/>
    <n v="100.18"/>
    <n v="0"/>
    <n v="9"/>
    <x v="2"/>
    <x v="1"/>
  </r>
  <r>
    <x v="7"/>
    <d v="2022-09-05T00:00:00"/>
    <n v="15996"/>
    <s v="FEP"/>
    <s v="Fábrica de Artefatos de Latex São Roque"/>
    <s v="Pagamento a firma Fábrica de Artefatos de Látex São Roque, depositar no banco do Brasil - agência 2414-7 - conta corrente 200098-9 - referente a compra imediata de balões para utilização nas apresentações diárias do Show de Física deste Instituto."/>
    <s v="Sim"/>
    <n v="2879.76"/>
    <m/>
    <n v="2879.76"/>
    <n v="0"/>
    <n v="9"/>
    <x v="2"/>
    <x v="1"/>
  </r>
  <r>
    <x v="7"/>
    <d v="2022-09-12T00:00:00"/>
    <n v="16026"/>
    <s v="FEP"/>
    <s v="Maria Aparecida de O. M. Olivieri"/>
    <s v="Reembolso para Maria Aparecida de O. M. Olivieri, referente a compra imediata de café, para uso na secretaria do Show de Física, conforme cupom fiscal do Carrefour Comércio e Indústria Ltda."/>
    <s v="Sim"/>
    <n v="106.76"/>
    <m/>
    <n v="106.76"/>
    <n v="0"/>
    <n v="9"/>
    <x v="2"/>
    <x v="1"/>
  </r>
  <r>
    <x v="7"/>
    <d v="2022-09-13T00:00:00"/>
    <n v="16041"/>
    <s v="FEP"/>
    <s v="Carlos Roberto Marques"/>
    <s v="Reembolso para o sr. Carlos Roberto Marques, referente a compra imediata de diversos materiais, conforme notas fiscais em anexo, para confecção de experimentos junto ao Laboratório de Demonstrações deste Instituto."/>
    <s v="Sim"/>
    <n v="2792.43"/>
    <m/>
    <n v="2792.43"/>
    <n v="0"/>
    <n v="9"/>
    <x v="2"/>
    <x v="1"/>
  </r>
  <r>
    <x v="7"/>
    <d v="2022-09-22T00:00:00"/>
    <n v="16082"/>
    <s v="FEP"/>
    <s v="Fuad Daher Saad"/>
    <s v="Reembolso para o Prof. Fuad Daher Saad, referente a compra imediata de diversos materiais, conforme cupom fiscal em anexo, para utilização junto a secretária e Show de Física deste Instituto."/>
    <s v="Sim"/>
    <n v="109.48"/>
    <m/>
    <n v="109.48"/>
    <n v="0"/>
    <n v="9"/>
    <x v="2"/>
    <x v="1"/>
  </r>
  <r>
    <x v="7"/>
    <d v="2022-09-29T00:00:00"/>
    <n v="16110"/>
    <s v="FEP"/>
    <s v="Fuad Daher Saad"/>
    <s v="Reembolso para o Prof. Fuad Daher Saad, referente a compra imediata de diversos materiais, conforme notas fiscais em anexo, para confecção de experimentos junto ao Laboratório de Demonstrações deste Instituto."/>
    <s v="Sim"/>
    <n v="498.89"/>
    <m/>
    <n v="498.89"/>
    <n v="0"/>
    <n v="9"/>
    <x v="2"/>
    <x v="1"/>
  </r>
  <r>
    <x v="7"/>
    <d v="2022-10-11T00:00:00"/>
    <n v="16187"/>
    <s v="FEP"/>
    <s v="ALMOXARIFADO"/>
    <s v="Requisição de Almoxarifado"/>
    <s v="Sim"/>
    <n v="55.98"/>
    <m/>
    <n v="55.98"/>
    <n v="0"/>
    <n v="10"/>
    <x v="10"/>
    <x v="1"/>
  </r>
  <r>
    <x v="7"/>
    <d v="2022-11-03T00:00:00"/>
    <n v="16260"/>
    <s v="FEP"/>
    <s v="Maria Aparecida de O. M. Olivieri"/>
    <s v="Reembolso para Maria Aparecida de Oliveira Marques Olivieri, referente a compra imediata de diversos materiais, conforme nota fiscal em anexo, para utilização na secretaria do Show de Física deste Instituto."/>
    <s v="Sim"/>
    <n v="627.84"/>
    <m/>
    <n v="627.84"/>
    <n v="0"/>
    <n v="11"/>
    <x v="3"/>
    <x v="1"/>
  </r>
  <r>
    <x v="7"/>
    <d v="2022-11-16T00:00:00"/>
    <n v="16302"/>
    <s v="FEP"/>
    <s v="Fuad Daher Saad"/>
    <s v="Reembolso para o Prof. Fuad Daher Saad, referente a compra imediata de diversos materiais, conforme notas fiscais em anexo, para uso em sala de aula econfecção de experimentos junto ao Laboratório de Demonstrações deste Instituto."/>
    <s v="Sim"/>
    <n v="1018.8"/>
    <m/>
    <n v="1018.8"/>
    <n v="0"/>
    <n v="11"/>
    <x v="3"/>
    <x v="1"/>
  </r>
  <r>
    <x v="7"/>
    <d v="2022-11-30T00:00:00"/>
    <n v="16356"/>
    <s v="ATO"/>
    <s v="Eduardo Ureshino"/>
    <s v="Cantoneira de escada para o Show de Física."/>
    <s v="Sim"/>
    <n v="489.5"/>
    <m/>
    <n v="489.5"/>
    <n v="0"/>
    <n v="11"/>
    <x v="3"/>
    <x v="1"/>
  </r>
  <r>
    <x v="8"/>
    <d v="2022-02-09T00:00:00"/>
    <n v="15090"/>
    <s v="FNC"/>
    <s v="Monitores Bolsistas"/>
    <s v="Valor disponibilizado para pagamento de Monitores Bolsistas 2022 do Projeto PIPAE - NE 673432/2022 - Obs. O restante do valor esta lançado na GO 15089"/>
    <s v="Sim"/>
    <n v="55600"/>
    <m/>
    <n v="55600"/>
    <n v="0"/>
    <n v="2"/>
    <x v="5"/>
    <x v="3"/>
  </r>
  <r>
    <x v="8"/>
    <d v="2022-11-16T00:00:00"/>
    <n v="16305"/>
    <s v="FNC"/>
    <s v="Auxilio Professor Visitante"/>
    <s v="Professor visitante Antonio Ferreira da Silva que participará de atividades no Laboratório de cristais Iônicos, Filmes Finos e Datação no período 04 a 08/12/2022. - NE 5730647"/>
    <s v="Sim"/>
    <n v="2046.08"/>
    <m/>
    <n v="2046.08"/>
    <n v="0"/>
    <n v="11"/>
    <x v="3"/>
    <x v="3"/>
  </r>
  <r>
    <x v="9"/>
    <d v="2022-02-09T00:00:00"/>
    <n v="15089"/>
    <s v="FGE"/>
    <s v="Monitores Bolsistas"/>
    <s v="Valor disponibilizado para pagamento de Monitores Bolsistas 2022 do Projeto PIPAE - NE 673432/2022 - Obs. O restante do valor esta lançado na GO 15090"/>
    <s v="Sim"/>
    <n v="166500"/>
    <m/>
    <n v="166500"/>
    <n v="0"/>
    <n v="2"/>
    <x v="5"/>
    <x v="3"/>
  </r>
  <r>
    <x v="9"/>
    <d v="2022-11-23T00:00:00"/>
    <n v="16329"/>
    <s v="FGE"/>
    <s v="W Jet Comercial Ltda"/>
    <s v="NE 5827713 - Compra de peças e acessórios para computadores - RC 630498 e 606883/2022 e DC 2725868/2022 - Proc. 22.1.705.43.1"/>
    <s v="Sim"/>
    <n v="3610"/>
    <m/>
    <n v="3610"/>
    <n v="0"/>
    <n v="11"/>
    <x v="3"/>
    <x v="3"/>
  </r>
  <r>
    <x v="10"/>
    <d v="2022-04-25T00:00:00"/>
    <n v="15394"/>
    <s v="FMT"/>
    <s v="Monitores Bolsistas"/>
    <s v="Monitores Bolsistas do professor Luis Gregório - Projeto: Ferramentas Computacionais para a Física - NE 01817381/2022 - Processo: 21.1.03401.01.7 - Edital PRG 01/2020-2021 - Programa de Estímulo à Modernização e Reformulação das Estruturas Curriculares dos Cursos de Graduação da USP"/>
    <s v="Sim"/>
    <n v="10455.75"/>
    <m/>
    <n v="10455.75"/>
    <n v="0"/>
    <n v="4"/>
    <x v="0"/>
    <x v="3"/>
  </r>
  <r>
    <x v="11"/>
    <d v="2022-01-31T00:00:00"/>
    <n v="15015"/>
    <s v="FAP"/>
    <s v="(ECT)- Empr. Bras. de Correios e Telégrafos"/>
    <s v="Sedex, a pedido da Profª Rosangela Itri para Itaguai/RJ - (N.Objeto:QB776296525br)"/>
    <s v="Sim"/>
    <n v="39.17"/>
    <m/>
    <n v="39.17"/>
    <n v="0"/>
    <n v="1"/>
    <x v="11"/>
    <x v="2"/>
  </r>
  <r>
    <x v="11"/>
    <d v="2022-01-31T00:00:00"/>
    <n v="15022"/>
    <s v="FAP"/>
    <s v="(ECT)- Empr. Bras. de Correios e Telégrafos"/>
    <s v="Sedex à FAPESP, solicitado pelo Profº Iberê - Processo FAPESP 2013/26598-0 - (N.Objeto:QB776297852br)"/>
    <s v="Sim"/>
    <n v="8.52"/>
    <m/>
    <n v="8.52"/>
    <n v="0"/>
    <n v="1"/>
    <x v="11"/>
    <x v="2"/>
  </r>
  <r>
    <x v="11"/>
    <d v="2022-02-01T00:00:00"/>
    <n v="15068"/>
    <s v="FAP"/>
    <s v="RCS COM. DE MÁQUINAS E SERVIÇOS DE CÓPIAS"/>
    <s v="Impressão de um poster para apresentação de trabalho do Profº Dr. José Luiz Lopes/DFAP, nos Estados Unidos."/>
    <s v="Sim"/>
    <n v="165"/>
    <m/>
    <n v="165"/>
    <n v="0"/>
    <n v="2"/>
    <x v="5"/>
    <x v="2"/>
  </r>
  <r>
    <x v="11"/>
    <d v="2022-02-10T00:00:00"/>
    <n v="15112"/>
    <s v="FAP"/>
    <s v="ALmoxarifado"/>
    <s v="Requisição de Almoxarifado"/>
    <s v="Sim"/>
    <n v="2.93"/>
    <m/>
    <n v="2.93"/>
    <n v="0"/>
    <n v="2"/>
    <x v="5"/>
    <x v="2"/>
  </r>
  <r>
    <x v="11"/>
    <d v="2022-03-15T00:00:00"/>
    <n v="15221"/>
    <s v="FAP"/>
    <s v="VIDAL MORAIS AFFONSSO FILHO (2462858)"/>
    <s v="Aquisição emergencial de pilhas para o DFAP, através da Nota Fiscal 188216 da KALUNGA em 15/mar/22."/>
    <s v="Sim"/>
    <n v="107.48"/>
    <m/>
    <n v="107.48"/>
    <n v="0"/>
    <n v="3"/>
    <x v="6"/>
    <x v="2"/>
  </r>
  <r>
    <x v="11"/>
    <d v="2022-03-15T00:00:00"/>
    <n v="15223"/>
    <s v="FAP"/>
    <s v="Persianas Medflex - Eireli/ME"/>
    <s v="Serviço emergencial de adaptação/instalação de persianas na Sala 224A/BJ - Profº Alexandre Lima Correia/DFAP"/>
    <s v="Sim"/>
    <n v="490"/>
    <m/>
    <n v="490"/>
    <n v="0"/>
    <n v="3"/>
    <x v="6"/>
    <x v="2"/>
  </r>
  <r>
    <x v="11"/>
    <d v="2022-03-21T00:00:00"/>
    <n v="15245"/>
    <s v="FAP"/>
    <s v="SOL COMÉRCIO DE EQUIPTºS E SERV. DE INSTAL.AR COND"/>
    <s v="Serviço emergencial de manutenção preventiva e vedação em ar condicionado instalado na sala 231/BJ, Modelo Consul MQA 105BR, 10.000 BTUs, patrimômio 043.005.027"/>
    <s v="Sim"/>
    <n v="250"/>
    <m/>
    <n v="250"/>
    <n v="0"/>
    <n v="3"/>
    <x v="6"/>
    <x v="2"/>
  </r>
  <r>
    <x v="11"/>
    <d v="2022-04-11T00:00:00"/>
    <n v="15334"/>
    <s v="FAP"/>
    <s v="Sol Com. de Equiptºs e Serviços Ar Condic."/>
    <s v="Manutenção preventiva/corretiva EMERGENCIAL em aparelhos de ar condicionados, instalados na sala 232/BJ, patrimônio 043.018.838 Nota Fiscal 043"/>
    <s v="Sim"/>
    <n v="500"/>
    <m/>
    <n v="500"/>
    <n v="0"/>
    <n v="4"/>
    <x v="0"/>
    <x v="2"/>
  </r>
  <r>
    <x v="11"/>
    <d v="2022-04-14T00:00:00"/>
    <n v="15364"/>
    <s v="FAP"/>
    <s v="Fenix Comercial Estudantil Ltda ME"/>
    <s v="Impressão de 13 pôsteres de alunos DFAP/IFUSP para o Encontro de Outono 2022 da SBF de 10 a 14 abril 22, conforme Nota Fiscal 1756, anexa."/>
    <s v="Sim"/>
    <n v="780"/>
    <m/>
    <n v="780"/>
    <n v="0"/>
    <n v="4"/>
    <x v="0"/>
    <x v="2"/>
  </r>
  <r>
    <x v="11"/>
    <d v="2022-05-02T00:00:00"/>
    <n v="15432"/>
    <s v="FAP"/>
    <s v="ITO PRO Instal. e Manut. de Ar Condoc. Ltda - ME"/>
    <s v="NE.02874729 / 02874737 - Pregão - instalação e aquisição de condicionador de ar para a Sala 3069 - RC 144146 - DC 84380 - Alteração de R$ 3.448,40.- DC 84380."/>
    <s v="Sim"/>
    <n v="2880"/>
    <m/>
    <n v="2880"/>
    <n v="0"/>
    <n v="5"/>
    <x v="1"/>
    <x v="2"/>
  </r>
  <r>
    <x v="11"/>
    <d v="2022-05-03T00:00:00"/>
    <n v="15468"/>
    <s v="FAP"/>
    <s v="Almoxarifado"/>
    <s v="Requisição Almoxarifado"/>
    <s v="Sim"/>
    <n v="13.59"/>
    <m/>
    <n v="13.59"/>
    <n v="0"/>
    <n v="5"/>
    <x v="1"/>
    <x v="2"/>
  </r>
  <r>
    <x v="11"/>
    <d v="2022-05-03T00:00:00"/>
    <n v="15469"/>
    <s v="FAP"/>
    <s v="Almoxarifado"/>
    <s v="Requisição Almoxarifado"/>
    <s v="Sim"/>
    <n v="11.08"/>
    <m/>
    <n v="11.08"/>
    <n v="0"/>
    <n v="5"/>
    <x v="1"/>
    <x v="2"/>
  </r>
  <r>
    <x v="11"/>
    <d v="2022-05-03T00:00:00"/>
    <n v="15470"/>
    <s v="FAP"/>
    <s v="Almoxarifado"/>
    <s v="Requisição Almoxarifado"/>
    <s v="Sim"/>
    <n v="11.08"/>
    <m/>
    <n v="11.08"/>
    <n v="0"/>
    <n v="5"/>
    <x v="1"/>
    <x v="2"/>
  </r>
  <r>
    <x v="11"/>
    <d v="2022-05-03T00:00:00"/>
    <n v="15471"/>
    <s v="FAP"/>
    <s v="Almoxarifado"/>
    <s v="Requisição Almoxarifado"/>
    <s v="Sim"/>
    <n v="13.59"/>
    <m/>
    <n v="13.59"/>
    <n v="0"/>
    <n v="5"/>
    <x v="1"/>
    <x v="2"/>
  </r>
  <r>
    <x v="11"/>
    <d v="2022-05-12T00:00:00"/>
    <n v="15553"/>
    <s v="FAP"/>
    <s v="Almoxarifado"/>
    <s v="Requisição de Almoxarifado"/>
    <s v="Sim"/>
    <n v="160.78"/>
    <m/>
    <n v="160.78"/>
    <n v="0"/>
    <n v="5"/>
    <x v="1"/>
    <x v="2"/>
  </r>
  <r>
    <x v="11"/>
    <d v="2022-05-13T00:00:00"/>
    <n v="15568"/>
    <s v="FAP"/>
    <s v="Almoxarifado"/>
    <s v="requisição almoxarifado"/>
    <s v="Sim"/>
    <n v="0.04"/>
    <m/>
    <n v="0.04"/>
    <n v="0"/>
    <n v="5"/>
    <x v="1"/>
    <x v="2"/>
  </r>
  <r>
    <x v="11"/>
    <d v="2022-06-27T00:00:00"/>
    <n v="15693"/>
    <s v="FAP"/>
    <s v="Valdemir Elias da Silva."/>
    <s v="Reembolso pelo pagamento do Cupom Fiscal 777991 - pela compra, em caráter emergencial, de 01 bomba para oxigenação do tanque existente na portaria do Basílio Jafet. O valor será rateado igualmente entre os departamentos FEP e FAP."/>
    <s v="Sim"/>
    <n v="309.35000000000002"/>
    <m/>
    <n v="309.35000000000002"/>
    <n v="0"/>
    <n v="6"/>
    <x v="7"/>
    <x v="2"/>
  </r>
  <r>
    <x v="11"/>
    <d v="2022-07-01T00:00:00"/>
    <n v="15722"/>
    <s v="FAP"/>
    <s v="BSL Comercio Importacao e Exportacao EIRELI - EPP"/>
    <s v="CANCELADO NE.03305752 - instalação de quadro magnético - RC 306626 - DC 97268."/>
    <s v="Sim"/>
    <n v="0"/>
    <m/>
    <n v="0"/>
    <n v="0"/>
    <n v="7"/>
    <x v="8"/>
    <x v="2"/>
  </r>
  <r>
    <x v="11"/>
    <d v="2022-07-19T00:00:00"/>
    <n v="15771"/>
    <s v="FAP"/>
    <s v="Mendes &amp; Bueno Buffet e Eventos Eireli - EPP"/>
    <s v="NEE 3507894 - Ata de Registro de Preços - Serviços de Buffet no Workshop a ser realizado no dia 04/08/2022 no Auditório Adma Jafet - DFAP - RC 371150 - Itens 3 e 4. DC 160036 Proc. 22.1.64.43.6"/>
    <s v="Sim"/>
    <n v="1500"/>
    <m/>
    <n v="1500"/>
    <n v="0"/>
    <n v="7"/>
    <x v="8"/>
    <x v="2"/>
  </r>
  <r>
    <x v="11"/>
    <d v="2022-07-19T00:00:00"/>
    <n v="15772"/>
    <s v="FAP"/>
    <s v="Mendes &amp; Bueno Buffet e Eventos Eireli - EPP"/>
    <s v="NEE 3507967 - Ata de Registro de Preços - Serviços de Buffet no Workshop a ser realizado nos dia 03/08/2022 no Auditório Adma Jafet - DFAP - RC 371150 - Itens 1 e 2. DC 159992 Proc. 22.1.64.43.6"/>
    <s v="Sim"/>
    <n v="1500"/>
    <m/>
    <n v="1500"/>
    <n v="0"/>
    <n v="7"/>
    <x v="8"/>
    <x v="2"/>
  </r>
  <r>
    <x v="11"/>
    <d v="2022-08-02T00:00:00"/>
    <n v="15812"/>
    <s v="FAP"/>
    <s v="CYNTHIA CATALDI ASSISTÊNCIA TÉCNICA - ME"/>
    <s v="Conserto emergencial do refrigerador marca BOSCH, instalado no Laboratório de Física de Sistemas Biológicos/DFAP, nº Patrimônio 043.012829"/>
    <s v="Sim"/>
    <n v="560"/>
    <m/>
    <n v="560"/>
    <n v="0"/>
    <n v="8"/>
    <x v="9"/>
    <x v="2"/>
  </r>
  <r>
    <x v="11"/>
    <d v="2022-08-18T00:00:00"/>
    <n v="15875"/>
    <s v="FAP"/>
    <s v="Prado Com. de Eletron. e Servs. de Instal. EIRELI"/>
    <s v="NEs.04054664 / 04054672 - Ata Registro de Preço - Instalação e aquisição de condicionador de ar - RC 417983 - DC 183877."/>
    <s v="Sim"/>
    <n v="3864"/>
    <m/>
    <n v="3864"/>
    <n v="0"/>
    <n v="8"/>
    <x v="9"/>
    <x v="2"/>
  </r>
  <r>
    <x v="11"/>
    <d v="2022-08-23T00:00:00"/>
    <n v="15900"/>
    <s v="FAP"/>
    <s v="Naty Flex Com. de Moveis p/ Escrit. EIRELI - ME"/>
    <s v="NE.04097380 - aquisições de mesa p/ escritório e poltrona giratória - RC 311212 / 320009 - DC 192582."/>
    <s v="Sim"/>
    <n v="5470"/>
    <m/>
    <n v="5470"/>
    <n v="0"/>
    <n v="8"/>
    <x v="9"/>
    <x v="2"/>
  </r>
  <r>
    <x v="11"/>
    <d v="2022-08-30T00:00:00"/>
    <n v="15928"/>
    <s v="FAP"/>
    <s v="Persianas Acciardi Industria e Comercio Ltda."/>
    <s v="NE.04172608 - compra de persianas p/ sala da Profa. Valéria S. Dias - Ed. Principal - Ala II - RC 416111 - DC 200054."/>
    <s v="Sim"/>
    <n v="648.55999999999995"/>
    <m/>
    <n v="648.55999999999995"/>
    <n v="0"/>
    <n v="8"/>
    <x v="9"/>
    <x v="2"/>
  </r>
  <r>
    <x v="11"/>
    <d v="2022-09-02T00:00:00"/>
    <n v="15975"/>
    <s v="FAP"/>
    <s v="ALMOXARIFADO"/>
    <s v="Requisição de Almoxarifado"/>
    <s v="Sim"/>
    <n v="84.47"/>
    <m/>
    <n v="84.47"/>
    <n v="0"/>
    <n v="9"/>
    <x v="2"/>
    <x v="2"/>
  </r>
  <r>
    <x v="11"/>
    <d v="2022-09-08T00:00:00"/>
    <n v="16004"/>
    <s v="FAP"/>
    <s v="ALMOXARIFADO"/>
    <s v="Requisição de Almoxarifado , Período de agosto à 08 de setembro de 2022"/>
    <s v="Sim"/>
    <n v="1858.53"/>
    <m/>
    <n v="1858.53"/>
    <n v="0"/>
    <n v="9"/>
    <x v="2"/>
    <x v="2"/>
  </r>
  <r>
    <x v="11"/>
    <d v="2022-09-13T00:00:00"/>
    <n v="16040"/>
    <s v="FAP"/>
    <s v="ELZA DA SILVA"/>
    <s v="Despesas destinadas ao público do mini curso de pós-graduação, intitulado &quot;Processos de Fotossensibilização&quot;, em 09/set/22, nas dependências do IFUSP e sob coordenação da Profª Rosangela Itri/DFAP."/>
    <s v="Sim"/>
    <n v="151.94"/>
    <m/>
    <n v="151.94"/>
    <n v="0"/>
    <n v="9"/>
    <x v="2"/>
    <x v="2"/>
  </r>
  <r>
    <x v="11"/>
    <d v="2022-09-14T00:00:00"/>
    <n v="16054"/>
    <s v="FAP"/>
    <s v="Oliveira Comercio e Representacao EIRELI"/>
    <s v="NE.04555540 - aquisições de lousas escolares verdes e quadro magnético - RC 452991 - DC 197673."/>
    <s v="Sim"/>
    <n v="1389.69"/>
    <m/>
    <n v="1389.69"/>
    <n v="0"/>
    <n v="9"/>
    <x v="2"/>
    <x v="2"/>
  </r>
  <r>
    <x v="11"/>
    <d v="2022-09-15T00:00:00"/>
    <n v="16059"/>
    <s v="FAP"/>
    <s v="Rafael Medeiros da Silva"/>
    <s v="Pagamento de diárias p/ Transporte de professor e alunos para 51° Reunião anual da SBBq e 46° congresso da SBBf em Aguas de Lindóia - dia 05/09/2022."/>
    <s v="Sim"/>
    <n v="127.88"/>
    <m/>
    <n v="127.88"/>
    <n v="0"/>
    <n v="9"/>
    <x v="2"/>
    <x v="2"/>
  </r>
  <r>
    <x v="11"/>
    <d v="2022-09-15T00:00:00"/>
    <n v="16060"/>
    <s v="FAP"/>
    <s v="Rafael Medeiros da Silva"/>
    <s v="Pagamento de diárias p/ Transporte de professor e alunos para 51° Reunião anual da SBBq e 46° congresso da SBBf em Aguas de Lindóia - dia 08/09/2022."/>
    <s v="Sim"/>
    <n v="127.88"/>
    <m/>
    <n v="127.88"/>
    <n v="0"/>
    <n v="9"/>
    <x v="2"/>
    <x v="2"/>
  </r>
  <r>
    <x v="11"/>
    <d v="2022-09-16T00:00:00"/>
    <n v="16066"/>
    <s v="FAP"/>
    <s v="ALMOXARIFADO"/>
    <s v="Requisição de Almoxarifado"/>
    <s v="Sim"/>
    <n v="388.3"/>
    <m/>
    <n v="388.3"/>
    <n v="0"/>
    <n v="9"/>
    <x v="2"/>
    <x v="2"/>
  </r>
  <r>
    <x v="11"/>
    <d v="2022-10-10T00:00:00"/>
    <n v="16154"/>
    <s v="FAP"/>
    <s v="ANTONIO CARLOS FRANCO DA SILVEIRA"/>
    <s v="Os materiais abaixo foram adquiridos para uso no Laboratório de Cristalografia/DFAP: 1. Nota Fiscal 73.505 A Solução (01 Patch Cord) - cabo para conexão do equiptº de Raio -X D8 ao computador de controle central; 2. Nota Fiscal 31628 Fonecar (01 HD SSD 480 GB) - HD principal do equiptº D8 para difração de Raio-X."/>
    <s v="Sim"/>
    <n v="549"/>
    <m/>
    <n v="549"/>
    <n v="0"/>
    <n v="10"/>
    <x v="10"/>
    <x v="2"/>
  </r>
  <r>
    <x v="11"/>
    <d v="2022-10-10T00:00:00"/>
    <n v="16155"/>
    <s v="FAP"/>
    <s v="ANTONIO CARLOS FRANCO DA SILVEIRA"/>
    <s v="Aquisição de bateria para uso no Laboratório de Cristalografia/DFAP: 1. Nota Fiscal 577 da Valvolandia (10 baterias SC 1800MAH) - substituição das baterias do aparelho de limpeza do equipamento de difração de Raio-X."/>
    <s v="Sim"/>
    <n v="260"/>
    <m/>
    <n v="260"/>
    <n v="0"/>
    <n v="10"/>
    <x v="10"/>
    <x v="2"/>
  </r>
  <r>
    <x v="11"/>
    <d v="2022-10-10T00:00:00"/>
    <n v="16156"/>
    <s v="FAP"/>
    <s v="Prado Comércio de Eletrônicos e Serviços de Insta"/>
    <s v="Aquisição e instalação de Ar Condicionado RC 534203 - Processo 22.1.441.43.4 - NE 5018092/5017444/2022"/>
    <s v="Sim"/>
    <n v="3864"/>
    <m/>
    <n v="3864"/>
    <n v="0"/>
    <n v="10"/>
    <x v="10"/>
    <x v="2"/>
  </r>
  <r>
    <x v="11"/>
    <d v="2022-10-11T00:00:00"/>
    <n v="16186"/>
    <s v="FAP"/>
    <s v="ALMOXARIFADO"/>
    <s v="Requisição de Almoxarifado"/>
    <s v="Sim"/>
    <n v="133.69"/>
    <m/>
    <n v="133.69"/>
    <n v="0"/>
    <n v="10"/>
    <x v="10"/>
    <x v="2"/>
  </r>
  <r>
    <x v="11"/>
    <d v="2022-10-17T00:00:00"/>
    <n v="16144"/>
    <s v="FAP"/>
    <s v="ECT-Empresa Brasileira de Correios e Telégrafos"/>
    <s v="Sedex para FAPESP -R. Pio XI, 1500 - Alto da Lapa, São Paulo - SP, 05468-901 , Processo 2014/20107-7 - a pedido da Profª ROSANGELA ITRI/DFAP - (Nº. Objeto:QB655662985br)"/>
    <s v="Sim"/>
    <n v="8.52"/>
    <m/>
    <n v="8.52"/>
    <n v="0"/>
    <n v="10"/>
    <x v="10"/>
    <x v="2"/>
  </r>
  <r>
    <x v="11"/>
    <d v="2022-10-17T00:00:00"/>
    <n v="16210"/>
    <s v="FAP"/>
    <s v="Transposição interna"/>
    <s v="Transferência para RINF FAP para cobrir saldo negativo - GC 3857"/>
    <s v="Sim"/>
    <n v="3498.42"/>
    <m/>
    <n v="3498.42"/>
    <n v="0"/>
    <n v="10"/>
    <x v="10"/>
    <x v="2"/>
  </r>
  <r>
    <x v="11"/>
    <d v="2022-11-04T00:00:00"/>
    <n v="16275"/>
    <s v="FAP"/>
    <s v="Wilson R Almeida Persianas - ME"/>
    <s v="NE.05551017 - compra de persianas - RC 534025 - DC 255339."/>
    <s v="Sim"/>
    <n v="1500"/>
    <m/>
    <n v="1500"/>
    <n v="0"/>
    <n v="11"/>
    <x v="3"/>
    <x v="2"/>
  </r>
  <r>
    <x v="11"/>
    <d v="2022-11-22T00:00:00"/>
    <n v="16309"/>
    <s v="FAP"/>
    <s v="ECT-Empresa Brasileira de Correios e Telégrafos"/>
    <s v="Sedex à FAPESP, R: Pio XI, 1500 - Lapa/SP - CEP: 05468-901 solicitado pela Profª Rosangela Itri - (Nº. Objeto:QB862076071 br)"/>
    <s v="Sim"/>
    <n v="8.52"/>
    <m/>
    <n v="8.52"/>
    <n v="0"/>
    <n v="11"/>
    <x v="3"/>
    <x v="2"/>
  </r>
  <r>
    <x v="11"/>
    <d v="2022-12-02T00:00:00"/>
    <n v="16373"/>
    <s v="FAP"/>
    <s v="Fechamento do Exercício 2022"/>
    <s v="Referente saldo remanescente 2022 do fechamento do exercício 2022"/>
    <s v="Sim"/>
    <n v="95.52"/>
    <m/>
    <n v="95.52"/>
    <n v="0"/>
    <n v="12"/>
    <x v="4"/>
    <x v="2"/>
  </r>
  <r>
    <x v="11"/>
    <d v="2022-12-05T00:00:00"/>
    <n v="16352"/>
    <s v="FAP"/>
    <s v="ECT-Empresa Brasileira de Correios e Telégrafos"/>
    <s v="Envio de correspondência, via aérea, a pedido do Prof. Iberê L. Calda para a Univ. de Birmingham - Reino Unido (U.K.) - (Nº.Objeto:RR230635475br)"/>
    <s v="Sim"/>
    <n v="20.3"/>
    <m/>
    <n v="20.3"/>
    <n v="0"/>
    <n v="12"/>
    <x v="4"/>
    <x v="2"/>
  </r>
  <r>
    <x v="11"/>
    <d v="2022-12-05T00:00:00"/>
    <n v="16379"/>
    <s v="FAP"/>
    <s v="ALMOXARIFADO"/>
    <s v="Requisição de Almoxarifado"/>
    <s v="Sim"/>
    <n v="287.60000000000002"/>
    <m/>
    <n v="287.60000000000002"/>
    <n v="0"/>
    <n v="12"/>
    <x v="4"/>
    <x v="2"/>
  </r>
  <r>
    <x v="11"/>
    <d v="2022-12-15T00:00:00"/>
    <n v="16426"/>
    <s v="FAP"/>
    <s v="ALMOXARIFADO"/>
    <s v="Requisição de Almoxarifado"/>
    <s v="Sim"/>
    <n v="25.55"/>
    <m/>
    <n v="25.55"/>
    <n v="0"/>
    <n v="12"/>
    <x v="4"/>
    <x v="2"/>
  </r>
  <r>
    <x v="11"/>
    <d v="2022-12-15T00:00:00"/>
    <n v="16422"/>
    <s v="FAP"/>
    <s v="ALMOXARIFADO"/>
    <s v="Requisição de Almoxarifado"/>
    <s v="Sim"/>
    <n v="62.45"/>
    <m/>
    <n v="62.45"/>
    <n v="0"/>
    <n v="12"/>
    <x v="4"/>
    <x v="2"/>
  </r>
  <r>
    <x v="11"/>
    <d v="2022-12-15T00:00:00"/>
    <n v="16423"/>
    <s v="FAP"/>
    <s v="ALMOXARIFADO"/>
    <s v="Requisição de Almoxarifado"/>
    <s v="Sim"/>
    <n v="62.45"/>
    <m/>
    <n v="62.45"/>
    <n v="0"/>
    <n v="12"/>
    <x v="4"/>
    <x v="2"/>
  </r>
  <r>
    <x v="12"/>
    <d v="2022-03-24T00:00:00"/>
    <n v="15259"/>
    <s v="FNC"/>
    <s v="José Fernando Diniz Chubaci"/>
    <s v="Aquisição de luvas flexiveis para manipulação de amostras e sistema de vácuo no sistema de formação de filmes finos por deposição assistida por feixes de íons."/>
    <s v="Sim"/>
    <n v="97.5"/>
    <m/>
    <n v="97.5"/>
    <n v="0"/>
    <n v="3"/>
    <x v="6"/>
    <x v="1"/>
  </r>
  <r>
    <x v="12"/>
    <d v="2022-03-28T00:00:00"/>
    <n v="15278"/>
    <s v="FNC"/>
    <s v="Jose Fernando Diniz Chubaci"/>
    <s v="Aquisição de materiais de uso contidiano para manipulação, identificação e armazenamento de amostras de filmes finos produzinas no Laboratório de Cristais Iônicos, Filmes Finos e Datação."/>
    <s v="Sim"/>
    <n v="183.2"/>
    <m/>
    <n v="183.2"/>
    <n v="0"/>
    <n v="3"/>
    <x v="6"/>
    <x v="1"/>
  </r>
  <r>
    <x v="12"/>
    <d v="2022-07-12T00:00:00"/>
    <n v="15757"/>
    <s v="FNC"/>
    <s v="José Fernando Diniz Chubaci"/>
    <s v="Aquisição de tubo de quartzo para construção de um forno tubular para tratamentos térmicos no LACIFID."/>
    <s v="Sim"/>
    <n v="560"/>
    <m/>
    <n v="560"/>
    <n v="0"/>
    <n v="7"/>
    <x v="8"/>
    <x v="1"/>
  </r>
  <r>
    <x v="12"/>
    <d v="2022-07-22T00:00:00"/>
    <n v="15784"/>
    <s v="FNC"/>
    <s v="Jose Fernando Diniz Chubaci"/>
    <s v="Suplementação de capacidade de memória (2 x 8GB DDR8) e de novo cooler para a workstation dedicada a modelagem computacional dos materiais em desenvolvimento no LACIFID."/>
    <s v="Sim"/>
    <n v="800"/>
    <m/>
    <n v="800"/>
    <n v="0"/>
    <n v="7"/>
    <x v="8"/>
    <x v="1"/>
  </r>
  <r>
    <x v="12"/>
    <d v="2022-08-05T00:00:00"/>
    <n v="15824"/>
    <s v="FNC"/>
    <s v="MERU VIAGENS EIRELI"/>
    <s v="Passagem aérea para participação da XXX internacional material research congress a ser realizado em Cancun no México de 14 a 20 de agosto de 2022. GO 15825 e GC 3743"/>
    <s v="Sim"/>
    <n v="6827.1"/>
    <m/>
    <n v="6827.1"/>
    <n v="0"/>
    <n v="8"/>
    <x v="9"/>
    <x v="1"/>
  </r>
  <r>
    <x v="12"/>
    <d v="2022-08-11T00:00:00"/>
    <n v="15843"/>
    <s v="FNC"/>
    <s v="José Fernando Diniz Chubaci"/>
    <s v="Aquisição de tomadas e plugs para atualização da rede elétrica da sala dos fornos do LACIFID (Danfe Andra R$ 124,00). Aquisição de suporte para instalação de monitor/TV na sala dos espectrometros do LACIFID Danfe Brasil Audio Som R$ 510,00)."/>
    <s v="Sim"/>
    <n v="634"/>
    <m/>
    <n v="634"/>
    <n v="0"/>
    <n v="8"/>
    <x v="9"/>
    <x v="1"/>
  </r>
  <r>
    <x v="12"/>
    <d v="2022-08-11T00:00:00"/>
    <n v="15844"/>
    <s v="FNC"/>
    <s v="José Fernando Diniz Chubaci"/>
    <s v="Pagamento de taxa de inscrição para o solicitante participar do XXX International Materials Research Congress, a ser realizado de 14 a 19 de agosto em Cancun, Mexico. Valor de US$ 550 com conversão aproximada para R$ 3000,00"/>
    <s v="Sim"/>
    <n v="2545.9499999999998"/>
    <m/>
    <n v="2545.9499999999998"/>
    <n v="0"/>
    <n v="8"/>
    <x v="9"/>
    <x v="1"/>
  </r>
  <r>
    <x v="12"/>
    <d v="2022-09-23T00:00:00"/>
    <n v="16090"/>
    <s v="FNC"/>
    <s v="Auxilio Aluno"/>
    <s v="Auxilio financeiro para aluna Marina Sparvoli de Medeiros da Pós Graduação para participar do congresso em //foz de Iguaçu organizado pela sociedade brasileira de materiais dia 25/09/2022 a 29/09/2022 - NE 4671523/2022 - Processo: 22.1.579.43.6"/>
    <s v="Sim"/>
    <n v="1908.08"/>
    <m/>
    <n v="1908.08"/>
    <n v="0"/>
    <n v="9"/>
    <x v="2"/>
    <x v="1"/>
  </r>
  <r>
    <x v="12"/>
    <d v="2022-10-17T00:00:00"/>
    <n v="16213"/>
    <s v="FNC"/>
    <s v="Compacta Comércio e Serviços Ltda."/>
    <s v="NE. 05141412 - Ata Registro de Preços - Compra de 01 microcomputador - RC 543504 - DC 240480/2022. Proc. 22.1.466.43.7"/>
    <s v="Sim"/>
    <n v="9452"/>
    <m/>
    <n v="9452"/>
    <n v="0"/>
    <n v="10"/>
    <x v="10"/>
    <x v="1"/>
  </r>
  <r>
    <x v="12"/>
    <d v="2022-10-17T00:00:00"/>
    <n v="16214"/>
    <s v="FNC"/>
    <s v="Compacta Comércio e Serviços Ltda"/>
    <s v="Aquisição de Notebook - DC 24323 - Processo: 22.1.604.43.0 - NE 5141609/2022"/>
    <s v="Sim"/>
    <n v="5960"/>
    <m/>
    <n v="5960"/>
    <n v="0"/>
    <n v="10"/>
    <x v="10"/>
    <x v="1"/>
  </r>
  <r>
    <x v="12"/>
    <d v="2022-11-04T00:00:00"/>
    <n v="16270"/>
    <s v="FNC"/>
    <s v="Jose Fernando Diniz Chubaci"/>
    <s v="Aquisição de fio de resitência tipo kantal de NiCr (R$ 706,54) e fio termopar tipo K (R$ 105,3325) para restauração de forno do LACIFID."/>
    <s v="Sim"/>
    <n v="811.87"/>
    <m/>
    <n v="811.87"/>
    <n v="0"/>
    <n v="11"/>
    <x v="3"/>
    <x v="1"/>
  </r>
  <r>
    <x v="12"/>
    <d v="2022-12-14T00:00:00"/>
    <n v="16420"/>
    <s v="FNC"/>
    <s v="José Fernando Diniz Chubaci"/>
    <s v="Aquisição de peneiras para separação de matérias de pesquisa por granulometria."/>
    <s v="Sim"/>
    <n v="367"/>
    <m/>
    <n v="367"/>
    <n v="0"/>
    <n v="12"/>
    <x v="4"/>
    <x v="1"/>
  </r>
  <r>
    <x v="12"/>
    <d v="2022-12-16T00:00:00"/>
    <n v="16434"/>
    <s v="FNC"/>
    <s v="José Fernando Diniz Chubaci"/>
    <s v="Almofariz, pistilo, cadinhos de porcelana para atividades do Laboratório LACIFID"/>
    <s v="Sim"/>
    <n v="422.98"/>
    <m/>
    <n v="422.98"/>
    <n v="0"/>
    <n v="12"/>
    <x v="4"/>
    <x v="1"/>
  </r>
  <r>
    <x v="12"/>
    <d v="2022-12-20T00:00:00"/>
    <n v="16444"/>
    <s v="FNC"/>
    <s v="José Fernando Diniz Chubaci"/>
    <s v="Aquisição de pasta térmica para manutenção de sistema de resfriamento de CPU de computador workstation."/>
    <s v="Sim"/>
    <n v="180"/>
    <m/>
    <n v="180"/>
    <n v="0"/>
    <n v="12"/>
    <x v="4"/>
    <x v="1"/>
  </r>
  <r>
    <x v="13"/>
    <d v="2022-02-10T00:00:00"/>
    <n v="15094"/>
    <s v="FNC"/>
    <s v="ALmoxarifado"/>
    <s v="Requisição de Almoxarifado"/>
    <s v="Sim"/>
    <n v="126.28"/>
    <m/>
    <n v="126.28"/>
    <n v="0"/>
    <n v="2"/>
    <x v="5"/>
    <x v="2"/>
  </r>
  <r>
    <x v="13"/>
    <d v="2022-02-10T00:00:00"/>
    <n v="15096"/>
    <s v="FNC"/>
    <s v="ALmoxarifado"/>
    <s v="Requisição de Almoxarifado"/>
    <s v="Sim"/>
    <n v="0.03"/>
    <m/>
    <n v="0.03"/>
    <n v="0"/>
    <n v="2"/>
    <x v="5"/>
    <x v="2"/>
  </r>
  <r>
    <x v="13"/>
    <d v="2022-02-10T00:00:00"/>
    <n v="15098"/>
    <s v="FNC"/>
    <s v="ALmoxarifado"/>
    <s v="Requisição de Almoxarifado"/>
    <s v="Sim"/>
    <n v="333.55"/>
    <m/>
    <n v="333.55"/>
    <n v="0"/>
    <n v="2"/>
    <x v="5"/>
    <x v="2"/>
  </r>
  <r>
    <x v="13"/>
    <d v="2022-02-10T00:00:00"/>
    <n v="15104"/>
    <s v="FNC"/>
    <s v="ALmoxarifado"/>
    <s v="Requisição de Almoxarifado"/>
    <s v="Sim"/>
    <n v="71.099999999999994"/>
    <m/>
    <n v="71.099999999999994"/>
    <n v="0"/>
    <n v="2"/>
    <x v="5"/>
    <x v="2"/>
  </r>
  <r>
    <x v="13"/>
    <d v="2022-02-10T00:00:00"/>
    <n v="15108"/>
    <s v="FNC"/>
    <s v="ALmoxarifado"/>
    <s v="Requisição de Almoxarifado"/>
    <s v="Sim"/>
    <n v="108.76"/>
    <m/>
    <n v="108.76"/>
    <n v="0"/>
    <n v="2"/>
    <x v="5"/>
    <x v="2"/>
  </r>
  <r>
    <x v="13"/>
    <d v="2022-02-10T00:00:00"/>
    <n v="15123"/>
    <s v="FNC"/>
    <s v="ALmoxarifado"/>
    <s v="Requisição de Almoxarifado"/>
    <s v="Sim"/>
    <n v="148.38"/>
    <m/>
    <n v="148.38"/>
    <n v="0"/>
    <n v="2"/>
    <x v="5"/>
    <x v="2"/>
  </r>
  <r>
    <x v="13"/>
    <d v="2022-02-10T00:00:00"/>
    <n v="15124"/>
    <s v="FNC"/>
    <s v="ALmoxarifado"/>
    <s v="Requisição de Almoxarifado"/>
    <s v="Sim"/>
    <n v="81.290000000000006"/>
    <m/>
    <n v="81.290000000000006"/>
    <n v="0"/>
    <n v="2"/>
    <x v="5"/>
    <x v="2"/>
  </r>
  <r>
    <x v="13"/>
    <d v="2022-02-15T00:00:00"/>
    <n v="15099"/>
    <s v="FNC"/>
    <s v="(ECT)- Empr. Bras. de Correios e Telégrafos"/>
    <s v="Envio de sedex para LARA - Instituto de Física da Universidade Federal Fluminense - UFF - Campus da Praia Vermelha, São Domingos - Rua Passo da Pátria, 156 - Niterói - RJ - CEP.: 24210-240 - AC.: Prof. Dr. Roberto Meigikos - (N.Objeto:QB655831888br)"/>
    <s v="Sim"/>
    <n v="24.72"/>
    <m/>
    <n v="24.72"/>
    <n v="0"/>
    <n v="2"/>
    <x v="5"/>
    <x v="2"/>
  </r>
  <r>
    <x v="13"/>
    <d v="2022-02-24T00:00:00"/>
    <n v="15169"/>
    <s v="FNC"/>
    <s v="Labsynth Produtos para Laboratorio Ltda"/>
    <s v="adiantamento - Aquisição de produtos químicos, Álcool P.A.e Acetona P.A.para uso na eletrônica do Hepic"/>
    <s v="Sim"/>
    <n v="204.13"/>
    <m/>
    <n v="204.13"/>
    <n v="0"/>
    <n v="2"/>
    <x v="5"/>
    <x v="2"/>
  </r>
  <r>
    <x v="13"/>
    <d v="2022-04-04T00:00:00"/>
    <n v="15314"/>
    <s v="FNC"/>
    <s v="Gilda Galvão"/>
    <s v="Aquisição de agenda de planejamento 2022 e pen drives a serem utilizados pela chefia e secretaria do FNC, conforme cupom fiscal Nº 016305 da firma Big Pel Livraria e Papelaria Ltda."/>
    <s v="Sim"/>
    <n v="139.69999999999999"/>
    <m/>
    <n v="139.69999999999999"/>
    <n v="0"/>
    <n v="4"/>
    <x v="0"/>
    <x v="2"/>
  </r>
  <r>
    <x v="13"/>
    <d v="2022-04-06T00:00:00"/>
    <n v="15311"/>
    <s v="FNC"/>
    <s v="(ECT)- Empr. Bras. de Correios e Telégrafos"/>
    <s v="LARA - Instituto de Física da Universidade Federal Fluminense - UFF Campus da Praia Vermelha, São Domingos - Rua Passo da Pátria, 156 - CEP.: 24210-240 - Niterói - RJ - CEP.: 24210-240 - AC.: Prof. Dr. Roberto Meigikos - (Nº.Objeto:QB655360509br)"/>
    <s v="Sim"/>
    <n v="24.72"/>
    <m/>
    <n v="24.72"/>
    <n v="0"/>
    <n v="4"/>
    <x v="0"/>
    <x v="2"/>
  </r>
  <r>
    <x v="13"/>
    <d v="2022-04-27T00:00:00"/>
    <n v="15401"/>
    <s v="FNC"/>
    <s v="Gilda Galvão"/>
    <s v="Aquisição de adaptadores elétricos diversos a serem utilizados em equipamentos no FNC, conforme DANFE 128862 da firma Kalunga S/A, em anexo."/>
    <s v="Sim"/>
    <n v="161"/>
    <m/>
    <n v="161"/>
    <n v="0"/>
    <n v="4"/>
    <x v="0"/>
    <x v="2"/>
  </r>
  <r>
    <x v="13"/>
    <d v="2022-05-02T00:00:00"/>
    <n v="15435"/>
    <s v="FNC"/>
    <s v="Reserva"/>
    <s v="Cancelada - Reservas - 2017036 / 2017044 - Pregão - instalação e aquisição de condicionador de ar para a Sala de Reunião de Conselho - RC 136011 - DC 84380 - Alteração de R$ 11.824,16."/>
    <s v="Sim"/>
    <n v="0"/>
    <m/>
    <n v="0"/>
    <n v="0"/>
    <n v="5"/>
    <x v="1"/>
    <x v="2"/>
  </r>
  <r>
    <x v="13"/>
    <d v="2022-05-03T00:00:00"/>
    <n v="15459"/>
    <s v="FNC"/>
    <s v="Almoxarifado"/>
    <s v="Requisição Almoxarifado"/>
    <s v="Sim"/>
    <n v="254.84"/>
    <m/>
    <n v="254.84"/>
    <n v="0"/>
    <n v="5"/>
    <x v="1"/>
    <x v="2"/>
  </r>
  <r>
    <x v="13"/>
    <d v="2022-05-03T00:00:00"/>
    <n v="15463"/>
    <s v="FNC"/>
    <s v="Almoxarifado"/>
    <s v="Requisição Almoxarifado"/>
    <s v="Sim"/>
    <n v="170.42"/>
    <m/>
    <n v="170.42"/>
    <n v="0"/>
    <n v="5"/>
    <x v="1"/>
    <x v="2"/>
  </r>
  <r>
    <x v="13"/>
    <d v="2022-05-03T00:00:00"/>
    <n v="15464"/>
    <s v="FNC"/>
    <s v="Almoxarifado"/>
    <s v="Requisição Almoxarifado"/>
    <s v="Sim"/>
    <n v="38.840000000000003"/>
    <m/>
    <n v="38.840000000000003"/>
    <n v="0"/>
    <n v="5"/>
    <x v="1"/>
    <x v="2"/>
  </r>
  <r>
    <x v="13"/>
    <d v="2022-05-03T00:00:00"/>
    <n v="15475"/>
    <s v="FNC"/>
    <s v="Almoxarifado"/>
    <s v="Requisição Almoxarifado"/>
    <s v="Sim"/>
    <n v="38.840000000000003"/>
    <m/>
    <n v="38.840000000000003"/>
    <n v="0"/>
    <n v="5"/>
    <x v="1"/>
    <x v="2"/>
  </r>
  <r>
    <x v="13"/>
    <d v="2022-05-05T00:00:00"/>
    <n v="15483"/>
    <s v="FNC"/>
    <s v="Almoxarifado"/>
    <s v="Requisição do Almoxarifado"/>
    <s v="Sim"/>
    <n v="30.72"/>
    <m/>
    <n v="30.72"/>
    <n v="0"/>
    <n v="5"/>
    <x v="1"/>
    <x v="2"/>
  </r>
  <r>
    <x v="13"/>
    <d v="2022-05-05T00:00:00"/>
    <n v="15482"/>
    <s v="FNC"/>
    <s v="Almoxarifado"/>
    <s v="Requisição de almoxarifado"/>
    <s v="Sim"/>
    <n v="15.36"/>
    <m/>
    <n v="15.36"/>
    <n v="0"/>
    <n v="5"/>
    <x v="1"/>
    <x v="2"/>
  </r>
  <r>
    <x v="13"/>
    <d v="2022-05-11T00:00:00"/>
    <n v="15528"/>
    <s v="FNC"/>
    <s v="Almoxarifado"/>
    <s v="Requisição Almoxarifado"/>
    <s v="Sim"/>
    <n v="17.5"/>
    <m/>
    <n v="17.5"/>
    <n v="0"/>
    <n v="5"/>
    <x v="1"/>
    <x v="2"/>
  </r>
  <r>
    <x v="13"/>
    <d v="2022-05-11T00:00:00"/>
    <n v="15531"/>
    <s v="FNC"/>
    <s v="Almoxarifado"/>
    <s v="Requisição Almoxarifado"/>
    <s v="Sim"/>
    <n v="45.87"/>
    <m/>
    <n v="45.87"/>
    <n v="0"/>
    <n v="5"/>
    <x v="1"/>
    <x v="2"/>
  </r>
  <r>
    <x v="13"/>
    <d v="2022-05-12T00:00:00"/>
    <n v="15549"/>
    <s v="FNC"/>
    <s v="Almoxarifado"/>
    <s v="Requisição Almoxarifado"/>
    <s v="Sim"/>
    <n v="1.22"/>
    <m/>
    <n v="1.22"/>
    <n v="0"/>
    <n v="5"/>
    <x v="1"/>
    <x v="2"/>
  </r>
  <r>
    <x v="13"/>
    <d v="2022-05-12T00:00:00"/>
    <n v="15550"/>
    <s v="FNC"/>
    <s v="Almoxarifado"/>
    <s v="Requisição Almoxarifado"/>
    <s v="Sim"/>
    <n v="20.78"/>
    <m/>
    <n v="20.78"/>
    <n v="0"/>
    <n v="5"/>
    <x v="1"/>
    <x v="2"/>
  </r>
  <r>
    <x v="13"/>
    <d v="2022-05-13T00:00:00"/>
    <n v="15569"/>
    <s v="FNC"/>
    <s v="Almoxarifado"/>
    <s v="requisição almoxarifado"/>
    <s v="Sim"/>
    <n v="124.94"/>
    <m/>
    <n v="124.94"/>
    <n v="0"/>
    <n v="5"/>
    <x v="1"/>
    <x v="2"/>
  </r>
  <r>
    <x v="13"/>
    <d v="2022-05-16T00:00:00"/>
    <n v="15584"/>
    <s v="FNC"/>
    <s v="Gilda Galvão"/>
    <s v="Aquisição de veda rosca diversos e micro óleo a serem utilizados na manutenção geral de vários setores do Lab. Pelletron, conforme DANFE 5602 da firma Z-Par Parafusos e ferramentas Ltda, em anexo."/>
    <s v="Sim"/>
    <n v="173"/>
    <m/>
    <n v="173"/>
    <n v="0"/>
    <n v="5"/>
    <x v="1"/>
    <x v="2"/>
  </r>
  <r>
    <x v="13"/>
    <d v="2022-06-10T00:00:00"/>
    <n v="15669"/>
    <s v="FNC"/>
    <s v="W Jet Comercial Ltda - EPP"/>
    <s v="Aquisição de chaveador, HDSSD, Pendrives, mouses e teclados a serem utilizados na restauração de equipamentos utilizados por docentes, técnico no Lab. Pelletron do FNC, sob responsabilidade Fábio Padoa. Dados para depósito bancário: Banco do Brasil - Ag.: 1201-7 - C/C: 22525-8"/>
    <s v="Sim"/>
    <n v="1226"/>
    <m/>
    <n v="1226"/>
    <n v="0"/>
    <n v="6"/>
    <x v="7"/>
    <x v="2"/>
  </r>
  <r>
    <x v="13"/>
    <d v="2022-06-10T00:00:00"/>
    <n v="15670"/>
    <s v="FNC"/>
    <s v="Z-Par Parafusos e Ferramentas Ltda ME"/>
    <s v="Aquisição de parafusos arruelas e porcas diversas a serem utilizadas na manutenção do Lab. Pelletron do FNC, conforme DANFE 5637. Dados para depósito bancário: Banco do Brasil - Ag.: 6369-8 - C/C: 784-6"/>
    <s v="Sim"/>
    <n v="376"/>
    <m/>
    <n v="376"/>
    <n v="0"/>
    <n v="6"/>
    <x v="7"/>
    <x v="2"/>
  </r>
  <r>
    <x v="13"/>
    <d v="2022-06-27T00:00:00"/>
    <n v="15697"/>
    <s v="FNC"/>
    <s v="Naty Flex Com. de Moveis p/ Escrit. EIRELI - ME"/>
    <s v="NE.03038207 - Aquisição de cadeiras - Pregão Eletrônico - DC 59645/2022 - Proc. 22.1.131.43.5 - RC 97342 - Alteração de R$ 4.218,99."/>
    <s v="Sim"/>
    <n v="3879.9"/>
    <m/>
    <n v="3879.9"/>
    <n v="0"/>
    <n v="6"/>
    <x v="7"/>
    <x v="2"/>
  </r>
  <r>
    <x v="13"/>
    <d v="2022-06-28T00:00:00"/>
    <n v="15701"/>
    <s v="FNC"/>
    <s v="Seattle Tecnologia e Com. de Prod. Eletr. - EIRELI"/>
    <s v="NE.03055470 - Aditamento de Pregão - aquisição de TV 65&quot; para sala de reuniões do conselho do FNC - RC 332210 - 137581."/>
    <s v="Sim"/>
    <n v="5159"/>
    <m/>
    <n v="5159"/>
    <n v="0"/>
    <n v="6"/>
    <x v="7"/>
    <x v="2"/>
  </r>
  <r>
    <x v="13"/>
    <d v="2022-07-22T00:00:00"/>
    <n v="15782"/>
    <s v="FNC"/>
    <s v="W Jet Comercial Ltda"/>
    <s v="Aquisição de fonte de alimentação ATX , a ser instalado em microcomputador de pesquisador lotado no FNC, conforme DANFE 4108. Dados bancários para depósito em C/C : Banco do Brasil - Ag. 1201-7 - C/C 22525-8."/>
    <s v="Sim"/>
    <n v="245"/>
    <m/>
    <n v="245"/>
    <n v="0"/>
    <n v="7"/>
    <x v="8"/>
    <x v="2"/>
  </r>
  <r>
    <x v="13"/>
    <d v="2022-07-27T00:00:00"/>
    <n v="15716"/>
    <s v="FNC"/>
    <s v="ECT - Empresa Brasileira de Correios e Telégrafos"/>
    <s v="Envio de dosímetros via Sedex para - LARA - Instituto de Física da Universidade Federal Fluminense - UFF Campus da Praia Vermelha, São Domingos - Rua Passo da Pátria, 156 - CEP.: 24210-240 - Niterói - RJ - CEP.: 24210-240 - AC.: Prof. Dr. Roberto Meigikos - (Nº.Objeto: QB868508994BR)"/>
    <s v="Sim"/>
    <n v="24.72"/>
    <m/>
    <n v="24.72"/>
    <n v="0"/>
    <n v="7"/>
    <x v="8"/>
    <x v="2"/>
  </r>
  <r>
    <x v="13"/>
    <d v="2022-08-05T00:00:00"/>
    <n v="15821"/>
    <s v="FNC"/>
    <s v="Wjet Comercial Ltda"/>
    <s v="Aquisição de componentes eletrônicos para utilização em micro computadores de usuário lotado no DFN, conforme DANFE 4117 no valor de R$ 975,00. Dados para depósito em c/c: Banco do Brasil - Ag.: 1201-7 C/C: 22525-8."/>
    <s v="Sim"/>
    <n v="975"/>
    <m/>
    <n v="975"/>
    <n v="0"/>
    <n v="8"/>
    <x v="9"/>
    <x v="2"/>
  </r>
  <r>
    <x v="13"/>
    <d v="2022-08-15T00:00:00"/>
    <n v="15859"/>
    <s v="FNC"/>
    <s v="Antonio aparecido de Souza ME"/>
    <s v="Serviço de confecção de cópias de chaves para utilização de pesquisadores do FNC, conforme NFs-e 8525 do fornecedor em anexo. Pagamento através de depósito bancário junto ao Banco do Brasil: ag.: 1546-6 - C/C: 41016-0."/>
    <s v="Sim"/>
    <n v="30"/>
    <m/>
    <n v="30"/>
    <n v="0"/>
    <n v="8"/>
    <x v="9"/>
    <x v="2"/>
  </r>
  <r>
    <x v="13"/>
    <d v="2022-08-19T00:00:00"/>
    <n v="15862"/>
    <s v="FNC"/>
    <s v="(ECT)- Empr. Bras. de Correios e Telégrafos"/>
    <s v="Envio de sedex para: FAPESP - Fundação de Apoio à Pesquisa do Estado de São Paulo, em nome do Prof. Neilo Marcos Trindade Rua Pio XI, 1.500 - São Paulo - SP - Cep.: 05468-901 - (Nº.Objeto:QB868574450br)"/>
    <s v="Sim"/>
    <n v="8.52"/>
    <m/>
    <n v="8.52"/>
    <n v="0"/>
    <n v="8"/>
    <x v="9"/>
    <x v="2"/>
  </r>
  <r>
    <x v="13"/>
    <d v="2022-08-19T00:00:00"/>
    <n v="15863"/>
    <s v="FNC"/>
    <s v="(ECT)- Empr. Bras. de Correios e Telégrafos"/>
    <s v="Enviar Sedex: Instituto de Ciência e Tecnologia de Alimentos Av. Bento Gonçalves, 9500, prédio 43212, sala 205, Campus do Vale, UFRGS. Bairro Agronomia, Porto Alegre, RS. CEP. 91501-970 - CAIXA POSTAL 15090 A/C Eduardo Cesar Tondo - (Nº.Objeto:QB868574463br)"/>
    <s v="Sim"/>
    <n v="24.72"/>
    <m/>
    <n v="24.72"/>
    <n v="0"/>
    <n v="8"/>
    <x v="9"/>
    <x v="2"/>
  </r>
  <r>
    <x v="13"/>
    <d v="2022-08-22T00:00:00"/>
    <n v="15886"/>
    <s v="FNC"/>
    <s v="Gilda Galvão"/>
    <s v="Reembolso relativo a aquisição de materiais diversos a serem utilizados na secretaria do DFN, conforme NF 148590, firma Kalunga S/A, em anexo."/>
    <s v="Sim"/>
    <n v="121.6"/>
    <m/>
    <n v="121.6"/>
    <n v="0"/>
    <n v="8"/>
    <x v="9"/>
    <x v="2"/>
  </r>
  <r>
    <x v="13"/>
    <d v="2022-08-26T00:00:00"/>
    <n v="15915"/>
    <s v="FNC"/>
    <s v="Prado Comércio de Eletrônicos e Serviços de Instal"/>
    <s v="Aquisição e instalação de equipamento de Ar Condicionado - Processo: 22.1.441.43.4 - NE 4140528/2022 e NE 4140536/2022"/>
    <s v="Sim"/>
    <n v="20108"/>
    <m/>
    <n v="20108"/>
    <n v="0"/>
    <n v="8"/>
    <x v="9"/>
    <x v="2"/>
  </r>
  <r>
    <x v="13"/>
    <d v="2022-08-31T00:00:00"/>
    <n v="15938"/>
    <s v="FNC"/>
    <s v="ALMOXARIFADO"/>
    <s v="Requisição de Almoxarifado"/>
    <s v="Sim"/>
    <n v="159.08000000000001"/>
    <m/>
    <n v="159.08000000000001"/>
    <n v="0"/>
    <n v="8"/>
    <x v="9"/>
    <x v="2"/>
  </r>
  <r>
    <x v="13"/>
    <d v="2022-09-02T00:00:00"/>
    <n v="15966"/>
    <s v="FNC"/>
    <s v="ALMOXARIFADO"/>
    <s v="Requisição de Almoxarifado"/>
    <s v="Sim"/>
    <n v="61.42"/>
    <m/>
    <n v="61.42"/>
    <n v="0"/>
    <n v="9"/>
    <x v="2"/>
    <x v="2"/>
  </r>
  <r>
    <x v="13"/>
    <d v="2022-09-02T00:00:00"/>
    <n v="15973"/>
    <s v="FNC"/>
    <s v="ALMOXARIFADO"/>
    <s v="Requisição de Almoxarifado"/>
    <s v="Sim"/>
    <n v="164.24"/>
    <m/>
    <n v="164.24"/>
    <n v="0"/>
    <n v="9"/>
    <x v="2"/>
    <x v="2"/>
  </r>
  <r>
    <x v="13"/>
    <d v="2022-09-06T00:00:00"/>
    <n v="16001"/>
    <s v="FNC"/>
    <s v="ALMOXARIFADO"/>
    <s v="Requisição de Almoxarifado ,Período de Fevereiro à setembro de 2022"/>
    <s v="Sim"/>
    <n v="2801.21"/>
    <m/>
    <n v="2801.21"/>
    <n v="0"/>
    <n v="9"/>
    <x v="2"/>
    <x v="2"/>
  </r>
  <r>
    <x v="13"/>
    <d v="2022-09-28T00:00:00"/>
    <n v="16108"/>
    <s v="FNC"/>
    <s v="Ajuste de saldo"/>
    <s v="Transposição de saldo para RINF FNC que esta negativo - GC 3834"/>
    <s v="Sim"/>
    <n v="33.9"/>
    <m/>
    <n v="33.9"/>
    <n v="0"/>
    <n v="9"/>
    <x v="2"/>
    <x v="2"/>
  </r>
  <r>
    <x v="13"/>
    <d v="2022-10-06T00:00:00"/>
    <n v="16119"/>
    <s v="FNC"/>
    <s v="ECT - Empresa Brasileira de Correios e Telégrafos"/>
    <s v="Envio de Sedex para: LARA - Instituto de Física da Universidade Federal Fluminense - UFF Campos da Praia Vermelha - São Domingos Rua Passo da Pátria, 156 CEP : 24210-240 - Niteroi - RJ A/C Prof. Dr. Roberto Meigikos - (Nº.Objeto:OV187564694 br)"/>
    <s v="Sim"/>
    <n v="24.72"/>
    <m/>
    <n v="24.72"/>
    <n v="0"/>
    <n v="10"/>
    <x v="10"/>
    <x v="2"/>
  </r>
  <r>
    <x v="13"/>
    <d v="2022-10-06T00:00:00"/>
    <n v="16145"/>
    <s v="FNC"/>
    <s v="Felipe Grossi ME"/>
    <s v="Aquisição de TV 85 polegadas para uso na sala de seminários do FNC - Processo: 22.1.581.43.0 - Reserva 4966078/2022 - Valor total R$ 13.399,82 - o restante do valor esta na GO 16146 - NE 5320848"/>
    <s v="Sim"/>
    <n v="9176.09"/>
    <m/>
    <n v="9176.09"/>
    <n v="0"/>
    <n v="10"/>
    <x v="10"/>
    <x v="2"/>
  </r>
  <r>
    <x v="13"/>
    <d v="2022-10-11T00:00:00"/>
    <n v="16174"/>
    <s v="FNC"/>
    <s v="ALMOXARIFADO"/>
    <s v="Requisição de Almoxarifado"/>
    <s v="Sim"/>
    <n v="502.26"/>
    <m/>
    <n v="502.26"/>
    <n v="0"/>
    <n v="10"/>
    <x v="10"/>
    <x v="2"/>
  </r>
  <r>
    <x v="13"/>
    <d v="2022-12-08T00:00:00"/>
    <n v="16382"/>
    <s v="FNC"/>
    <s v="ALMOXARIFADO"/>
    <s v="Requisição de Almoxarifado"/>
    <s v="Sim"/>
    <n v="991.38"/>
    <m/>
    <n v="991.38"/>
    <n v="0"/>
    <n v="12"/>
    <x v="4"/>
    <x v="2"/>
  </r>
  <r>
    <x v="13"/>
    <d v="2022-12-12T00:00:00"/>
    <n v="16414"/>
    <s v="FNC"/>
    <s v="ALMOXARIFADO"/>
    <s v="Requisição de Almoxarifado"/>
    <s v="Sim"/>
    <n v="54.96"/>
    <m/>
    <n v="54.96"/>
    <n v="0"/>
    <n v="12"/>
    <x v="4"/>
    <x v="2"/>
  </r>
  <r>
    <x v="13"/>
    <d v="2022-12-15T00:00:00"/>
    <n v="16425"/>
    <s v="FNC"/>
    <s v="ALMOXARIFADO"/>
    <s v="Requisição de Almoxarifado"/>
    <s v="Sim"/>
    <n v="172.61"/>
    <m/>
    <n v="172.61"/>
    <n v="0"/>
    <n v="12"/>
    <x v="4"/>
    <x v="2"/>
  </r>
  <r>
    <x v="13"/>
    <d v="2022-12-15T00:00:00"/>
    <n v="16427"/>
    <s v="FNC"/>
    <s v="ALMOXARIFADO"/>
    <s v="Requisição de Almoxarifado"/>
    <s v="Sim"/>
    <n v="124.78"/>
    <m/>
    <n v="124.78"/>
    <n v="0"/>
    <n v="12"/>
    <x v="4"/>
    <x v="2"/>
  </r>
  <r>
    <x v="14"/>
    <d v="2022-02-09T00:00:00"/>
    <n v="15093"/>
    <s v="FNC"/>
    <s v="PRP"/>
    <s v="Remanejamento N° 2022 50090309 (Grupo 500 - Auxílio a Eventos)- Devolução do saldo remanescente do remanejamento 201750516541 - &quot;XX Escola de Verão de Física Nuclear Experimental - Jorge André Swieca&quot; - Prof. Nilberto Heder Medina"/>
    <s v="Sim"/>
    <n v="957.6"/>
    <m/>
    <n v="957.6"/>
    <n v="0"/>
    <n v="2"/>
    <x v="5"/>
    <x v="3"/>
  </r>
  <r>
    <x v="15"/>
    <d v="2022-02-07T00:00:00"/>
    <n v="15082"/>
    <s v="FGE"/>
    <s v="Monitores Bolsistas"/>
    <s v="Monitores bolsistas do Programa aprender na comunidade Exercício 2022 - NE 581872/2022"/>
    <s v="Sim"/>
    <n v="8500"/>
    <m/>
    <n v="8500"/>
    <n v="0"/>
    <n v="2"/>
    <x v="5"/>
    <x v="3"/>
  </r>
  <r>
    <x v="15"/>
    <d v="2022-09-12T00:00:00"/>
    <n v="16031"/>
    <s v="FGE"/>
    <s v="Trans Pitty Transportes Turismo Ltda"/>
    <s v="Transportes de alunos/professores da EE Prof. Mário Manoel Dantas de Aquino para visita ao Vivendo à USP, no dia 13/09/2022."/>
    <s v="Sim"/>
    <n v="650"/>
    <m/>
    <n v="650"/>
    <n v="0"/>
    <n v="9"/>
    <x v="2"/>
    <x v="3"/>
  </r>
  <r>
    <x v="15"/>
    <d v="2022-09-12T00:00:00"/>
    <n v="16032"/>
    <s v="FGE"/>
    <s v="Viação Santo Ignácio Ltda"/>
    <s v="Transportes de alunos/professores da EE José Gonçalves para visita ao Vivendo à USP, no dia 20/09/2022."/>
    <s v="Sim"/>
    <n v="1220"/>
    <m/>
    <n v="1220"/>
    <n v="0"/>
    <n v="9"/>
    <x v="2"/>
    <x v="3"/>
  </r>
  <r>
    <x v="15"/>
    <d v="2022-09-12T00:00:00"/>
    <n v="16033"/>
    <s v="FGE"/>
    <s v="Viação Santo Ignácio Ltda"/>
    <s v="Transportes de alunos/professores da EE Ayrton Senna para visita ao Vivendo à USP, no dia 26/09/2022."/>
    <s v="Sim"/>
    <n v="1200"/>
    <m/>
    <n v="1200"/>
    <n v="0"/>
    <n v="9"/>
    <x v="2"/>
    <x v="3"/>
  </r>
  <r>
    <x v="15"/>
    <d v="2022-09-12T00:00:00"/>
    <n v="16034"/>
    <s v="FGE"/>
    <s v="Viação Santo Ignácio Ltda"/>
    <s v="Transportes de alunos/professores da EE Maria Osório para visita ao Vivendo à USP, no dia 27/09/2022."/>
    <s v="Sim"/>
    <n v="1220"/>
    <m/>
    <n v="1220"/>
    <n v="0"/>
    <n v="9"/>
    <x v="2"/>
    <x v="3"/>
  </r>
  <r>
    <x v="15"/>
    <d v="2022-10-05T00:00:00"/>
    <n v="16126"/>
    <s v="FGE"/>
    <s v="Vera Bohomoletz Henriques"/>
    <s v="Aquisição de refeições ( marmitex) a 36 alunos de escolas públicas participantes do Vivendo à USP, durante os dia 13, 20, 26 e 27 de setembro de 2022, conforme cupom fiscal nºs 002984 e 002986, anexos."/>
    <s v="Sim"/>
    <n v="756"/>
    <m/>
    <n v="756"/>
    <n v="0"/>
    <n v="10"/>
    <x v="10"/>
    <x v="3"/>
  </r>
  <r>
    <x v="15"/>
    <d v="2022-10-05T00:00:00"/>
    <n v="16134"/>
    <s v="FGE"/>
    <s v="MSM Transportes e Turismo Ltda"/>
    <s v="Transportes de alunos/professores da EMEF Amorim Lima, para visita ao Programa &quot;Vivendo à USP&quot;, no dia 06/10/2022."/>
    <s v="Sim"/>
    <n v="1750"/>
    <m/>
    <n v="1750"/>
    <n v="0"/>
    <n v="10"/>
    <x v="10"/>
    <x v="3"/>
  </r>
  <r>
    <x v="15"/>
    <d v="2022-10-05T00:00:00"/>
    <n v="16135"/>
    <s v="FGE"/>
    <s v="Viação Santo Ignácio Ltda"/>
    <s v="Transportes de alunos/professores da EE Mário Manoel Dantas de Aquino, para visita ao Programa &quot;Vivendo à USP&quot;, no dia 20/10/2022."/>
    <s v="Sim"/>
    <n v="1100"/>
    <m/>
    <n v="1100"/>
    <n v="0"/>
    <n v="10"/>
    <x v="10"/>
    <x v="3"/>
  </r>
  <r>
    <x v="15"/>
    <d v="2022-10-05T00:00:00"/>
    <n v="16137"/>
    <s v="FGE"/>
    <s v="Viação Santo Ignácio Ltda"/>
    <s v="Transportes de alunos/professores da EE Maria Osório, para visita ao Programa &quot;Vivendo à USP&quot;, no dia 25/10/2022."/>
    <s v="Sim"/>
    <n v="1100"/>
    <m/>
    <n v="1100"/>
    <n v="0"/>
    <n v="10"/>
    <x v="10"/>
    <x v="3"/>
  </r>
  <r>
    <x v="15"/>
    <d v="2022-10-21T00:00:00"/>
    <n v="16226"/>
    <s v="FGE"/>
    <s v="New Star Transporte e Turismo Eireli"/>
    <s v="Transportes de alunos/professores da EE José Gonçalves, para visita ao Programa &quot;Vivendo à USP&quot;, no dia 18/10/2022. Anexos:"/>
    <s v="Sim"/>
    <n v="1100"/>
    <m/>
    <n v="1100"/>
    <n v="0"/>
    <n v="10"/>
    <x v="10"/>
    <x v="3"/>
  </r>
  <r>
    <x v="15"/>
    <d v="2022-10-27T00:00:00"/>
    <n v="16248"/>
    <s v="FGE"/>
    <s v="Vera Bohomoletz Henriques"/>
    <s v="Aquisição de refeições ( marmitex) a 155 alunos de escolas públicas participantes do Vivendo à USP, durante os dia 6, 18, 20 e 25 de outubro de 2022."/>
    <s v="Sim"/>
    <n v="1494"/>
    <m/>
    <n v="1494"/>
    <n v="0"/>
    <n v="10"/>
    <x v="10"/>
    <x v="3"/>
  </r>
  <r>
    <x v="15"/>
    <d v="2022-11-04T00:00:00"/>
    <n v="16272"/>
    <s v="FGE"/>
    <s v="Vera Bohomoletz Henriques"/>
    <s v="Reembolso ref., nota fiscal nº 097 pelo transportes de alunos/professores da EE Santo Dias ( Observatório de Valinhos - IAG ) pela visita ao Programa &quot;Território Ciência e Arte - USP&quot;, no dia 04/11/2022."/>
    <s v="Sim"/>
    <n v="2500"/>
    <m/>
    <n v="2500"/>
    <n v="0"/>
    <n v="11"/>
    <x v="3"/>
    <x v="3"/>
  </r>
  <r>
    <x v="15"/>
    <d v="2022-11-08T00:00:00"/>
    <n v="16282"/>
    <s v="FGE"/>
    <s v="Almar Transportes e Locadora de Veículos Eireli"/>
    <s v="Transportes de alunos/professores da EMEF Ernani da Silva Bruno, pela visita ao Programa &quot;Território Ciência e Arte - USP&quot;, no dia 08/11/2022"/>
    <s v="Sim"/>
    <n v="1100"/>
    <m/>
    <n v="1100"/>
    <n v="0"/>
    <n v="11"/>
    <x v="3"/>
    <x v="3"/>
  </r>
  <r>
    <x v="15"/>
    <d v="2022-11-08T00:00:00"/>
    <n v="16283"/>
    <s v="FGE"/>
    <s v="Ample Locadora de Veículos Transportes e Turismo L"/>
    <s v="Transportes de alunos/professores da EE Lauro Gomes, pela visita ao Programa &quot;Território Ciência e Arte - USP&quot;, no dia 017/11/2022"/>
    <s v="Sim"/>
    <n v="1350"/>
    <m/>
    <n v="1350"/>
    <n v="0"/>
    <n v="11"/>
    <x v="3"/>
    <x v="3"/>
  </r>
  <r>
    <x v="16"/>
    <d v="2022-10-13T00:00:00"/>
    <n v="16191"/>
    <s v="FAP"/>
    <s v="Bolsa Pesquisador"/>
    <s v="Bolsista: Carolina Cristina Fernandes. Supervisor: Paulo Eduardo Artaxo Netto . Período de 01/09/2022 a 31/08/2023. - Empenho 5106862/2022 referente 01/09/2022 a 31/12/2022"/>
    <s v="Sim"/>
    <n v="33916.800000000003"/>
    <m/>
    <n v="33916.800000000003"/>
    <n v="0"/>
    <n v="10"/>
    <x v="10"/>
    <x v="3"/>
  </r>
  <r>
    <x v="17"/>
    <d v="2022-02-07T00:00:00"/>
    <n v="15083"/>
    <s v="FGE"/>
    <s v="Monitores Bolsistas"/>
    <s v="Monitores Bolsista do Encontro USP Escola Exercício 2022 - NE 00581872/2022"/>
    <s v="Sim"/>
    <n v="9000"/>
    <m/>
    <n v="9000"/>
    <n v="0"/>
    <n v="2"/>
    <x v="5"/>
    <x v="3"/>
  </r>
  <r>
    <x v="17"/>
    <d v="2022-11-09T00:00:00"/>
    <n v="16293"/>
    <s v="FGE"/>
    <s v="Transposição interna"/>
    <s v="Para cobrir saldo negativo do Prog Aprender na Comunidade - GC"/>
    <s v="Sim"/>
    <n v="240"/>
    <m/>
    <n v="240"/>
    <n v="0"/>
    <n v="11"/>
    <x v="3"/>
    <x v="3"/>
  </r>
  <r>
    <x v="18"/>
    <d v="2022-01-05T00:00:00"/>
    <n v="15014"/>
    <s v="DIR"/>
    <s v="Ricardo Ichiwaki"/>
    <s v="Compra de três (3) placas de circuito impresso projetados e desenhadas no Laboratório Didático para o experimento didático de Franck-Hertz para que possa funcionar com microcontroladores tipo Arduino ou outros, sendo: - Uma placa para fonte e controle PWM das tensões necessárias e comandos remotos, - Outra para amplificar baixas correntes e ajustar ao microcontrolador e, - Outra para converter os sinais de saída das placas anteriores compatíveis com conversor analógico digital (ADC) de 15 bits. Com estas placas, o experimento de Franck-Hertz funcionará totalmente controlado por computador, isto é, para atender aulas remotas dos cursos de laboratório tais como Física Experimental 5 e 6, Física Moderna, e de Engenharia (Poli-C) o outros que possam aparecer."/>
    <s v="Sim"/>
    <n v="379.99"/>
    <m/>
    <n v="379.99"/>
    <n v="0"/>
    <n v="1"/>
    <x v="11"/>
    <x v="0"/>
  </r>
  <r>
    <x v="18"/>
    <d v="2022-01-11T00:00:00"/>
    <n v="15020"/>
    <s v="DIR"/>
    <s v="MERU VIAGENS EIRELI"/>
    <s v="SERVICO DE FORNECIMENTO DE PASSAGENS Aéreas - Voos Nacionais - NE 224867/2022 - GC 3709"/>
    <s v="Sim"/>
    <n v="0"/>
    <m/>
    <n v="0"/>
    <n v="0"/>
    <n v="1"/>
    <x v="11"/>
    <x v="0"/>
  </r>
  <r>
    <x v="18"/>
    <d v="2022-01-11T00:00:00"/>
    <n v="15021"/>
    <s v="DIR"/>
    <s v="MERU VIAGENS EIRELI"/>
    <s v="SERVICO DE FORNECIMENTO DE PASSAGENS Aéreas - Voos Internacionais - NE 224875/2022 - GC 3710"/>
    <s v="Sim"/>
    <n v="0"/>
    <m/>
    <n v="0"/>
    <n v="0"/>
    <n v="1"/>
    <x v="11"/>
    <x v="0"/>
  </r>
  <r>
    <x v="18"/>
    <d v="2022-01-11T00:00:00"/>
    <n v="15019"/>
    <s v="DIR"/>
    <s v="White Martins Gases Industriais Ltda"/>
    <s v="Contrato de fornecimento de nitrogênio liquido e aluguel de tanques - Processo: 21.1.6.43.5 - NE 215191 e 215310"/>
    <s v="Sim"/>
    <n v="26666.43"/>
    <m/>
    <n v="26666.43"/>
    <n v="0"/>
    <n v="1"/>
    <x v="11"/>
    <x v="0"/>
  </r>
  <r>
    <x v="18"/>
    <d v="2022-01-14T00:00:00"/>
    <n v="15031"/>
    <s v="DIR"/>
    <s v="Alvimar Floriano de Souza"/>
    <s v="Reembolso em nome de Alvimar Floriano de Souza, referente à compra de componentes eletrônicos na loja Mult Comercial Ltda, no valor de R$124,40. Os componentes serão utilizados para a confecção de circuitos eletrônicos que serão utilizados nos experimentos de Física Moderna, Física Experimental 5, 6 e C."/>
    <s v="Sim"/>
    <n v="124.4"/>
    <m/>
    <n v="124.4"/>
    <n v="0"/>
    <n v="1"/>
    <x v="11"/>
    <x v="0"/>
  </r>
  <r>
    <x v="18"/>
    <d v="2022-01-14T00:00:00"/>
    <n v="15032"/>
    <s v="DIR"/>
    <s v="Transposição Interna"/>
    <s v="Remanejamento N° 2022 50043203 - Para empenho do contrato do serviço de táxi - GC 3533"/>
    <s v="Sim"/>
    <n v="2427.75"/>
    <m/>
    <n v="2427.75"/>
    <n v="0"/>
    <n v="1"/>
    <x v="11"/>
    <x v="0"/>
  </r>
  <r>
    <x v="18"/>
    <d v="2022-01-14T00:00:00"/>
    <n v="15034"/>
    <s v="DIR"/>
    <s v="Correios e Telégrafos - E.B.C.T."/>
    <s v="Contrato serviço correios Exercício 2022 - NE 290657/2022 - NE.00793497 - Reforço da NE.00290657 - Contrato de serviços de correios - Exercício 2022 - Anulação NE.03065301 - Anterior R$ 14.180,88."/>
    <s v="Sim"/>
    <n v="5180.88"/>
    <m/>
    <n v="5180.88"/>
    <n v="0"/>
    <n v="1"/>
    <x v="11"/>
    <x v="0"/>
  </r>
  <r>
    <x v="18"/>
    <d v="2022-01-14T00:00:00"/>
    <n v="15035"/>
    <s v="DIR"/>
    <s v="SEC Figueiredo Ltda - EPP"/>
    <s v="Contrato de serviços de despachante aduaneiro - Exercício 2022"/>
    <s v="Sim"/>
    <n v="861.84"/>
    <m/>
    <n v="861.84"/>
    <n v="0"/>
    <n v="1"/>
    <x v="11"/>
    <x v="0"/>
  </r>
  <r>
    <x v="18"/>
    <d v="2022-01-15T00:00:00"/>
    <n v="15036"/>
    <s v="DIR"/>
    <s v="Simpress Comércio, Locação e Serviços S/A"/>
    <s v="Contrato de serviços de impressão e reprografia corporativa- Exercício 2022 - NE 0290681/2022"/>
    <s v="Sim"/>
    <n v="128406"/>
    <m/>
    <n v="128406"/>
    <n v="0"/>
    <n v="1"/>
    <x v="11"/>
    <x v="0"/>
  </r>
  <r>
    <x v="18"/>
    <d v="2022-01-15T00:00:00"/>
    <n v="15037"/>
    <s v="ATA-GRAF"/>
    <s v="IME"/>
    <s v="Referente ao cálculo de rateio do pool de gráficas relativo ao mês de dezembro de 2021 - Remanejamento N° 2022 50043386"/>
    <s v="Sim"/>
    <n v="774.2"/>
    <m/>
    <n v="774.2"/>
    <n v="0"/>
    <n v="1"/>
    <x v="11"/>
    <x v="0"/>
  </r>
  <r>
    <x v="18"/>
    <d v="2022-01-19T00:00:00"/>
    <n v="15039"/>
    <s v="ATA-VEICULO"/>
    <s v="Rafael Medeiros da Silva"/>
    <s v="Reparo de vidro elétrico carro ofícial Van Master placa :DJP - 5640"/>
    <s v="Sim"/>
    <n v="40"/>
    <m/>
    <n v="40"/>
    <n v="0"/>
    <n v="1"/>
    <x v="11"/>
    <x v="0"/>
  </r>
  <r>
    <x v="18"/>
    <d v="2022-01-20T00:00:00"/>
    <n v="15045"/>
    <s v="DIR"/>
    <s v="Reitoria - Estagiários"/>
    <s v="Solicitação: 61/2022 Setor: Diretoria Instituto de Física Solicitante: 3472142-1 Maria Luísa Pestilla Tippi Valor da Bolsa: 1.025,15 Previsão Orçamentária: 6.150,90 + 1.584,00 (auxílio transporte) Duração: 6 meses Jornada: 30 Horas Doc. Mov. Verba: 202200344498 Processo: 22.1.29.43.6 Aluno: 10694139 - Sthephany de Fatima de Oliveira Data de Cadastro: 22/02/2022 10:12 Remanejamento N° 2022 50108488"/>
    <s v="Sim"/>
    <n v="7734.9"/>
    <m/>
    <n v="7734.9"/>
    <n v="0"/>
    <n v="1"/>
    <x v="11"/>
    <x v="0"/>
  </r>
  <r>
    <x v="18"/>
    <d v="2022-01-20T00:00:00"/>
    <n v="15046"/>
    <s v="DIR"/>
    <s v="Diárias"/>
    <s v="Empenho de diárias Nacionais NE 342568 e Internacionais NE 342657 Exercício 2022 - Contrapartida GC 3534"/>
    <s v="Sim"/>
    <n v="0"/>
    <m/>
    <n v="0"/>
    <n v="0"/>
    <n v="1"/>
    <x v="11"/>
    <x v="0"/>
  </r>
  <r>
    <x v="18"/>
    <d v="2022-01-21T00:00:00"/>
    <n v="15048"/>
    <s v="DIR"/>
    <s v="Ricardo Ichiwaki"/>
    <s v="Solicitação de reembolso em favor de Ricardo Ichiwaki, referente à aquisição de materiais para a substituição aos danificados ainda existentes no Laboratório Didático."/>
    <s v="Sim"/>
    <n v="1094.7"/>
    <m/>
    <n v="1094.7"/>
    <n v="0"/>
    <n v="1"/>
    <x v="11"/>
    <x v="0"/>
  </r>
  <r>
    <x v="18"/>
    <d v="2022-01-24T00:00:00"/>
    <n v="15051"/>
    <s v="DIR"/>
    <s v="Transposição Interna"/>
    <s v="Transferência referente ao saldo remanescente do Exercício 2021 para RD Básico dos professores"/>
    <s v="Sim"/>
    <n v="171944.78"/>
    <m/>
    <n v="171944.78"/>
    <n v="0"/>
    <n v="1"/>
    <x v="11"/>
    <x v="0"/>
  </r>
  <r>
    <x v="18"/>
    <d v="2022-01-26T00:00:00"/>
    <n v="15053"/>
    <s v="ATA-VEICULO"/>
    <s v="Antonio Terassi Neto"/>
    <s v="Troca da bateria veiculo Van: DJP:5640"/>
    <s v="Sim"/>
    <n v="499.9"/>
    <m/>
    <n v="499.9"/>
    <n v="0"/>
    <n v="1"/>
    <x v="11"/>
    <x v="0"/>
  </r>
  <r>
    <x v="18"/>
    <d v="2022-02-02T00:00:00"/>
    <n v="15072"/>
    <s v="AAA"/>
    <s v="Irene Vicicato Lopes"/>
    <s v="Compra de pastas suspensas para uso nos arquivos da Assistência Acadêmica do IFUSP."/>
    <s v="Sim"/>
    <n v="58.8"/>
    <m/>
    <n v="58.8"/>
    <n v="0"/>
    <n v="2"/>
    <x v="5"/>
    <x v="0"/>
  </r>
  <r>
    <x v="18"/>
    <d v="2022-02-02T00:00:00"/>
    <n v="15073"/>
    <s v="ATA-COPA"/>
    <s v="Samuel de Oliveira Mota"/>
    <s v="Solicito reembolso de R$200,00 referente a compra de 02 GLP de 13Kg junto à distribuidora RELUZ para uso nas copas do IFUSP."/>
    <s v="Sim"/>
    <n v="200"/>
    <m/>
    <n v="200"/>
    <n v="0"/>
    <n v="2"/>
    <x v="5"/>
    <x v="0"/>
  </r>
  <r>
    <x v="18"/>
    <d v="2022-02-03T00:00:00"/>
    <n v="15077"/>
    <s v="DIR"/>
    <s v="NAYPI SERVIÇOS DE DESPACHOS LTDA"/>
    <s v="Pagamento da despachante para emissão/renovação das licenças de compra/uso de produtos químicos controlados no Instituto de Física."/>
    <s v="Sim"/>
    <n v="1000"/>
    <m/>
    <n v="1000"/>
    <n v="0"/>
    <n v="2"/>
    <x v="5"/>
    <x v="0"/>
  </r>
  <r>
    <x v="18"/>
    <d v="2022-02-03T00:00:00"/>
    <n v="15078"/>
    <s v="DIR"/>
    <s v="Rosangela Trevisan R. Ferreira"/>
    <s v="Reembolso referente ao pagamento da confecção de placas de sinalização para utilização nas dependências do IF."/>
    <s v="Sim"/>
    <n v="328"/>
    <m/>
    <n v="328"/>
    <n v="0"/>
    <n v="2"/>
    <x v="5"/>
    <x v="0"/>
  </r>
  <r>
    <x v="18"/>
    <d v="2022-02-04T00:00:00"/>
    <n v="15081"/>
    <s v="DIR"/>
    <s v="Transposição Interna"/>
    <s v="REMANEJAMENTO 50081865 / 2022 Transposição p/ Transporte GC 3632"/>
    <s v="Sim"/>
    <n v="12347.6"/>
    <m/>
    <n v="12347.6"/>
    <n v="0"/>
    <n v="2"/>
    <x v="5"/>
    <x v="0"/>
  </r>
  <r>
    <x v="18"/>
    <d v="2022-02-08T00:00:00"/>
    <n v="15084"/>
    <s v="DIR"/>
    <s v="São Locação e Venda de Máquinas de Café Limitada"/>
    <s v="Compra de 05 pacotes em grão de Café Tradicional para Diretoria"/>
    <s v="Sim"/>
    <n v="247.5"/>
    <m/>
    <n v="247.5"/>
    <n v="0"/>
    <n v="2"/>
    <x v="5"/>
    <x v="0"/>
  </r>
  <r>
    <x v="18"/>
    <d v="2022-02-10T00:00:00"/>
    <n v="15100"/>
    <s v="DIR-OMC"/>
    <s v="ALmoxarifado"/>
    <s v="Requisição de Almoxarifado"/>
    <s v="Sim"/>
    <n v="139.37"/>
    <m/>
    <n v="139.37"/>
    <n v="0"/>
    <n v="2"/>
    <x v="5"/>
    <x v="0"/>
  </r>
  <r>
    <x v="18"/>
    <d v="2022-02-10T00:00:00"/>
    <n v="15095"/>
    <s v="ATA-LIMP"/>
    <s v="ALmoxarifado"/>
    <s v="Requisição de Almoxarifado"/>
    <s v="Sim"/>
    <n v="1272.3499999999999"/>
    <m/>
    <n v="1272.3499999999999"/>
    <n v="0"/>
    <n v="2"/>
    <x v="5"/>
    <x v="0"/>
  </r>
  <r>
    <x v="18"/>
    <d v="2022-02-10T00:00:00"/>
    <n v="15103"/>
    <s v="DIR"/>
    <s v="ALmoxarifado"/>
    <s v="Requisição de Almoxarifado"/>
    <s v="Sim"/>
    <n v="61.81"/>
    <m/>
    <n v="61.81"/>
    <n v="0"/>
    <n v="2"/>
    <x v="5"/>
    <x v="0"/>
  </r>
  <r>
    <x v="18"/>
    <d v="2022-02-10T00:00:00"/>
    <n v="15105"/>
    <s v="DIR-SBI"/>
    <s v="ALmoxarifado"/>
    <s v="Requisição de Almoxarifado"/>
    <s v="Sim"/>
    <n v="252.05"/>
    <m/>
    <n v="252.05"/>
    <n v="0"/>
    <n v="2"/>
    <x v="5"/>
    <x v="0"/>
  </r>
  <r>
    <x v="18"/>
    <d v="2022-02-10T00:00:00"/>
    <n v="15107"/>
    <s v="ATF-COMPRAS"/>
    <s v="ALmoxarifado"/>
    <s v="Requisição de Almoxarifado"/>
    <s v="Sim"/>
    <n v="250.29"/>
    <m/>
    <n v="250.29"/>
    <n v="0"/>
    <n v="2"/>
    <x v="5"/>
    <x v="0"/>
  </r>
  <r>
    <x v="18"/>
    <d v="2022-02-10T00:00:00"/>
    <n v="15111"/>
    <s v="DIR-OMC"/>
    <s v="ALmoxarifado"/>
    <s v="Requisição de Almoxarifado"/>
    <s v="Sim"/>
    <n v="158.44"/>
    <m/>
    <n v="158.44"/>
    <n v="0"/>
    <n v="2"/>
    <x v="5"/>
    <x v="0"/>
  </r>
  <r>
    <x v="18"/>
    <d v="2022-02-10T00:00:00"/>
    <n v="15113"/>
    <s v="DIR-LDID"/>
    <s v="ALmoxarifado"/>
    <s v="Requisição de Almoxarifado"/>
    <s v="Sim"/>
    <n v="150.34"/>
    <m/>
    <n v="150.34"/>
    <n v="0"/>
    <n v="2"/>
    <x v="5"/>
    <x v="0"/>
  </r>
  <r>
    <x v="18"/>
    <d v="2022-02-10T00:00:00"/>
    <n v="15118"/>
    <s v="DIR-SBI"/>
    <s v="ALmoxarifado"/>
    <s v="Requisição de Almoxarifado"/>
    <s v="Sim"/>
    <n v="175"/>
    <m/>
    <n v="175"/>
    <n v="0"/>
    <n v="2"/>
    <x v="5"/>
    <x v="0"/>
  </r>
  <r>
    <x v="18"/>
    <d v="2022-02-10T00:00:00"/>
    <n v="15119"/>
    <s v="ATF-COMPRAS"/>
    <s v="ALmoxarifado"/>
    <s v="Requisição de Almoxarifado"/>
    <s v="Sim"/>
    <n v="29.62"/>
    <m/>
    <n v="29.62"/>
    <n v="0"/>
    <n v="2"/>
    <x v="5"/>
    <x v="0"/>
  </r>
  <r>
    <x v="18"/>
    <d v="2022-02-10T00:00:00"/>
    <n v="15121"/>
    <s v="ATA-EXPEDIENTE"/>
    <s v="ALmoxarifado"/>
    <s v="Requisição de Almoxarifado"/>
    <s v="Sim"/>
    <n v="429.59"/>
    <m/>
    <n v="429.59"/>
    <n v="0"/>
    <n v="2"/>
    <x v="5"/>
    <x v="0"/>
  </r>
  <r>
    <x v="18"/>
    <d v="2022-02-10T00:00:00"/>
    <n v="15122"/>
    <s v="DIR"/>
    <s v="ALmoxarifado"/>
    <s v="Requisição de Almoxarifado"/>
    <s v="Sim"/>
    <n v="204.8"/>
    <m/>
    <n v="204.8"/>
    <n v="0"/>
    <n v="2"/>
    <x v="5"/>
    <x v="0"/>
  </r>
  <r>
    <x v="18"/>
    <d v="2022-02-10T00:00:00"/>
    <n v="15126"/>
    <s v="DIR-CCIF"/>
    <s v="ALmoxarifado"/>
    <s v="Requisição de Almoxarifado"/>
    <s v="Sim"/>
    <n v="65.06"/>
    <m/>
    <n v="65.06"/>
    <n v="0"/>
    <n v="2"/>
    <x v="5"/>
    <x v="0"/>
  </r>
  <r>
    <x v="18"/>
    <d v="2022-02-14T00:00:00"/>
    <n v="15139"/>
    <s v="DIR"/>
    <s v="Transposição interna"/>
    <s v="Referente a GO 15136 - Compra RI Prof Marcelo - Empenho na Fonte do Tesouro - Contrapartida Diretoria - RI GC 3644"/>
    <s v="Sim"/>
    <n v="752"/>
    <m/>
    <n v="752"/>
    <n v="0"/>
    <n v="2"/>
    <x v="5"/>
    <x v="0"/>
  </r>
  <r>
    <x v="18"/>
    <d v="2022-02-14T00:00:00"/>
    <n v="15140"/>
    <s v="DIR"/>
    <s v="Reitoria - Estagiários"/>
    <s v="Solicitação: 197/2022 Setor: Física Experimental Solicitante: 3560046-1 Andre Machado Rodrigues Valor da Bolsa: 1.212,00 Previsão Orçamentária: 14.544,00 + 3.168,00 (auxílio transporte) Duração: 12 meses Jornada: 30 Horas Doc. Mov. Verba: 202200681176 Processo: 22.1.61.43.7 Aluno: 10739142 - Mariana Madeo Morilhas Data de Cadastro: 29/04/2022 10:23 Remanejamento N° 2022 50224607"/>
    <s v="Sim"/>
    <n v="17712"/>
    <m/>
    <n v="17712"/>
    <n v="0"/>
    <n v="2"/>
    <x v="5"/>
    <x v="0"/>
  </r>
  <r>
    <x v="18"/>
    <d v="2022-02-15T00:00:00"/>
    <n v="15143"/>
    <s v="ATF-COMPRAS"/>
    <s v="Companhia de Proc. de Dados do Estado de São Paulo"/>
    <s v="Solicito a liberação de verba no valor de R$ 112,50 referente a renovação do certificado e-CPF A3, a favor da empresa Companhia de Processento de Dados do Estado de São Paulo, a solicitação se faz necessária em carater emergencial para publicações das licitações do Instituto de Física."/>
    <s v="Sim"/>
    <n v="112.5"/>
    <m/>
    <n v="112.5"/>
    <n v="0"/>
    <n v="2"/>
    <x v="5"/>
    <x v="0"/>
  </r>
  <r>
    <x v="18"/>
    <d v="2022-02-15T00:00:00"/>
    <n v="15147"/>
    <s v="DIR"/>
    <s v="Prof. Manfredo Tabacnkis"/>
    <s v="Serviços, em caráter emrgencial de Consultoria de Projeto de Arquitetura, junto ao Setor Bibliográfico do IF."/>
    <s v="Sim"/>
    <n v="465"/>
    <m/>
    <n v="465"/>
    <n v="0"/>
    <n v="2"/>
    <x v="5"/>
    <x v="0"/>
  </r>
  <r>
    <x v="18"/>
    <d v="2022-02-18T00:00:00"/>
    <n v="15153"/>
    <s v="DIR"/>
    <s v="Transposição Interna"/>
    <s v="Distribuição da verba para os departamentos conforme aprovado na reunião da CTA"/>
    <s v="Sim"/>
    <n v="217757"/>
    <m/>
    <n v="217757"/>
    <n v="0"/>
    <n v="2"/>
    <x v="5"/>
    <x v="0"/>
  </r>
  <r>
    <x v="18"/>
    <d v="2022-02-21T00:00:00"/>
    <n v="15156"/>
    <s v="ATF-ALMOX"/>
    <s v="Alysson Cardoso Ferreira - Me"/>
    <s v="Aquisição de papel higiênico e papel toalha para estoque no almoxarifado. NE 747878/2022 - Processo: 22.1.00050.43.5"/>
    <s v="Sim"/>
    <n v="51770"/>
    <m/>
    <n v="51770"/>
    <n v="0"/>
    <n v="2"/>
    <x v="5"/>
    <x v="0"/>
  </r>
  <r>
    <x v="18"/>
    <d v="2022-02-24T00:00:00"/>
    <n v="15170"/>
    <s v="ATA"/>
    <s v="Correios e Telégrafos - E.B.C.T."/>
    <s v="NE.00793497 - Reforço da NE.00290657 - Contrato de serviços de correios - Exercício 2022. Contrapartida GC 3688"/>
    <s v="Sim"/>
    <n v="970.28"/>
    <m/>
    <n v="970.28"/>
    <n v="0"/>
    <n v="2"/>
    <x v="5"/>
    <x v="0"/>
  </r>
  <r>
    <x v="18"/>
    <d v="2022-03-03T00:00:00"/>
    <n v="15175"/>
    <s v="DIR"/>
    <s v="Ricardo Ichiwaki"/>
    <s v="Solicito reembolso pela compra de insumos emergenciais para a preparação para as aulas presenciais de laboratório."/>
    <s v="Sim"/>
    <n v="1840.74"/>
    <m/>
    <n v="1840.74"/>
    <n v="0"/>
    <n v="3"/>
    <x v="6"/>
    <x v="0"/>
  </r>
  <r>
    <x v="18"/>
    <d v="2022-03-03T00:00:00"/>
    <n v="15177"/>
    <s v="AAA-SAL"/>
    <s v="Esly Juliano Pedroso da Silva"/>
    <s v="Encadernação do livro de Registro de Diplomas"/>
    <s v="Sim"/>
    <n v="80"/>
    <m/>
    <n v="80"/>
    <n v="0"/>
    <n v="3"/>
    <x v="6"/>
    <x v="0"/>
  </r>
  <r>
    <x v="18"/>
    <d v="2022-03-03T00:00:00"/>
    <n v="15178"/>
    <s v="DIR"/>
    <s v="Andréa Schlegel"/>
    <s v="Solicito reembolso de compras de 300 crachás para o setor de CPq e CCEx do IFUSP."/>
    <s v="Sim"/>
    <n v="353.7"/>
    <m/>
    <n v="353.7"/>
    <n v="0"/>
    <n v="3"/>
    <x v="6"/>
    <x v="0"/>
  </r>
  <r>
    <x v="18"/>
    <d v="2022-03-03T00:00:00"/>
    <n v="15179"/>
    <s v="DIR"/>
    <s v="SAS"/>
    <s v="Remanejamento N° 2022 50118165 Referente a compra de 132 tickets restaurante da USP. O valor unitário dos tickets é de R$ 10,00 x 132= R$ 1.320,00 Evento: Masterclasses Hands On Particle Physics Responsável: Prof. Marcelo Gameiro Munhoz Dias: 21, 23, 25 e 30 de março de 2022"/>
    <s v="Sim"/>
    <n v="1320"/>
    <m/>
    <n v="1320"/>
    <n v="0"/>
    <n v="3"/>
    <x v="6"/>
    <x v="0"/>
  </r>
  <r>
    <x v="18"/>
    <d v="2022-03-03T00:00:00"/>
    <n v="15180"/>
    <s v="DIR"/>
    <s v="SAS"/>
    <s v="Remanejamento N° 2022 50118505 - Evento: Curso de Verão Responsável: Prof. Oscar José Pinto Éboli Dias: 07 a 11 de março de 2022 Total de tickets: 100 por dia = 200 Tickets"/>
    <s v="Sim"/>
    <n v="2000"/>
    <m/>
    <n v="2000"/>
    <n v="0"/>
    <n v="3"/>
    <x v="6"/>
    <x v="0"/>
  </r>
  <r>
    <x v="18"/>
    <d v="2022-03-03T00:00:00"/>
    <n v="15181"/>
    <s v="DIR"/>
    <s v="SAS"/>
    <s v="Remanejamento N° 2022 50118564 - Referente ao Complemento do Remanejamento N° 2022 50118165, remanejamento referente a 396 tickets - Completando no total 528 tickets. Evento: Masterclasses Hands On Particle Physics - 132 Tickets x 4 dias = 528 tickets Dias: 21, 23, 25 e 30 de março de 2022"/>
    <s v="Sim"/>
    <n v="3960"/>
    <m/>
    <n v="3960"/>
    <n v="0"/>
    <n v="3"/>
    <x v="6"/>
    <x v="0"/>
  </r>
  <r>
    <x v="18"/>
    <d v="2022-03-03T00:00:00"/>
    <n v="15183"/>
    <s v="DIR"/>
    <s v="White Martins Gases Industriais Ltda"/>
    <s v="Serviço de Fornecimento de Nitrogênio Líquido Nota de Empenho 953966/2022 Referente 2º TAC - Exercício 2022 - 17/03/2022 a 31/12/2022"/>
    <s v="Sim"/>
    <n v="121488.89"/>
    <m/>
    <n v="121488.89"/>
    <n v="0"/>
    <n v="3"/>
    <x v="6"/>
    <x v="0"/>
  </r>
  <r>
    <x v="18"/>
    <d v="2022-03-03T00:00:00"/>
    <n v="15184"/>
    <s v="DIR"/>
    <s v="White Martins Gases Industriais Ltda"/>
    <s v="Serviço de Fornecimento de Locação de Tanque de Criogênio para armazenamento de Nitrogênio Líquido Nota de Empenho 953982/2022 Referente 2º TAC - Exercício 2022 - 17/03/2022 a 31/12/2022"/>
    <s v="Sim"/>
    <n v="13876.52"/>
    <m/>
    <n v="13876.52"/>
    <n v="0"/>
    <n v="3"/>
    <x v="6"/>
    <x v="0"/>
  </r>
  <r>
    <x v="18"/>
    <d v="2022-03-04T00:00:00"/>
    <n v="15158"/>
    <s v="ATF-COMPRAS"/>
    <s v="(ECT)- Empr. Bras. de Correios e Telégrafos"/>
    <s v="Enviar CR/AR para a empresa Yuma Comercial Eireli - Rua Tebas, 200 - Campo Belo - São Paulo - SP - Cep - 04634-030 - (Nº.Objeto:BR427918177br)"/>
    <s v="Sim"/>
    <n v="16.84"/>
    <m/>
    <n v="16.84"/>
    <n v="0"/>
    <n v="3"/>
    <x v="6"/>
    <x v="0"/>
  </r>
  <r>
    <x v="18"/>
    <d v="2022-03-04T00:00:00"/>
    <n v="15186"/>
    <s v="DIR-CPESQ"/>
    <s v="Mendes &amp; Bueno Buffet e Eventos EIRELI"/>
    <s v="NE.00967258 - Ata Registro de Preço - serviços de buffet - RC 107968 - DC 37749."/>
    <s v="Sim"/>
    <n v="1350"/>
    <m/>
    <n v="1350"/>
    <n v="0"/>
    <n v="3"/>
    <x v="6"/>
    <x v="0"/>
  </r>
  <r>
    <x v="18"/>
    <d v="2022-03-07T00:00:00"/>
    <n v="15187"/>
    <s v="DIR-CCEX"/>
    <s v="Colaboradores eventuais (Eventos de Verão 2022)"/>
    <s v="Pagamento a colaboradores eventuais que participarão do Curso de Verão e da Semana de Recepção aos Calouros de 2022, de 07 a 19/03/2022, realizado pela CCEx. NEE 967304, 967339, 967347, 967355, 967363, 967371, 967380 e 967398/2022. Proc. 2022.1.60.43.0. Alteração no valor total desta G.O. de R$ 4.000,00 devido aos reforços e anulações de alguns empenhos. Comprovantes vide processo."/>
    <s v="Sim"/>
    <n v="3800"/>
    <m/>
    <n v="3800"/>
    <n v="0"/>
    <n v="3"/>
    <x v="6"/>
    <x v="0"/>
  </r>
  <r>
    <x v="18"/>
    <d v="2022-03-08T00:00:00"/>
    <n v="15193"/>
    <s v="AAA"/>
    <s v="Fabio Hideki Sakuguti"/>
    <s v="Compra de webcam, headset e microfone para realização de reuniões híbridas dos Colegiados (CTA/Congregação)."/>
    <s v="Sim"/>
    <n v="731.77"/>
    <m/>
    <n v="731.77"/>
    <n v="0"/>
    <n v="3"/>
    <x v="6"/>
    <x v="0"/>
  </r>
  <r>
    <x v="18"/>
    <d v="2022-03-09T00:00:00"/>
    <n v="15198"/>
    <s v="DIR"/>
    <s v="Mendes &amp; Bueno Buffet e Eventos Eireli - EPP"/>
    <s v="Serviços de Buffet para o dia 17/03/2022 na Praça do Mickey em frene ao Auditório Abrahão - NE 1014610/2022 - Processo: 22.1.64.43.6"/>
    <s v="Sim"/>
    <n v="2800"/>
    <m/>
    <n v="2800"/>
    <n v="0"/>
    <n v="3"/>
    <x v="6"/>
    <x v="0"/>
  </r>
  <r>
    <x v="18"/>
    <d v="2022-03-09T00:00:00"/>
    <n v="15199"/>
    <s v="DIR"/>
    <s v="Mendes &amp; Bueno Buffet e Eventos Eireli - EPP"/>
    <s v="Coffee break para Evento Masterclasses - NE 1014688/2022 - Processo: 22.1.64.43.6"/>
    <s v="Sim"/>
    <n v="2240"/>
    <m/>
    <n v="2240"/>
    <n v="0"/>
    <n v="3"/>
    <x v="6"/>
    <x v="0"/>
  </r>
  <r>
    <x v="18"/>
    <d v="2022-03-10T00:00:00"/>
    <n v="15205"/>
    <s v="DIR"/>
    <s v="Reitoria - Estagiários"/>
    <s v="Solicitação: 293/2022 Setor: Setor de Suporte ao Usuário Solicitante: 5479786-1 Hercules Ramos Veloso de Freitas Valor da Bolsa: 682,49 Previsão Orçamentária: 4.094,94 + 1.584,00 (auxílio transporte) Duração: 6 meses Jornada: 20 Horas Doc. Mov. Verba: 202201033372 Processo: 22.1.98.43.8 Aluno: 11811583 - Tiago Matheus da Silva Data de Cadastro: 01/04/2022 14:43 Remanejamento N° 2022 50199980"/>
    <s v="Sim"/>
    <n v="5678.94"/>
    <m/>
    <n v="5678.94"/>
    <n v="0"/>
    <n v="3"/>
    <x v="6"/>
    <x v="0"/>
  </r>
  <r>
    <x v="18"/>
    <d v="2022-03-10T00:00:00"/>
    <n v="15206"/>
    <s v="DIR"/>
    <s v="Reitoria - Estagiários"/>
    <s v="Solicitação: 294/2022 Setor: Setor de Suporte ao Usuário Solicitante: 5479786-1 Hercules Ramos Veloso de Freitas Valor da Bolsa: 682,49 Previsão Orçamentária: 4.094,94 + 1.584,00 (auxílio transporte) Duração: 6 meses Jornada: 20 Horas Doc. Mov. Verba: 202201033470 Processo: 22.1.99.43.4 Aluno: 11880685 - Pedro Vicente de Jesus Data de Cadastro: 01/04/2022 14:42 Remanejamento N° 2022 50200104"/>
    <s v="Sim"/>
    <n v="5678.94"/>
    <m/>
    <n v="5678.94"/>
    <n v="0"/>
    <n v="3"/>
    <x v="6"/>
    <x v="0"/>
  </r>
  <r>
    <x v="18"/>
    <d v="2022-03-10T00:00:00"/>
    <n v="15209"/>
    <s v="ATF-ALMOX"/>
    <s v="Evol Comercio, Servico e Importacao Ltda."/>
    <s v="NE.01036789 - Ata Registro de Preço - compra de baterias e pilhas - RC 118420 - DC 42025."/>
    <s v="Sim"/>
    <n v="2258"/>
    <m/>
    <n v="2258"/>
    <n v="0"/>
    <n v="3"/>
    <x v="6"/>
    <x v="0"/>
  </r>
  <r>
    <x v="18"/>
    <d v="2022-03-11T00:00:00"/>
    <n v="15211"/>
    <s v="DIR"/>
    <s v="Ricardo Ichiwaki"/>
    <s v="Solicito reembolso a Ricardo Ichiwaki pela compra de insumos para a preparação do experimento de Espectroscopia."/>
    <s v="Sim"/>
    <n v="94.4"/>
    <m/>
    <n v="94.4"/>
    <n v="0"/>
    <n v="3"/>
    <x v="6"/>
    <x v="0"/>
  </r>
  <r>
    <x v="18"/>
    <d v="2022-03-11T00:00:00"/>
    <n v="15213"/>
    <s v="DIR"/>
    <s v="Reitoria - Estagiários"/>
    <s v="Solicitação: 309/2022 Setor: Diretoria Instituto de Física Solicitante: 5008157 -1 Veronica Espinosa Pintos Lopes Valor da Bolsa: 1.212,00 Previsão Orçamentária: 14.544,00 + 3.168,00 (auxílio transporte) Duração: 12 meses Jornada: 30 Horas Doc. Mov. Verba: 202201101769 Processo: 22.1.102.43.5 Aluno: 9289030 - Maria Rosa Lins Gomes Data de Cadastro: 26/04/2022 13:04 Remanejamento N° 2022 50216205"/>
    <s v="Sim"/>
    <n v="17712"/>
    <m/>
    <n v="17712"/>
    <n v="0"/>
    <n v="3"/>
    <x v="6"/>
    <x v="0"/>
  </r>
  <r>
    <x v="18"/>
    <d v="2022-03-11T00:00:00"/>
    <n v="15214"/>
    <s v="DIR-CCIF"/>
    <s v="Reitoria - Estagiários"/>
    <s v="Solicitação: 310/2022 - Remanejamento N° 2022 5016814 - Setor: Diretoria Instituto de Física Solicitante: 5008157-1 Veronica Espinosa Pintos Lopes Valor da Bolsa: 1.025,15 Previsão Orçamentária: 4.100,60 + 1.056,00 (auxílio transporte) Duração: 4 meses Jornada: 30 Horas Doc. Mov. Verba: 202201101785 Processo: 22.1.103.43.1 Aluno: 9761402 - Natalia Pacheco de Carvalho"/>
    <s v="Sim"/>
    <n v="5156.6000000000004"/>
    <m/>
    <n v="5156.6000000000004"/>
    <n v="0"/>
    <n v="3"/>
    <x v="6"/>
    <x v="0"/>
  </r>
  <r>
    <x v="18"/>
    <d v="2022-03-11T00:00:00"/>
    <n v="15217"/>
    <s v="DIR"/>
    <s v="Débitos Tesouraria"/>
    <s v="Ajustes de lançamentos referente as despesas realizadas no Grupo do Tesouro do processo de adiantamento nº : 22.1.10.43.3, mas lançados nos RI dos professor - GO 15060 - Contrapartida RI Diretoria GC 3663"/>
    <s v="Sim"/>
    <n v="259.02"/>
    <m/>
    <n v="259.02"/>
    <n v="0"/>
    <n v="3"/>
    <x v="6"/>
    <x v="0"/>
  </r>
  <r>
    <x v="18"/>
    <d v="2022-03-14T00:00:00"/>
    <n v="15219"/>
    <s v="DIR"/>
    <s v="Mendes &amp; Bueno Buffet e Eventos EIRELI - EPP"/>
    <s v="NE. 01114623 / 01114631 / 01114640 / 01114658 - Ata Registro de Preço - serviço eventual de buffet - RC 125338 / 125320 / 125311 / 125303 - DC 44397 / 44427 / 44435 / 44443."/>
    <s v="Sim"/>
    <n v="2400"/>
    <m/>
    <n v="2400"/>
    <n v="0"/>
    <n v="3"/>
    <x v="6"/>
    <x v="0"/>
  </r>
  <r>
    <x v="18"/>
    <d v="2022-03-15T00:00:00"/>
    <n v="15225"/>
    <s v="DIR"/>
    <s v="Saniplan Engenharia e Serviços Ambientais Ltda"/>
    <s v="Serv. Coleta, transp, dest. final gestão de resíduos químicos perigosos classe I - Compra 47700/2021 - NE 01128888/2022"/>
    <s v="Sim"/>
    <n v="14001.96"/>
    <m/>
    <n v="14001.96"/>
    <n v="0"/>
    <n v="3"/>
    <x v="6"/>
    <x v="0"/>
  </r>
  <r>
    <x v="18"/>
    <d v="2022-03-17T00:00:00"/>
    <n v="15229"/>
    <s v="DIR"/>
    <s v="David Bärg Filho"/>
    <s v="Aquisição emergencial de material para os auditórios Adma Jafet, Abraão de Moraes, Norte, Sul, Novo1, Novo2 e Salas 2026."/>
    <s v="Sim"/>
    <n v="1701"/>
    <m/>
    <n v="1701"/>
    <n v="0"/>
    <n v="3"/>
    <x v="6"/>
    <x v="0"/>
  </r>
  <r>
    <x v="18"/>
    <d v="2022-03-17T00:00:00"/>
    <n v="15232"/>
    <s v="ATA-VEICULO"/>
    <s v="Vision 10 Centro Automotivo - EIRELI"/>
    <s v="NE.01161850 - serviço de funilaria para veículo oficial Placa EEF - 9004 - RC 111060 - DC 41363."/>
    <s v="Sim"/>
    <n v="2110"/>
    <m/>
    <n v="2110"/>
    <n v="0"/>
    <n v="3"/>
    <x v="6"/>
    <x v="0"/>
  </r>
  <r>
    <x v="18"/>
    <d v="2022-03-18T00:00:00"/>
    <n v="15234"/>
    <s v="ATF-COMPRAS"/>
    <s v="JT Publicidaade Comunicação e Assessoria Ltda."/>
    <s v="Solicito a liberação de verba no valor de R$ 320,00 a favor da empresa JT Publicidade Comunicação e Assessoria Ltda., a solicitação é em carater emergencial devido a publicação do edital da Tomada de Preços 01/2022 - IFUSP"/>
    <s v="Sim"/>
    <n v="320"/>
    <m/>
    <n v="320"/>
    <n v="0"/>
    <n v="3"/>
    <x v="6"/>
    <x v="0"/>
  </r>
  <r>
    <x v="18"/>
    <d v="2022-03-18T00:00:00"/>
    <n v="15235"/>
    <s v="DIR"/>
    <s v="Ricardo Ichiwaki"/>
    <s v="Solicitação de reembolso a Ricardo Ichiwaki pela compra emergencial de insumos para as aulas nos Laboratórios Didáticos."/>
    <s v="Sim"/>
    <n v="1029.8"/>
    <m/>
    <n v="1029.8"/>
    <n v="0"/>
    <n v="3"/>
    <x v="6"/>
    <x v="0"/>
  </r>
  <r>
    <x v="18"/>
    <d v="2022-03-22T00:00:00"/>
    <n v="15250"/>
    <s v="DIR"/>
    <s v="Ricardo Ichiwaki"/>
    <s v="Solicitação de reembolso a Ricardo Ichiwaki pela compra de insumos emergenciais às aulas nos Laboratórios Didáticos."/>
    <s v="Sim"/>
    <n v="431.2"/>
    <m/>
    <n v="431.2"/>
    <n v="0"/>
    <n v="3"/>
    <x v="6"/>
    <x v="0"/>
  </r>
  <r>
    <x v="18"/>
    <d v="2022-03-23T00:00:00"/>
    <n v="15253"/>
    <s v="DIR"/>
    <s v="São Locação e Venda de Máquinas de café Limitada"/>
    <s v="Compra de 06 pacotes em grão de café para Diretoria"/>
    <s v="Sim"/>
    <n v="354"/>
    <m/>
    <n v="354"/>
    <n v="0"/>
    <n v="3"/>
    <x v="6"/>
    <x v="0"/>
  </r>
  <r>
    <x v="18"/>
    <d v="2022-03-24T00:00:00"/>
    <n v="15255"/>
    <s v="AAA"/>
    <s v="Irene Vicicato Lopes"/>
    <s v="Compra de cápsulas de café e biscoitos para reuniões do CTA a ser realizada em 24.03.21"/>
    <s v="Sim"/>
    <n v="66.760000000000005"/>
    <m/>
    <n v="66.760000000000005"/>
    <n v="0"/>
    <n v="3"/>
    <x v="6"/>
    <x v="0"/>
  </r>
  <r>
    <x v="18"/>
    <d v="2022-03-24T00:00:00"/>
    <n v="15258"/>
    <s v="DIR"/>
    <s v="Monitores Bolsistas"/>
    <s v="Folha de pagamento de monitores bolsistas 2022 - Processo:22.1.16.43.1 - NE 224905/2022"/>
    <s v="Sim"/>
    <n v="524663.62"/>
    <m/>
    <n v="524663.62"/>
    <n v="0"/>
    <n v="3"/>
    <x v="6"/>
    <x v="0"/>
  </r>
  <r>
    <x v="18"/>
    <d v="2022-03-24T00:00:00"/>
    <n v="15264"/>
    <s v="ATA"/>
    <s v="Lojas Martex Junior Móveis - Eireli"/>
    <s v="NE 01234459/22 - Aquisição de armário (Para guarda de material para salas de aula) - RC 134922 - DC 49690. Proc. 22.1.92.43.0"/>
    <s v="Sim"/>
    <n v="2520.96"/>
    <m/>
    <n v="2520.96"/>
    <n v="0"/>
    <n v="3"/>
    <x v="6"/>
    <x v="0"/>
  </r>
  <r>
    <x v="18"/>
    <d v="2022-03-25T00:00:00"/>
    <n v="15268"/>
    <s v="DIR"/>
    <s v="Transposição interna"/>
    <s v="Transferencia para cobrir saldo da Diretoria - Combate COVID - GC 3671"/>
    <s v="Sim"/>
    <n v="17991.740000000002"/>
    <m/>
    <n v="17991.740000000002"/>
    <n v="0"/>
    <n v="3"/>
    <x v="6"/>
    <x v="0"/>
  </r>
  <r>
    <x v="18"/>
    <d v="2022-03-25T00:00:00"/>
    <n v="15270"/>
    <s v="ATA"/>
    <s v="Rosangela Trevisan R. Ferreira"/>
    <s v="Reembolso referente ao pagamento da confecção de placa de sinalização para utilização nas dependências do Instituto de Física."/>
    <s v="Sim"/>
    <n v="178"/>
    <m/>
    <n v="178"/>
    <n v="0"/>
    <n v="3"/>
    <x v="6"/>
    <x v="0"/>
  </r>
  <r>
    <x v="18"/>
    <d v="2022-03-29T00:00:00"/>
    <n v="15281"/>
    <s v="ATA"/>
    <s v="JG COMERCIO DE EPIS E FERRAGENS EIRELI"/>
    <s v="Adiantamento - Aquisição de coletro seletivo de residuo para uso na copa da ATF 9 Assistência Financeira)"/>
    <s v="Sim"/>
    <n v="103.9"/>
    <m/>
    <n v="103.9"/>
    <n v="0"/>
    <n v="3"/>
    <x v="6"/>
    <x v="0"/>
  </r>
  <r>
    <x v="18"/>
    <d v="2022-03-30T00:00:00"/>
    <n v="15285"/>
    <s v="AAA"/>
    <s v="Irene Vicicato Lopes"/>
    <s v="cápsulas de café, Biscoitos, açucar e chá para reunião da Congregação de 31.03.22 e seguintes."/>
    <s v="Sim"/>
    <n v="187"/>
    <m/>
    <n v="187"/>
    <n v="0"/>
    <n v="3"/>
    <x v="6"/>
    <x v="0"/>
  </r>
  <r>
    <x v="18"/>
    <d v="2022-03-30T00:00:00"/>
    <n v="15287"/>
    <s v="DIR"/>
    <s v="Débitos Tesouraria"/>
    <s v="Ajustes de lançamentos referente as despesas realizadas no Grupo do Tesouro do processo de adiantamento nº : 22.1.33.43.3, mas lançados nos RI dos professores - GOs 15144, 15145, 15141, 15168, 15162 e 15163 - Contrapartida Diretoria - RI ADM GC 3674"/>
    <s v="Sim"/>
    <n v="3123"/>
    <m/>
    <n v="3123"/>
    <n v="0"/>
    <n v="3"/>
    <x v="6"/>
    <x v="0"/>
  </r>
  <r>
    <x v="18"/>
    <d v="2022-03-31T00:00:00"/>
    <n v="15292"/>
    <s v="ATA-VEICULO"/>
    <s v="Vision Car Centro Automotivo"/>
    <s v="Troca de ÓLEO/MOTOR , FILTRO DE ÓLEO ,FILTRO DE COMBUSTÍVEL , FILTRO DE AR e FILTRO DE AR CONDICIONADO"/>
    <s v="Sim"/>
    <n v="295"/>
    <m/>
    <n v="295"/>
    <n v="0"/>
    <n v="3"/>
    <x v="6"/>
    <x v="0"/>
  </r>
  <r>
    <x v="18"/>
    <d v="2022-03-31T00:00:00"/>
    <n v="15294"/>
    <s v="DIR"/>
    <s v="Renata C M Bonato"/>
    <s v="Reembolso gasto na Kalunga, material de consumo para o CCIF (Centro de Computação do Instituto de Física).."/>
    <s v="Sim"/>
    <n v="631"/>
    <m/>
    <n v="631"/>
    <n v="0"/>
    <n v="3"/>
    <x v="6"/>
    <x v="0"/>
  </r>
  <r>
    <x v="18"/>
    <d v="2022-03-31T00:00:00"/>
    <n v="15299"/>
    <s v="ATF-ALMOX"/>
    <s v="Maria Ângela de Moraes - ME"/>
    <s v="Aquisição de água mineral para estoque - NE 1315718/2022 - Processo: 21.1.34.43.7"/>
    <s v="Sim"/>
    <n v="401"/>
    <m/>
    <n v="401"/>
    <n v="0"/>
    <n v="3"/>
    <x v="6"/>
    <x v="0"/>
  </r>
  <r>
    <x v="18"/>
    <d v="2022-03-31T00:00:00"/>
    <n v="15302"/>
    <s v="DIR"/>
    <s v="Reitoria - Estagiários"/>
    <s v="Solicitação 886/2021 - Remanejamento N° 2022 50168120 de recurso para estágio do aluno Victoria Vivian Mascareñas Silva. Aluno: 10762611 - Victoria Vivian Mascareñas Silva Processo: 22.1.66.43.9"/>
    <s v="Sim"/>
    <n v="15469.8"/>
    <m/>
    <n v="15469.8"/>
    <n v="0"/>
    <n v="3"/>
    <x v="6"/>
    <x v="0"/>
  </r>
  <r>
    <x v="18"/>
    <d v="2022-03-31T00:00:00"/>
    <n v="15301"/>
    <s v="ATF-ALMOX"/>
    <s v="Alysson Cardoso Ferreira - Me"/>
    <s v="Aquisição de papel em bobina para estoque - NE 1315653 - Processo:22.1.50.43.5"/>
    <s v="Sim"/>
    <n v="9620"/>
    <m/>
    <n v="9620"/>
    <n v="0"/>
    <n v="3"/>
    <x v="6"/>
    <x v="0"/>
  </r>
  <r>
    <x v="18"/>
    <d v="2022-04-01T00:00:00"/>
    <n v="15305"/>
    <s v="DIR"/>
    <s v="Jose Roberto dos Santos"/>
    <s v="Adiantamento - aquisição de serviço de chaveiro"/>
    <s v="Sim"/>
    <n v="30"/>
    <m/>
    <n v="30"/>
    <n v="0"/>
    <n v="4"/>
    <x v="0"/>
    <x v="0"/>
  </r>
  <r>
    <x v="18"/>
    <d v="2022-04-01T00:00:00"/>
    <n v="15306"/>
    <s v="ATA-SV"/>
    <s v="JOSE ROBERTO DOS SANTOS"/>
    <s v="Adiantamento - Aquisição de serviço de chaveiro"/>
    <s v="Sim"/>
    <n v="30"/>
    <m/>
    <n v="30"/>
    <n v="0"/>
    <n v="4"/>
    <x v="0"/>
    <x v="0"/>
  </r>
  <r>
    <x v="18"/>
    <d v="2022-04-01T00:00:00"/>
    <n v="15307"/>
    <s v="DIR"/>
    <s v="Ricardo Ichiwaki"/>
    <s v="Solicitação de reembolso devido à compra de insumos essenciais à continuidade dos preparativos para o retorno às aulas presenciais de Física Experimental, nos Laboratórios Didáticos."/>
    <s v="Sim"/>
    <n v="1479.34"/>
    <m/>
    <n v="1479.34"/>
    <n v="0"/>
    <n v="4"/>
    <x v="0"/>
    <x v="0"/>
  </r>
  <r>
    <x v="18"/>
    <d v="2022-04-04T00:00:00"/>
    <n v="15308"/>
    <s v="DIR"/>
    <s v="Humanize Comércio e Serviços Gerenciais Eireli"/>
    <s v="Plantas para uso imediato para reposição nas áreas externas do IFUSP."/>
    <s v="Sim"/>
    <n v="346"/>
    <m/>
    <n v="346"/>
    <n v="0"/>
    <n v="4"/>
    <x v="0"/>
    <x v="0"/>
  </r>
  <r>
    <x v="18"/>
    <d v="2022-04-04T00:00:00"/>
    <n v="15310"/>
    <s v="DIR"/>
    <s v="Reitoria - Estagiários"/>
    <s v="Solicitação: 292/2022 Setor: Setor de Suporte ao Usuário Solicitante: 5479786-1 Hercules Ramos Veloso de Freitas Valor da Bolsa: 682,49 Previsão Orçamentária: 4.094,94 + 1.584,00 (auxílio transporte) Duração: 6 meses Jornada: 20 Horas Doc. Mov. Verba: 202201033160 Processo: 22.1.97.43.1 Aluno: 11224981 - Lucas Vazquez Valente Data de Cadastro: 01/04/2022 14:43 - Remanejamento N° 2022 50189542"/>
    <s v="Sim"/>
    <n v="5678.94"/>
    <m/>
    <n v="5678.94"/>
    <n v="0"/>
    <n v="4"/>
    <x v="0"/>
    <x v="0"/>
  </r>
  <r>
    <x v="18"/>
    <d v="2022-04-04T00:00:00"/>
    <n v="15312"/>
    <s v="DIR"/>
    <s v="Reitoria - Estagiários"/>
    <s v="Solicitação: 295/2022 Setor: Setor de Suporte ao Usuário Solicitante: 5479786-1 Hercules Ramos Veloso de Freitas Valor da Bolsa: 808,00 Previsão Orçamentária: 9.696,00 + 3.168,00 (auxílio transporte) Duração: 12 meses Jornada: 20 Horas Doc. Mov. Verba: 202201033518 Processo: 22.1.100.43.2 Aluno: 10350299 - Victoria Mayumi Freitas Suguimoto Data de Cadastro: 04/04/2022 08:20 - Remanejamento N° 202250173328 houve suplementação no valor de R$ 1.506,12"/>
    <s v="Sim"/>
    <n v="12864"/>
    <m/>
    <n v="12864"/>
    <n v="0"/>
    <n v="4"/>
    <x v="0"/>
    <x v="0"/>
  </r>
  <r>
    <x v="18"/>
    <d v="2022-04-04T00:00:00"/>
    <n v="15313"/>
    <s v="ATA-VEICULO"/>
    <s v="VDI COMERCIO SERVIÇOS DE TACÓGRAFOS"/>
    <s v="Instalação de um tacógrafo para carro oficial VAN placa: DJP - 5640"/>
    <s v="Sim"/>
    <n v="2210"/>
    <m/>
    <n v="2210"/>
    <n v="0"/>
    <n v="4"/>
    <x v="0"/>
    <x v="0"/>
  </r>
  <r>
    <x v="18"/>
    <d v="2022-04-04T00:00:00"/>
    <n v="15309"/>
    <s v="DIR"/>
    <s v="Reitoria - Estagiários"/>
    <s v="Solicitação: 61/2022 Setor: Diretoria Instituto de Física Solicitante: 3472142-1 Maria Luísa Pestilla Tippi Valor da Bolsa: 1.212,00 Previsão Orçamentária: 7.041,56 + 1.584,00 (auxílio transporte) Duração: 6 meses Jornada: 30 Horas Doc. Mov. Verba: Processo: 22.1.29.43.6 Aluno: 10694139 - Sthephany de Fatima de Oliveira Data de Cadastro: 04/04/2022 08:24 - Remanejamento N° 202250172461"/>
    <s v="Sim"/>
    <n v="890.66"/>
    <m/>
    <n v="890.66"/>
    <n v="0"/>
    <n v="4"/>
    <x v="0"/>
    <x v="0"/>
  </r>
  <r>
    <x v="18"/>
    <d v="2022-04-06T00:00:00"/>
    <n v="15323"/>
    <s v="DIR"/>
    <s v="Pró-Labore"/>
    <s v="Pró Labore referente a participação na comissão julgadora do concurso para provimento de um Prof. Doutor junto ao DFEP - NE 1640180 Marcelo Martins e 11640775/2022 Ricardo Tadeu - Processo: 22.1.17.43.8 9"/>
    <s v="Sim"/>
    <n v="1857.14"/>
    <m/>
    <n v="1857.14"/>
    <n v="0"/>
    <n v="4"/>
    <x v="0"/>
    <x v="0"/>
  </r>
  <r>
    <x v="18"/>
    <d v="2022-04-06T00:00:00"/>
    <n v="15322"/>
    <s v="DIR"/>
    <s v="CEPEUSP"/>
    <s v="Reserva de espaços para práticas de atividades esportivas referente de Abril a Julho de 2022 pelos alunos da Associação Atlética Academica Gleb Wataghin USP Remanejamento N° 202250186527"/>
    <s v="Sim"/>
    <n v="6240"/>
    <m/>
    <n v="6240"/>
    <n v="0"/>
    <n v="4"/>
    <x v="0"/>
    <x v="0"/>
  </r>
  <r>
    <x v="18"/>
    <d v="2022-04-07T00:00:00"/>
    <n v="15327"/>
    <s v="DIR"/>
    <s v="Débitos Tesouraria"/>
    <s v="Ajustes de lançamentos referente as despesas realizadas no Grupo do Tesouro do processo de adiantamento nº : 22.1.54.43.0, mas lançados nos RI dos professores - GO 15185, 15188, 15203, 15259, 15226 e 15230 - Contrapartida RI Diretoria GC 3679"/>
    <s v="Sim"/>
    <n v="4217.76"/>
    <m/>
    <n v="4217.76"/>
    <n v="0"/>
    <n v="4"/>
    <x v="0"/>
    <x v="0"/>
  </r>
  <r>
    <x v="18"/>
    <d v="2022-04-08T00:00:00"/>
    <n v="15329"/>
    <s v="AAA"/>
    <s v="Ana Lucia"/>
    <s v="Reembolso no valor de 476.42 (Quatrocentos e Setenta e Seis Reais e Quarenta e Dois Centavos), referentes à compra de cápsulas de café e biscoitos para ao Concurso e reuniões da Congregação e Conselho Técnico Administrativo a serem realizados nas no mês de maio de 2023."/>
    <s v="Sim"/>
    <n v="476.42"/>
    <m/>
    <n v="476.42"/>
    <n v="0"/>
    <n v="4"/>
    <x v="0"/>
    <x v="0"/>
  </r>
  <r>
    <x v="18"/>
    <d v="2022-04-08T00:00:00"/>
    <n v="15332"/>
    <s v="ATF-ALMOX"/>
    <s v="Bignardi - Indústria e Comércio de Papéis e Artef"/>
    <s v="Aquisição de papel sulfite Processo: 22.1.159.43.7 - NE 01579324/2022"/>
    <s v="Sim"/>
    <n v="10056"/>
    <m/>
    <n v="10056"/>
    <n v="0"/>
    <n v="4"/>
    <x v="0"/>
    <x v="0"/>
  </r>
  <r>
    <x v="18"/>
    <d v="2022-04-11T00:00:00"/>
    <n v="15303"/>
    <s v="AAA"/>
    <s v="Fabio Hideki Sakuguti"/>
    <s v="compra de equipamentos (mini mouse, pilhas a23 e microfone) para realização de reuniões e concursos públicos gerenciados pela Assistência Acadêmica"/>
    <s v="Sim"/>
    <n v="278.22000000000003"/>
    <m/>
    <n v="278.22000000000003"/>
    <n v="0"/>
    <n v="4"/>
    <x v="0"/>
    <x v="0"/>
  </r>
  <r>
    <x v="18"/>
    <d v="2022-04-11T00:00:00"/>
    <n v="15342"/>
    <s v="ATO-MP"/>
    <s v="Reitoria - Estagiários"/>
    <s v="Solicitação: 310/2022 Solicitação de Reforço Reserva Solicitante: 5008157-1 Veronica Espinosa Pintos Lopes Valor da Bolsa: 1.212,00 Previsão Orçamentária: 4.848,00 + 1.056,00 (auxílio transporte) Duração: 4 meses Jornada: 30 Horas Doc. Mov. Verba: 202201101785 Processo: 22.1.103.43.1 Aluno: 9761402 - Natalia Pacheco de Carvalho Data de Cadastro: 04/04/2022 08:24"/>
    <s v="Sim"/>
    <n v="747.7"/>
    <m/>
    <n v="747.7"/>
    <n v="0"/>
    <n v="4"/>
    <x v="0"/>
    <x v="0"/>
  </r>
  <r>
    <x v="18"/>
    <d v="2022-04-11T00:00:00"/>
    <n v="15345"/>
    <s v="DIR"/>
    <s v="Ricardo Ichiwaki"/>
    <s v="Compra emergencial de insumos para a preparação de experimentos de Física Experimental."/>
    <s v="Sim"/>
    <n v="77.760000000000005"/>
    <m/>
    <n v="77.760000000000005"/>
    <n v="0"/>
    <n v="4"/>
    <x v="0"/>
    <x v="0"/>
  </r>
  <r>
    <x v="18"/>
    <d v="2022-04-11T00:00:00"/>
    <n v="15347"/>
    <s v="DIR"/>
    <s v="Professor(a) Visitante"/>
    <s v="Pagamento de Auxílio a Professor(a) Visitante pela participação na comissão julgadora do concurso para provimento de um Prof. Doutor junto ao DFEP - NEE 1640716/2022 Marcelo Martins Sant'anna(UFRJ) e NEE 1640724/2022 Ricardo Tadeu Lopes(UFRJ) - Processo: 22.1.167.43.0 - Término do concurso antes da data prevista. Notas de Anulação 2899225 e 2899292."/>
    <s v="Sim"/>
    <n v="6138.24"/>
    <m/>
    <n v="6138.24"/>
    <n v="0"/>
    <n v="4"/>
    <x v="0"/>
    <x v="0"/>
  </r>
  <r>
    <x v="18"/>
    <d v="2022-04-11T00:00:00"/>
    <n v="15340"/>
    <s v="DIR"/>
    <s v="Reitoria - Estagiários"/>
    <s v="Solicitação: 292/2022 Situação: Solicitação de Suplementação Solicitante: 5479786-1 Hercules Ramos Veloso de Freitas Valor da Bolsa: 808,00 Previsão Orçamentária: 4.848,01 + 1.584,00 (auxílio transporte) Duração: 6 meses Jornada: 20 Horas Doc. Mov. Verba: 202250189542 Processo: 22.1.97.43.1 Aluno: 11224981 - Lucas Vazquez Valente Data de Cadastro: 04/04/2022 08:20"/>
    <s v="Sim"/>
    <n v="753.07"/>
    <m/>
    <n v="753.07"/>
    <n v="0"/>
    <n v="4"/>
    <x v="0"/>
    <x v="0"/>
  </r>
  <r>
    <x v="18"/>
    <d v="2022-04-13T00:00:00"/>
    <n v="15354"/>
    <s v="DIR-CCIF"/>
    <s v="Reitoria - Estagiários"/>
    <s v="Solicitação de Suplementação: 294/2022 Setor: Setor de Suporte ao Usuário Solicitante: 5479786-1 Hercules Ramos Veloso de Freitas Valor da Bolsa: 808,00 Previsão Orçamentária: 4.848,01 + 1.584,00 (auxílio transporte) Duração: 6 meses Jornada: 20 Horas Doc. Mov. Verba: Processo: 22.1.99.43.4 Aluno: 11880685 - Pedro Vicente de Jesus Data de Cadastro: 04/04/2022 08:20"/>
    <s v="Sim"/>
    <n v="753.07"/>
    <m/>
    <n v="753.07"/>
    <n v="0"/>
    <n v="4"/>
    <x v="0"/>
    <x v="0"/>
  </r>
  <r>
    <x v="18"/>
    <d v="2022-04-13T00:00:00"/>
    <n v="15357"/>
    <s v="DIR"/>
    <s v="Reitoria - Estagiários"/>
    <s v="Solicitação de Suplementação: 654/2021 Setor: Serviço Técnico de Comunicação, Pesquisa e Cultura e Extensão Solicitante: 3472142-1 Maria Luísa Pestilla Tippi Valor da Bolsa: 1.212,00 Previsão Orçamentária: 13.373,08 + 3.168,00 (auxílio transporte) Duração: 12 meses Jornada: 30 Horas Doc. Mov. Verba: Processo: 20.1.266.43.6 Aluno: 8544975 - Carolina Garcia Yassui Data de Cadastro: 04/04/2022 08:24 Remanejamento N° 2022 50200627"/>
    <s v="Sim"/>
    <n v="1071.28"/>
    <m/>
    <n v="1071.28"/>
    <n v="0"/>
    <n v="4"/>
    <x v="0"/>
    <x v="0"/>
  </r>
  <r>
    <x v="18"/>
    <d v="2022-04-13T00:00:00"/>
    <n v="15356"/>
    <s v="DIR"/>
    <s v="Reitoria - Estagiários"/>
    <s v="Solicitação 613/2021 - Complementação de recurso para estágio do aluno Daniel Souza dos Reis. Remanejamento N° 2022 50200589"/>
    <s v="Sim"/>
    <n v="1320.41"/>
    <m/>
    <n v="1320.41"/>
    <n v="0"/>
    <n v="4"/>
    <x v="0"/>
    <x v="0"/>
  </r>
  <r>
    <x v="18"/>
    <d v="2022-04-13T00:00:00"/>
    <n v="15358"/>
    <s v="ATO"/>
    <s v="Reitoria - Estagiários"/>
    <s v="Solicitação de Suplementação: 676/2021 - Setor: Diretoria Instituto de Física Solicitante: 5008157-1 Veronica Espinosa Pintos Lopes Valor da Bolsa: 1.212,00 Previsão Orçamentária: 13.447,82 + 3.168,00 (auxílio transporte) Duração: 12 meses Jornada: 30 Horas Doc. Mov. Verba: Processo: 21.1.42.43.1 Aluno: 9811112 - Mirella Chiara Di Gregorio Data de Cadastro: 04/04/2022 08:24 Remanejamento N° 2022 50200643"/>
    <s v="Sim"/>
    <n v="1146.02"/>
    <m/>
    <n v="1146.02"/>
    <n v="0"/>
    <n v="4"/>
    <x v="0"/>
    <x v="0"/>
  </r>
  <r>
    <x v="18"/>
    <d v="2022-04-13T00:00:00"/>
    <n v="15359"/>
    <s v="DIR"/>
    <s v="Reitoria - Estagiários"/>
    <s v="Solicitação: 886/2021 Setor: Assistência Técnica Acadêmica Solicitante de Suplementação: 2428550-1 Maria Madalena Salgado Bermudez Zeitum Valor da Bolsa: 1.212,00 Previsão Orçamentária: 14.737,08 + 3.168,00 (auxílio transporte) Duração: 12 meses Jornada: 30 Horas Doc. Mov. Verba: Processo: 22.1.66.43.9 Aluno: 10762611 - Victoria Vivian Mascareñas Silva Data de Cadastro: 04/04/2022 08:24 Remanejamento N° 2022 50200660"/>
    <s v="Sim"/>
    <n v="2435.2800000000002"/>
    <m/>
    <n v="2435.2800000000002"/>
    <n v="0"/>
    <n v="4"/>
    <x v="0"/>
    <x v="0"/>
  </r>
  <r>
    <x v="18"/>
    <d v="2022-04-14T00:00:00"/>
    <n v="15338"/>
    <s v="ATF-CONV"/>
    <s v="FAPESP"/>
    <s v="Envio de prestação de contas para FAPESP do Prof. Nelson Carlin - Processo 2017/02952-0 - (Nº.Objeto:QB655363403BR)"/>
    <s v="Sim"/>
    <n v="8.52"/>
    <m/>
    <n v="8.52"/>
    <n v="0"/>
    <n v="4"/>
    <x v="0"/>
    <x v="0"/>
  </r>
  <r>
    <x v="18"/>
    <d v="2022-04-14T00:00:00"/>
    <n v="15363"/>
    <s v="DIR"/>
    <s v="New Vision Manutenção e Locação de Projetores Ltda"/>
    <s v="Conserto emergencial do Projeto do Auditório Adma Jafef - Patrimônio 043.022330"/>
    <s v="Sim"/>
    <n v="1987"/>
    <m/>
    <n v="1987"/>
    <n v="0"/>
    <n v="4"/>
    <x v="0"/>
    <x v="0"/>
  </r>
  <r>
    <x v="18"/>
    <d v="2022-04-18T00:00:00"/>
    <n v="15368"/>
    <s v="DIR"/>
    <s v="Reitoria - Estagiários"/>
    <s v="Solicitação de suplementação 561/2021 - Complementação de recurso para estágio do aluno Claikson Benedito. Remanejamento N° 2022 50206080"/>
    <s v="Sim"/>
    <n v="317.17"/>
    <m/>
    <n v="317.17"/>
    <n v="0"/>
    <n v="4"/>
    <x v="0"/>
    <x v="0"/>
  </r>
  <r>
    <x v="18"/>
    <d v="2022-04-19T00:00:00"/>
    <n v="15377"/>
    <s v="DIR"/>
    <s v="Ademir Marcondes Novaski"/>
    <s v="Adesivos para KIT FÍSICA EXPERIMENTAL do Prof. Chubaci - 260 PASTAS"/>
    <s v="Sim"/>
    <n v="910"/>
    <m/>
    <n v="910"/>
    <n v="0"/>
    <n v="4"/>
    <x v="0"/>
    <x v="0"/>
  </r>
  <r>
    <x v="18"/>
    <d v="2022-04-19T00:00:00"/>
    <n v="15378"/>
    <s v="DIR"/>
    <s v="Débitos Correios"/>
    <s v="Referente a GO 15052 - Contrapartida GC 3689"/>
    <s v="Sim"/>
    <n v="105.32"/>
    <m/>
    <n v="105.32"/>
    <n v="0"/>
    <n v="4"/>
    <x v="0"/>
    <x v="0"/>
  </r>
  <r>
    <x v="18"/>
    <d v="2022-04-20T00:00:00"/>
    <n v="15379"/>
    <s v="ATF-CONV"/>
    <s v="(ECT)- Empr. Bras. de Correios e Telégrafos"/>
    <s v="Envio de prestação de contas - Proc. 2018/19420-3 - Profa. Valentina Martelli - - (Nº.Objeto:QB655583157br)"/>
    <s v="Sim"/>
    <n v="8.52"/>
    <m/>
    <n v="8.52"/>
    <n v="0"/>
    <n v="4"/>
    <x v="0"/>
    <x v="0"/>
  </r>
  <r>
    <x v="18"/>
    <d v="2022-04-25T00:00:00"/>
    <n v="15375"/>
    <s v="ATF-CONV"/>
    <s v="(ECT)- Empr. Bras. de Correios e Telégrafos"/>
    <s v="Envio de correspondência (02 correspondências) 1º. via Sedex para FAPESP - (Nº.Objeto:QB655581814br) 2º. RTI 2019 e prof. Máximo - (Nº.Objeto:QB655581828br)"/>
    <s v="Sim"/>
    <n v="16.399999999999999"/>
    <m/>
    <n v="16.399999999999999"/>
    <n v="0"/>
    <n v="4"/>
    <x v="0"/>
    <x v="0"/>
  </r>
  <r>
    <x v="18"/>
    <d v="2022-04-25T00:00:00"/>
    <n v="15382"/>
    <s v="ATA-SV"/>
    <s v="Zeustec Comércio e Assistência Técnica Ltda - ME"/>
    <s v="Troca da Central eletrônica CAME CENTRAL ZL 38, da cancela do Edifício Basílio Jafet, Nº Patrimônio 43-018.184. Nota Fiscal Eletrônica nº 515 de 20/04/2022."/>
    <s v="Sim"/>
    <n v="2070"/>
    <m/>
    <n v="2070"/>
    <n v="0"/>
    <n v="4"/>
    <x v="0"/>
    <x v="0"/>
  </r>
  <r>
    <x v="18"/>
    <d v="2022-04-25T00:00:00"/>
    <n v="15383"/>
    <s v="ATA-SV"/>
    <s v="Zeustec Comércio e Assistência Técnica Ltda - ME"/>
    <s v="Mão de obra de serviço de manutenção de cancela automática CAME CENTRAL ZL 38 do Edifício Basílio Jafet nº patrimonio 043-018.184"/>
    <s v="Sim"/>
    <n v="300"/>
    <m/>
    <n v="300"/>
    <n v="0"/>
    <n v="4"/>
    <x v="0"/>
    <x v="0"/>
  </r>
  <r>
    <x v="18"/>
    <d v="2022-04-25T00:00:00"/>
    <n v="15384"/>
    <s v="AAA-CG"/>
    <s v="Chaveiro Goiás"/>
    <s v="Adiantamento - aquisição de serviço para confecção de carimbos para a Comissão de Graduação."/>
    <s v="Sim"/>
    <n v="180"/>
    <m/>
    <n v="180"/>
    <n v="0"/>
    <n v="4"/>
    <x v="0"/>
    <x v="0"/>
  </r>
  <r>
    <x v="18"/>
    <d v="2022-04-25T00:00:00"/>
    <n v="15385"/>
    <s v="AAA"/>
    <s v="Chaveiro Goias"/>
    <s v="Adiantamento - Aquisição de serviço de confecção de carimbos"/>
    <s v="Sim"/>
    <n v="195"/>
    <m/>
    <n v="195"/>
    <n v="0"/>
    <n v="4"/>
    <x v="0"/>
    <x v="0"/>
  </r>
  <r>
    <x v="18"/>
    <d v="2022-04-25T00:00:00"/>
    <n v="15386"/>
    <s v="ATF-CONT"/>
    <s v="chaveiro Goias"/>
    <s v="Adiantamento - aquisição de serviço de confecção de carimbo para a Seção de Contabilidade"/>
    <s v="Sim"/>
    <n v="65"/>
    <m/>
    <n v="65"/>
    <n v="0"/>
    <n v="4"/>
    <x v="0"/>
    <x v="0"/>
  </r>
  <r>
    <x v="18"/>
    <d v="2022-04-25T00:00:00"/>
    <n v="15387"/>
    <s v="FNC-DOS"/>
    <s v="Chaveiro Goias"/>
    <s v="Adiantamento - aquisição de serviço de chaveiro para conserto de fechadura no Laboratorio de Dosimetria."/>
    <s v="Sim"/>
    <n v="80"/>
    <m/>
    <n v="80"/>
    <n v="0"/>
    <n v="4"/>
    <x v="0"/>
    <x v="0"/>
  </r>
  <r>
    <x v="18"/>
    <d v="2022-04-25T00:00:00"/>
    <n v="15393"/>
    <s v="DIR"/>
    <s v="Ademir Marcondes Novaski"/>
    <s v="110 adesivos A5 para pastas da discplina FÍSICA EXPERIMENTAL I"/>
    <s v="Sim"/>
    <n v="495"/>
    <m/>
    <n v="495"/>
    <n v="0"/>
    <n v="4"/>
    <x v="0"/>
    <x v="0"/>
  </r>
  <r>
    <x v="18"/>
    <d v="2022-04-26T00:00:00"/>
    <n v="15395"/>
    <s v="DIR"/>
    <s v="São Locação Venda de Máquinas de Café Limitada"/>
    <s v="Compra de 10 (dez) pacotes em grãos de café, para máquina da Diretoria"/>
    <s v="Sim"/>
    <n v="590"/>
    <m/>
    <n v="590"/>
    <n v="0"/>
    <n v="4"/>
    <x v="0"/>
    <x v="0"/>
  </r>
  <r>
    <x v="18"/>
    <d v="2022-04-27T00:00:00"/>
    <n v="15403"/>
    <s v="ATA-EXPEDIENTE"/>
    <s v="Rafael Medeiros da Silva"/>
    <s v="Cinco bateria mini 12v A23 para o controle dos carros oficiais."/>
    <s v="Sim"/>
    <n v="25"/>
    <m/>
    <n v="25"/>
    <n v="0"/>
    <n v="4"/>
    <x v="0"/>
    <x v="0"/>
  </r>
  <r>
    <x v="18"/>
    <d v="2022-04-27T00:00:00"/>
    <n v="15407"/>
    <s v="DIR"/>
    <s v="Hiroto Yoshioka"/>
    <s v="Quadro do Ex-Diretor Marcos Nogueira Martins para ser incluído na galeria de fotos dos ex-diretores da Unidade, na sala 2053, CTA, Ed. Principal - Ala I."/>
    <s v="Sim"/>
    <n v="540"/>
    <m/>
    <n v="540"/>
    <n v="0"/>
    <n v="4"/>
    <x v="0"/>
    <x v="0"/>
  </r>
  <r>
    <x v="18"/>
    <d v="2022-04-28T00:00:00"/>
    <n v="15408"/>
    <s v="DIR"/>
    <s v="Ricardo Ichiwaki"/>
    <s v="Solicitação de reembolso pela compra de insumos emergenciais para a montagem de experimentos para os Laboratórios Didáticos"/>
    <s v="Sim"/>
    <n v="1581.89"/>
    <m/>
    <n v="1581.89"/>
    <n v="0"/>
    <n v="4"/>
    <x v="0"/>
    <x v="0"/>
  </r>
  <r>
    <x v="18"/>
    <d v="2022-04-28T00:00:00"/>
    <n v="15412"/>
    <s v="DIR"/>
    <s v="Transposição Interna"/>
    <s v="Remanejamento 50219808 / 2022 - Referente ao Pregão - contrato de serviços de manutenção de aparelhos de ares condicionados do Edifício HEPIC e Centro de Computação - RC 203967 - DC 84330 - Ajuste da GC 3691"/>
    <s v="Sim"/>
    <n v="69684"/>
    <m/>
    <n v="69684"/>
    <n v="0"/>
    <n v="4"/>
    <x v="0"/>
    <x v="0"/>
  </r>
  <r>
    <x v="18"/>
    <d v="2022-04-29T00:00:00"/>
    <n v="15418"/>
    <s v="DIR"/>
    <s v="Transposição interna"/>
    <s v="Abertura de empenho de adiantamento para despesas miúdas de pronto pagamento no grupo da manutenção predial. REMANEJAMENTO 50222965 / 2022 - GC 3692"/>
    <s v="Sim"/>
    <n v="8000"/>
    <m/>
    <n v="8000"/>
    <n v="0"/>
    <n v="4"/>
    <x v="0"/>
    <x v="0"/>
  </r>
  <r>
    <x v="18"/>
    <d v="2022-04-29T00:00:00"/>
    <n v="15419"/>
    <s v="DIR"/>
    <s v="Débitos Tesouraria"/>
    <s v="Ajustes de lançamentos referente as despesas realizadas no Grupo do Tesouro do processo de adiantamento nº : 22.1.80.43.1, mas lançados nos RIs dos professores - GOs 15276, 15249, 15291, 15266, 15270, 15253 e 15304 - Contrapartida RI Diretoria GC 3693"/>
    <s v="Sim"/>
    <n v="4331.34"/>
    <m/>
    <n v="4331.34"/>
    <n v="0"/>
    <n v="4"/>
    <x v="0"/>
    <x v="0"/>
  </r>
  <r>
    <x v="18"/>
    <d v="2022-04-29T00:00:00"/>
    <n v="15420"/>
    <s v="ATA"/>
    <s v="Samuel de Oliveira Mota"/>
    <s v="Solicito reembolso pelo conserto de uma geladeira utilizada pela Seção de alunos. Patrimônio:043019174"/>
    <s v="Sim"/>
    <n v="425"/>
    <m/>
    <n v="425"/>
    <n v="0"/>
    <n v="4"/>
    <x v="0"/>
    <x v="0"/>
  </r>
  <r>
    <x v="18"/>
    <d v="2022-04-29T00:00:00"/>
    <n v="15422"/>
    <s v="DIR"/>
    <s v="Débitos Tesouraria"/>
    <s v="Ajustes de lançamentos referente as despesas realizadas no Grupo do Tesouro do processo de adiantamento nº : 22.1.101.43.9, mas lançados nos RIs dos professores - GOs 15275, 15278, 15326, 15336 e 15351 - Contrapartida RI Diretoria GC 3694."/>
    <s v="Sim"/>
    <n v="2638.6"/>
    <m/>
    <n v="2638.6"/>
    <n v="0"/>
    <n v="4"/>
    <x v="0"/>
    <x v="0"/>
  </r>
  <r>
    <x v="18"/>
    <d v="2022-04-29T00:00:00"/>
    <n v="15423"/>
    <s v="DIR"/>
    <s v="Débitos Tesouraria"/>
    <s v="Ajustes de lançamentos referente as despesas realizadas no Grupo do Tesouro do processo de adiantamento nº : 22.1.130.43.9, mas lançados nos RI dos professores - GO 15319, 15391 e 15333 - Contrapartida RI Diretoria GC 3695."/>
    <s v="Sim"/>
    <n v="1982.43"/>
    <m/>
    <n v="1982.43"/>
    <n v="0"/>
    <n v="4"/>
    <x v="0"/>
    <x v="0"/>
  </r>
  <r>
    <x v="18"/>
    <d v="2022-04-29T00:00:00"/>
    <n v="15424"/>
    <s v="DIR"/>
    <s v="Transposição interna"/>
    <s v="Referente a GO 15388 - Correios - Contrapartida GC 3698"/>
    <s v="Sim"/>
    <n v="16.28"/>
    <m/>
    <n v="16.28"/>
    <n v="0"/>
    <n v="4"/>
    <x v="0"/>
    <x v="0"/>
  </r>
  <r>
    <x v="18"/>
    <d v="2022-05-02T00:00:00"/>
    <n v="15427"/>
    <s v="SBI"/>
    <s v="Almoxarifado"/>
    <s v="Requisicão Almoxarifado SBI"/>
    <s v="Sim"/>
    <n v="227.42"/>
    <m/>
    <n v="227.42"/>
    <n v="0"/>
    <n v="5"/>
    <x v="1"/>
    <x v="0"/>
  </r>
  <r>
    <x v="18"/>
    <d v="2022-05-02T00:00:00"/>
    <n v="15425"/>
    <s v="ATF-ALMOX"/>
    <s v="Reitoria"/>
    <s v="REMANEJAMENTO 50223244 / 2022 - Remanejamento referente à requisição de material 202200186663 - Almoxarifado Central."/>
    <s v="Sim"/>
    <n v="618.87"/>
    <m/>
    <n v="618.87"/>
    <n v="0"/>
    <n v="5"/>
    <x v="1"/>
    <x v="0"/>
  </r>
  <r>
    <x v="18"/>
    <d v="2022-05-02T00:00:00"/>
    <n v="15430"/>
    <s v="ATA-GRAF"/>
    <s v="IME"/>
    <s v="Repasse ao IME do valor de R$ 2.284,91 referente ao cálculo de rateio do pool de gráficas relativo ao mês de março de 2022 - Remanejamento N° 2022 50227967."/>
    <s v="Sim"/>
    <n v="2284.91"/>
    <m/>
    <n v="2284.91"/>
    <n v="0"/>
    <n v="5"/>
    <x v="1"/>
    <x v="0"/>
  </r>
  <r>
    <x v="18"/>
    <d v="2022-05-03T00:00:00"/>
    <n v="15436"/>
    <s v="ATA"/>
    <s v="Almoxarifado"/>
    <s v="Requisição Almoxarifado"/>
    <s v="Sim"/>
    <n v="766.24"/>
    <m/>
    <n v="766.24"/>
    <n v="0"/>
    <n v="5"/>
    <x v="1"/>
    <x v="0"/>
  </r>
  <r>
    <x v="18"/>
    <d v="2022-05-03T00:00:00"/>
    <n v="15437"/>
    <s v="ATA-LIMP"/>
    <s v="Almoxarifado"/>
    <s v="Requisição Almoxarifado"/>
    <s v="Sim"/>
    <n v="540.03"/>
    <m/>
    <n v="540.03"/>
    <n v="0"/>
    <n v="5"/>
    <x v="1"/>
    <x v="0"/>
  </r>
  <r>
    <x v="18"/>
    <d v="2022-05-03T00:00:00"/>
    <n v="15438"/>
    <s v="ATA-LIMP"/>
    <s v="Almoxarifado"/>
    <s v="Requisição de Almoxarifado"/>
    <s v="Sim"/>
    <n v="657.51"/>
    <m/>
    <n v="657.51"/>
    <n v="0"/>
    <n v="5"/>
    <x v="1"/>
    <x v="0"/>
  </r>
  <r>
    <x v="18"/>
    <d v="2022-05-03T00:00:00"/>
    <n v="15439"/>
    <s v="ATA-LIMP"/>
    <s v="Almoxarifado"/>
    <s v="Requisição de Almoxarifado"/>
    <s v="Sim"/>
    <n v="1526.04"/>
    <m/>
    <n v="1526.04"/>
    <n v="0"/>
    <n v="5"/>
    <x v="1"/>
    <x v="0"/>
  </r>
  <r>
    <x v="18"/>
    <d v="2022-05-03T00:00:00"/>
    <n v="15440"/>
    <s v="ATA-LIMP"/>
    <s v="Almoxarifado"/>
    <s v="Requisição de Almoxarifado"/>
    <s v="Sim"/>
    <n v="2053.9"/>
    <m/>
    <n v="2053.9"/>
    <n v="0"/>
    <n v="5"/>
    <x v="1"/>
    <x v="0"/>
  </r>
  <r>
    <x v="18"/>
    <d v="2022-05-03T00:00:00"/>
    <n v="15441"/>
    <s v="ATA-LIMP"/>
    <s v="Almoxarifado"/>
    <s v="Requisição de Almoxarifado"/>
    <s v="Sim"/>
    <n v="28.61"/>
    <m/>
    <n v="28.61"/>
    <n v="0"/>
    <n v="5"/>
    <x v="1"/>
    <x v="0"/>
  </r>
  <r>
    <x v="18"/>
    <d v="2022-05-03T00:00:00"/>
    <n v="15442"/>
    <s v="ATA-LIMP"/>
    <s v="Almoxarifado"/>
    <s v="Requisição de Almoxarifado"/>
    <s v="Sim"/>
    <n v="127.87"/>
    <m/>
    <n v="127.87"/>
    <n v="0"/>
    <n v="5"/>
    <x v="1"/>
    <x v="0"/>
  </r>
  <r>
    <x v="18"/>
    <d v="2022-05-03T00:00:00"/>
    <n v="15445"/>
    <s v="ATA-LIMP"/>
    <s v="Almoxarifado"/>
    <s v="Requisição de Almoxarifado"/>
    <s v="Sim"/>
    <n v="851.84"/>
    <m/>
    <n v="851.84"/>
    <n v="0"/>
    <n v="5"/>
    <x v="1"/>
    <x v="0"/>
  </r>
  <r>
    <x v="18"/>
    <d v="2022-05-03T00:00:00"/>
    <n v="15447"/>
    <s v="DIR"/>
    <s v="Almoxarifado"/>
    <s v="Requisição de Almoxarifado"/>
    <s v="Sim"/>
    <n v="63.49"/>
    <m/>
    <n v="63.49"/>
    <n v="0"/>
    <n v="5"/>
    <x v="1"/>
    <x v="0"/>
  </r>
  <r>
    <x v="18"/>
    <d v="2022-05-03T00:00:00"/>
    <n v="15449"/>
    <s v="ATA-LIMP"/>
    <s v="Almoxarifado"/>
    <s v="Requisição de Almoxarifado"/>
    <s v="Sim"/>
    <n v="985.16"/>
    <m/>
    <n v="985.16"/>
    <n v="0"/>
    <n v="5"/>
    <x v="1"/>
    <x v="0"/>
  </r>
  <r>
    <x v="18"/>
    <d v="2022-05-03T00:00:00"/>
    <n v="15450"/>
    <s v="ATA-LIMP"/>
    <s v="Almoxarifado"/>
    <s v="Requisição de Almoxarifado"/>
    <s v="Sim"/>
    <n v="982.83"/>
    <m/>
    <n v="982.83"/>
    <n v="0"/>
    <n v="5"/>
    <x v="1"/>
    <x v="0"/>
  </r>
  <r>
    <x v="18"/>
    <d v="2022-05-03T00:00:00"/>
    <n v="15451"/>
    <s v="ATF"/>
    <s v="Almoxarifado"/>
    <s v="Requisição de Almoxarifado"/>
    <s v="Sim"/>
    <n v="120.43"/>
    <m/>
    <n v="120.43"/>
    <n v="0"/>
    <n v="5"/>
    <x v="1"/>
    <x v="0"/>
  </r>
  <r>
    <x v="18"/>
    <d v="2022-05-03T00:00:00"/>
    <n v="15453"/>
    <s v="ATA"/>
    <s v="Almoxarifado"/>
    <s v="Requisição de Almoxarifado"/>
    <s v="Sim"/>
    <n v="96.65"/>
    <m/>
    <n v="96.65"/>
    <n v="0"/>
    <n v="5"/>
    <x v="1"/>
    <x v="0"/>
  </r>
  <r>
    <x v="18"/>
    <d v="2022-05-03T00:00:00"/>
    <n v="15454"/>
    <s v="ATA-LIMP"/>
    <s v="Almoxarifado"/>
    <s v="Requisição de Almoxarifado"/>
    <s v="Sim"/>
    <n v="1143.8599999999999"/>
    <m/>
    <n v="1143.8599999999999"/>
    <n v="0"/>
    <n v="5"/>
    <x v="1"/>
    <x v="0"/>
  </r>
  <r>
    <x v="18"/>
    <d v="2022-05-03T00:00:00"/>
    <n v="15456"/>
    <s v="ATA-LIMP"/>
    <s v="Almoxarifado"/>
    <s v="Requisição Almoxarifado"/>
    <s v="Sim"/>
    <n v="1070.29"/>
    <m/>
    <n v="1070.29"/>
    <n v="0"/>
    <n v="5"/>
    <x v="1"/>
    <x v="0"/>
  </r>
  <r>
    <x v="18"/>
    <d v="2022-05-03T00:00:00"/>
    <n v="15460"/>
    <s v="AAA-SAL"/>
    <s v="Almoxarifado"/>
    <s v="Requisição Almoxarifado"/>
    <s v="Sim"/>
    <n v="138.36000000000001"/>
    <m/>
    <n v="138.36000000000001"/>
    <n v="0"/>
    <n v="5"/>
    <x v="1"/>
    <x v="0"/>
  </r>
  <r>
    <x v="18"/>
    <d v="2022-05-03T00:00:00"/>
    <n v="15461"/>
    <s v="AAA-SAL"/>
    <s v="Almoxarifado"/>
    <s v="Requisição Almoxarifado"/>
    <s v="Sim"/>
    <n v="52"/>
    <m/>
    <n v="52"/>
    <n v="0"/>
    <n v="5"/>
    <x v="1"/>
    <x v="0"/>
  </r>
  <r>
    <x v="18"/>
    <d v="2022-05-03T00:00:00"/>
    <n v="15462"/>
    <s v="AAA-CPG-I"/>
    <s v="Almoxarifado"/>
    <s v="Requisição Almoxarifado"/>
    <s v="Sim"/>
    <n v="131.86000000000001"/>
    <m/>
    <n v="131.86000000000001"/>
    <n v="0"/>
    <n v="5"/>
    <x v="1"/>
    <x v="0"/>
  </r>
  <r>
    <x v="18"/>
    <d v="2022-05-03T00:00:00"/>
    <n v="15466"/>
    <s v="DIR-SBI"/>
    <s v="Almoxarifado"/>
    <s v="Requisição Almoxarifado"/>
    <s v="Sim"/>
    <n v="19.23"/>
    <m/>
    <n v="19.23"/>
    <n v="0"/>
    <n v="5"/>
    <x v="1"/>
    <x v="0"/>
  </r>
  <r>
    <x v="18"/>
    <d v="2022-05-03T00:00:00"/>
    <n v="15467"/>
    <s v="ATA"/>
    <s v="Almoxarifado"/>
    <s v="Requisição Almoxarifado"/>
    <s v="Sim"/>
    <n v="240.86"/>
    <m/>
    <n v="240.86"/>
    <n v="0"/>
    <n v="5"/>
    <x v="1"/>
    <x v="0"/>
  </r>
  <r>
    <x v="18"/>
    <d v="2022-05-03T00:00:00"/>
    <n v="15472"/>
    <s v="ATA"/>
    <s v="Almoxarifado"/>
    <s v="Requisição Almoxarifado"/>
    <s v="Sim"/>
    <n v="240.86"/>
    <m/>
    <n v="240.86"/>
    <n v="0"/>
    <n v="5"/>
    <x v="1"/>
    <x v="0"/>
  </r>
  <r>
    <x v="18"/>
    <d v="2022-05-03T00:00:00"/>
    <n v="15473"/>
    <s v="DIR-SBI"/>
    <s v="Almoxarifado"/>
    <s v="Requisição Almoxarifado"/>
    <s v="Sim"/>
    <n v="19.23"/>
    <m/>
    <n v="19.23"/>
    <n v="0"/>
    <n v="5"/>
    <x v="1"/>
    <x v="0"/>
  </r>
  <r>
    <x v="18"/>
    <d v="2022-05-03T00:00:00"/>
    <n v="15474"/>
    <s v="DIR-SBI"/>
    <s v="Almoxarifado"/>
    <s v="Requisição Almoxarifado"/>
    <s v="Sim"/>
    <n v="19.23"/>
    <m/>
    <n v="19.23"/>
    <n v="0"/>
    <n v="5"/>
    <x v="1"/>
    <x v="0"/>
  </r>
  <r>
    <x v="18"/>
    <d v="2022-05-04T00:00:00"/>
    <n v="15477"/>
    <s v="DIR"/>
    <s v="Pró-Labore"/>
    <s v="Pró-Labore referente a participação na comissão julgadora do concurso para provimento de um Prof. Doutor junto ao DFGE, a ser realizado no período de 23 a 27/05/2022 - NEE 2034534 Hélio Chacham (UFMG), NEE 2034542 Maria Carolina de Oliveira Aguiar(UFMG) e NEE 2034550 Tobias Micklitz(CBPF) - Processo: 22.1.17.43.8"/>
    <s v="Sim"/>
    <n v="2785.71"/>
    <m/>
    <n v="2785.71"/>
    <n v="0"/>
    <n v="5"/>
    <x v="1"/>
    <x v="0"/>
  </r>
  <r>
    <x v="18"/>
    <d v="2022-05-04T00:00:00"/>
    <n v="15478"/>
    <s v="DIR"/>
    <s v="Pró-Labore"/>
    <s v="Pró-Labore referente a participação na comissão julgadora do concurso para provimento de um Prof. Doutor junto ao DFAP, a ser realizado no período de 23 a 27/05/2022 - NEE 2034674 Jean Pierre Henry Balbaud Ometto(INPE) e NEE 2034682 José Marcus de Oliveira Godoy (PUC/RJ) - Processo: 22.1.17.43.8"/>
    <s v="Sim"/>
    <n v="1857.14"/>
    <m/>
    <n v="1857.14"/>
    <n v="0"/>
    <n v="5"/>
    <x v="1"/>
    <x v="0"/>
  </r>
  <r>
    <x v="18"/>
    <d v="2022-05-04T00:00:00"/>
    <n v="15479"/>
    <s v="DIR"/>
    <s v="Professor(a) Visitante"/>
    <s v="Pagamento de Auxílio a Professor(a) Visitante pela participação na comissão julgadora do concurso para provimento de um Prof. Doutor junto ao DFGE, a ser realizado no período de 23 a 27/05/2022 - NEE 2034690 Hélio Chacham (UFMG), NEE 2034704 Maria Carolina de Oliveira Aguiar(UFMG) e NEE 2034712 Tobias Micklitz(CBPF) - Processo: 22.1.167.43.0"/>
    <s v="Sim"/>
    <n v="7672.8"/>
    <m/>
    <n v="7672.8"/>
    <n v="0"/>
    <n v="5"/>
    <x v="1"/>
    <x v="0"/>
  </r>
  <r>
    <x v="18"/>
    <d v="2022-05-04T00:00:00"/>
    <n v="15480"/>
    <s v="DIR"/>
    <s v="Professor(a) Visitante"/>
    <s v="Pagamento de Auxílio a Professor(a) Visitante pela participação na comissão julgadora do concurso para provimento de um Prof. Doutor junto ao DFAP, a ser realizado no período de 23 a 27/05/2022 - NEE 2034720 Jean Pierre Henry Balbaud Ometto(INPE) e NEE 2034739 José Marcus de Oliveira Godoy (PUC/RJ) - Processo: 22.1.167.43.0 - Término do concurso antes da data prevista. Notas de Anulação 2899519 e 2899560."/>
    <s v="Sim"/>
    <n v="4092.16"/>
    <m/>
    <n v="4092.16"/>
    <n v="0"/>
    <n v="5"/>
    <x v="1"/>
    <x v="0"/>
  </r>
  <r>
    <x v="18"/>
    <d v="2022-05-05T00:00:00"/>
    <n v="15487"/>
    <s v="ATO-MP"/>
    <s v="Almoxarifado"/>
    <s v="Requisição do Almoxarifado"/>
    <s v="Sim"/>
    <n v="90.51"/>
    <m/>
    <n v="90.51"/>
    <n v="0"/>
    <n v="5"/>
    <x v="1"/>
    <x v="0"/>
  </r>
  <r>
    <x v="18"/>
    <d v="2022-05-05T00:00:00"/>
    <n v="15488"/>
    <s v="ATO-MP"/>
    <s v="Almoxarifado"/>
    <s v="Requisição do Almoxarifado"/>
    <s v="Sim"/>
    <n v="1375.42"/>
    <m/>
    <n v="1375.42"/>
    <n v="0"/>
    <n v="5"/>
    <x v="1"/>
    <x v="0"/>
  </r>
  <r>
    <x v="18"/>
    <d v="2022-05-05T00:00:00"/>
    <n v="15489"/>
    <s v="ATO-MP"/>
    <s v="Almoxarifado"/>
    <s v="Requisição do Almoxarifado"/>
    <s v="Sim"/>
    <n v="70"/>
    <m/>
    <n v="70"/>
    <n v="0"/>
    <n v="5"/>
    <x v="1"/>
    <x v="0"/>
  </r>
  <r>
    <x v="18"/>
    <d v="2022-05-06T00:00:00"/>
    <n v="15497"/>
    <s v="DIR"/>
    <s v="Professor(a) Visitante"/>
    <s v="Prof. Daniel Mario Ugarte da UNICAMP - Colóquio do IFUSP &quot;Transmission Electron Microscopy&quot; an essential tool to study the physical and chemical properties of nanomaterials - Processo: 22.1.167.43.0 - NE 211854/2022"/>
    <s v="Sim"/>
    <n v="400"/>
    <m/>
    <n v="400"/>
    <n v="0"/>
    <n v="5"/>
    <x v="1"/>
    <x v="0"/>
  </r>
  <r>
    <x v="18"/>
    <d v="2022-05-09T00:00:00"/>
    <n v="15491"/>
    <s v="ATF-COMPRAS"/>
    <s v="(ECT)- Empr. Bras. de Correios e Telégrafos"/>
    <s v="Enviar CR/AR para a empresa Yuma Comercial Eireli - Rua Tebas, 200 - Campo Belo - São Paulo - SP - Cep. 04634-030 - (Nº. Objeto:BR427938018br)"/>
    <s v="Sim"/>
    <n v="17.25"/>
    <m/>
    <n v="17.25"/>
    <n v="0"/>
    <n v="5"/>
    <x v="1"/>
    <x v="0"/>
  </r>
  <r>
    <x v="18"/>
    <d v="2022-05-10T00:00:00"/>
    <n v="15505"/>
    <s v="FGE"/>
    <s v="José Roberto dos Santos"/>
    <s v="Conserto da fechadura em caráter emergencial e devido o desgaste foi necessária a troca de segredo da sala 2047, sala de 5 alunos de Pós Graduação. Cópias das chaves para os alunos e cópias da sala do 2049 e 2051 para Portaria. Nota fiscal 140"/>
    <s v="Sim"/>
    <n v="130"/>
    <m/>
    <n v="130"/>
    <n v="0"/>
    <n v="5"/>
    <x v="1"/>
    <x v="0"/>
  </r>
  <r>
    <x v="18"/>
    <d v="2022-05-10T00:00:00"/>
    <n v="15507"/>
    <s v="ATO-MP"/>
    <s v="Rodolfo Gomes Almeida"/>
    <s v="Reembolso referente a aquisição de um braço (barreira) de cancela, de 3m, adquirido de forma emergencial para substituir o antigo que foi danificado."/>
    <s v="Sim"/>
    <n v="444.3"/>
    <m/>
    <n v="444.3"/>
    <n v="0"/>
    <n v="5"/>
    <x v="1"/>
    <x v="0"/>
  </r>
  <r>
    <x v="18"/>
    <d v="2022-05-10T00:00:00"/>
    <n v="15511"/>
    <s v="DIR-CCEX"/>
    <s v="Colaborador(a) eventual (Projeto Integra Física22)"/>
    <s v="Pagamento de ajuda de custo a colaborador eventual (Aluno(a) no Projeto Integra Física 2022. Proc. 22.1.288.43.1"/>
    <s v="Sim"/>
    <n v="100"/>
    <m/>
    <n v="100"/>
    <n v="0"/>
    <n v="5"/>
    <x v="1"/>
    <x v="0"/>
  </r>
  <r>
    <x v="18"/>
    <d v="2022-05-10T00:00:00"/>
    <n v="15516"/>
    <s v="AAA"/>
    <s v="Meru Viagens EIRELI"/>
    <s v="Fatura 7043 Pagamento de passagens aéreas RJ/SP/RJ, pela participação da Comissão Julgadora do concurso de professor doutor junto ao DFEP (Profs. Marcelo M. Sant´Anna e Ricardo T. Lopes) - RC 152211."/>
    <s v="Sim"/>
    <n v="1279.7"/>
    <m/>
    <n v="1279.7"/>
    <n v="0"/>
    <n v="5"/>
    <x v="1"/>
    <x v="0"/>
  </r>
  <r>
    <x v="18"/>
    <d v="2022-05-10T00:00:00"/>
    <n v="15518"/>
    <s v="AAA"/>
    <s v="Meru Viagens EIRELI"/>
    <s v="FATURA 7397 - Pagamento de passagens aéreas MG/SP/MG - PR/SP/PR - RJ/SP/RJ, pela participação da Comissão Julgadora do concurso de professor doutor junto ao DFGE (Profs. Maria C. O. Aguiar, Mauro L. Baesso, Tobias Micklitz e José M. O. Godoy - RC 210521 e 218689."/>
    <s v="Sim"/>
    <n v="2158.8000000000002"/>
    <m/>
    <n v="2158.8000000000002"/>
    <n v="0"/>
    <n v="5"/>
    <x v="1"/>
    <x v="0"/>
  </r>
  <r>
    <x v="18"/>
    <d v="2022-05-10T00:00:00"/>
    <n v="15521"/>
    <s v="DIR"/>
    <s v="Professor(a) Visitante"/>
    <s v="Pagamento de Auxílio a Professor(a) Visitante pela participação na comissão julgadora do concurso para provimento de um Prof. Doutor junto ao DFMA, a ser realizado no período de 30/05 a 03/06/2022 - NEE 2264563 Cid Bartolomeu de Araújo(UFPE), NEE 2264661 Isabel Cristina dos Santos Carvalho(PUC/RJ), NEE 2264688 Ítalo Marcos Nunes de Oliveira(UFAL) e NEE 2264726 Mauro Luciano Baesso (UEM)- Processo: 22.1.167.43.0 - Término do concurso antes da data prevista. Notas de Anulação: 2899942, 2900037, 2900118 e 2900207."/>
    <s v="Sim"/>
    <n v="6138.24"/>
    <m/>
    <n v="6138.24"/>
    <n v="0"/>
    <n v="5"/>
    <x v="1"/>
    <x v="0"/>
  </r>
  <r>
    <x v="18"/>
    <d v="2022-05-11T00:00:00"/>
    <n v="15523"/>
    <s v="ATA"/>
    <s v="Almoxarifado"/>
    <s v="Requisição Almoxarifado"/>
    <s v="Sim"/>
    <n v="39.549999999999997"/>
    <m/>
    <n v="39.549999999999997"/>
    <n v="0"/>
    <n v="5"/>
    <x v="1"/>
    <x v="0"/>
  </r>
  <r>
    <x v="18"/>
    <d v="2022-05-11T00:00:00"/>
    <n v="15527"/>
    <s v="ATA-LIMP"/>
    <s v="Almoxarifado"/>
    <s v="Requisição Almoxarifado"/>
    <s v="Sim"/>
    <n v="1095.98"/>
    <m/>
    <n v="1095.98"/>
    <n v="0"/>
    <n v="5"/>
    <x v="1"/>
    <x v="0"/>
  </r>
  <r>
    <x v="18"/>
    <d v="2022-05-11T00:00:00"/>
    <n v="15529"/>
    <s v="ATA-LIMP"/>
    <s v="Almoxarifado"/>
    <s v="Requisição Almoxarifado"/>
    <s v="Sim"/>
    <n v="982.83"/>
    <m/>
    <n v="982.83"/>
    <n v="0"/>
    <n v="5"/>
    <x v="1"/>
    <x v="0"/>
  </r>
  <r>
    <x v="18"/>
    <d v="2022-05-11T00:00:00"/>
    <n v="15535"/>
    <s v="ATA-LIMP"/>
    <s v="Almoxarifado"/>
    <s v="Requisição Almoxarifado"/>
    <s v="Sim"/>
    <n v="484.75"/>
    <m/>
    <n v="484.75"/>
    <n v="0"/>
    <n v="5"/>
    <x v="1"/>
    <x v="0"/>
  </r>
  <r>
    <x v="18"/>
    <d v="2022-05-11T00:00:00"/>
    <n v="15522"/>
    <s v="DIR"/>
    <s v="Professor(a) Visitante"/>
    <s v="Pagamento de Pró-Labore a Professores(as) Visitantes pela participação na comissão julgadora do concurso para provimento de um Prof. Doutor junto ao DFMA, a ser realizado no período de 30/05 a 03/06/2022 - NEE 2264599 Cid Bartolomeu de Araújo(UFPE), NEE 2264505 Isabel Cristina dos Santos Carvalho(PUC/RJ), NEE 2264513 Ítalo Marcos Nunes de Oliveira(UFAL) e NEE 2264556 Mauro Luciano Baesso (UEM)- Processo: 22.1.167.43.0"/>
    <s v="Sim"/>
    <n v="3714.28"/>
    <m/>
    <n v="3714.28"/>
    <n v="0"/>
    <n v="5"/>
    <x v="1"/>
    <x v="0"/>
  </r>
  <r>
    <x v="18"/>
    <d v="2022-05-11T00:00:00"/>
    <n v="15524"/>
    <s v="DIR"/>
    <s v="Almoxarifado"/>
    <s v="Requisiçao ALMOXARIFADO"/>
    <s v="Sim"/>
    <n v="179.32"/>
    <m/>
    <n v="179.32"/>
    <n v="0"/>
    <n v="5"/>
    <x v="1"/>
    <x v="0"/>
  </r>
  <r>
    <x v="18"/>
    <d v="2022-05-11T00:00:00"/>
    <n v="15526"/>
    <s v="ATA"/>
    <s v="Almoxarifado"/>
    <s v="Requisição Almoxarifado"/>
    <s v="Sim"/>
    <n v="12.04"/>
    <m/>
    <n v="12.04"/>
    <n v="0"/>
    <n v="5"/>
    <x v="1"/>
    <x v="0"/>
  </r>
  <r>
    <x v="18"/>
    <d v="2022-05-12T00:00:00"/>
    <n v="15503"/>
    <s v="ATF-COMPRAS"/>
    <s v="(ECT)- Empr. Bras. de Correios e Telégrafos"/>
    <s v="Envio de CR/AR - Documento Ata de Registro de Preços, Pr.16/2022, para empresa ZIVA TECNOLOGIA E SOLUÇÕES LTDA - Avenida das Nações Unidas, 21.476 P13 Sala 11 - Jd Dom Bosco - São Paulo - CEP: 04.795-000 - A/C: Soyanne Melo - com AR. - (Nº.Objeto:BR427938106BR)"/>
    <s v="Sim"/>
    <n v="17.25"/>
    <m/>
    <n v="17.25"/>
    <n v="0"/>
    <n v="5"/>
    <x v="1"/>
    <x v="0"/>
  </r>
  <r>
    <x v="18"/>
    <d v="2022-05-12T00:00:00"/>
    <n v="15517"/>
    <s v="ATF-CONV"/>
    <s v="(ECT)- Empr. Bras. de Correios e Telégrafos"/>
    <s v="Envio de documentos do Prof. Arnaldo Gammal (via Sedex) à FAPESP - Processo 2016/17612-7 - (Nº.Objeto:QB655619015BR)"/>
    <s v="Sim"/>
    <n v="8.52"/>
    <m/>
    <n v="8.52"/>
    <n v="0"/>
    <n v="5"/>
    <x v="1"/>
    <x v="0"/>
  </r>
  <r>
    <x v="18"/>
    <d v="2022-05-12T00:00:00"/>
    <n v="15538"/>
    <s v="ATA-LIMP"/>
    <s v="Almoxarifado"/>
    <s v="Requisição Almoxarifado"/>
    <s v="Sim"/>
    <n v="1619.99"/>
    <m/>
    <n v="1619.99"/>
    <n v="0"/>
    <n v="5"/>
    <x v="1"/>
    <x v="0"/>
  </r>
  <r>
    <x v="18"/>
    <d v="2022-05-12T00:00:00"/>
    <n v="15539"/>
    <s v="ATA-LIMP"/>
    <s v="Almoxarifado"/>
    <s v="Requisição Almoxarifado"/>
    <s v="Sim"/>
    <n v="1633.15"/>
    <m/>
    <n v="1633.15"/>
    <n v="0"/>
    <n v="5"/>
    <x v="1"/>
    <x v="0"/>
  </r>
  <r>
    <x v="18"/>
    <d v="2022-05-12T00:00:00"/>
    <n v="15540"/>
    <s v="ATA-LIMP"/>
    <s v="Almoxarifado"/>
    <s v="Requisição Almoxarifado"/>
    <s v="Sim"/>
    <n v="1214.98"/>
    <m/>
    <n v="1214.98"/>
    <n v="0"/>
    <n v="5"/>
    <x v="1"/>
    <x v="0"/>
  </r>
  <r>
    <x v="18"/>
    <d v="2022-05-12T00:00:00"/>
    <n v="15541"/>
    <s v="ATA-LIMP"/>
    <s v="Almoxarifado"/>
    <s v="Requisição Almoxarifado"/>
    <s v="Sim"/>
    <n v="1257.96"/>
    <m/>
    <n v="1257.96"/>
    <n v="0"/>
    <n v="5"/>
    <x v="1"/>
    <x v="0"/>
  </r>
  <r>
    <x v="18"/>
    <d v="2022-05-12T00:00:00"/>
    <n v="15542"/>
    <s v="ATA-LIMP"/>
    <s v="Almoxarifado"/>
    <s v="Requsição de Almoxarifado"/>
    <s v="Sim"/>
    <n v="1350.15"/>
    <m/>
    <n v="1350.15"/>
    <n v="0"/>
    <n v="5"/>
    <x v="1"/>
    <x v="0"/>
  </r>
  <r>
    <x v="18"/>
    <d v="2022-05-12T00:00:00"/>
    <n v="15543"/>
    <s v="ATA-LIMP"/>
    <s v="Almoxarifado"/>
    <s v="Requisição Almoxarifado"/>
    <s v="Sim"/>
    <n v="1326.73"/>
    <m/>
    <n v="1326.73"/>
    <n v="0"/>
    <n v="5"/>
    <x v="1"/>
    <x v="0"/>
  </r>
  <r>
    <x v="18"/>
    <d v="2022-05-12T00:00:00"/>
    <n v="15544"/>
    <s v="ATA-LIMP"/>
    <s v="Almoxarifado"/>
    <s v="Requisição de Almoxarifado"/>
    <s v="Sim"/>
    <n v="1372.83"/>
    <m/>
    <n v="1372.83"/>
    <n v="0"/>
    <n v="5"/>
    <x v="1"/>
    <x v="0"/>
  </r>
  <r>
    <x v="18"/>
    <d v="2022-05-12T00:00:00"/>
    <n v="15545"/>
    <s v="ATA-LIMP"/>
    <s v="Almoxarifado"/>
    <s v="Requisição Almoxarifado"/>
    <s v="Sim"/>
    <n v="20.96"/>
    <m/>
    <n v="20.96"/>
    <n v="0"/>
    <n v="5"/>
    <x v="1"/>
    <x v="0"/>
  </r>
  <r>
    <x v="18"/>
    <d v="2022-05-12T00:00:00"/>
    <n v="15547"/>
    <s v="ATA-LIMP"/>
    <s v="Almoxarifado"/>
    <s v="Requisição Almoxarifado"/>
    <s v="Sim"/>
    <n v="1465.45"/>
    <m/>
    <n v="1465.45"/>
    <n v="0"/>
    <n v="5"/>
    <x v="1"/>
    <x v="0"/>
  </r>
  <r>
    <x v="18"/>
    <d v="2022-05-12T00:00:00"/>
    <n v="15556"/>
    <s v="ATA-LIMP"/>
    <s v="Almoxarifado"/>
    <s v="Requisição de Almoxarifado"/>
    <s v="Sim"/>
    <n v="1356.01"/>
    <m/>
    <n v="1356.01"/>
    <n v="0"/>
    <n v="5"/>
    <x v="1"/>
    <x v="0"/>
  </r>
  <r>
    <x v="18"/>
    <d v="2022-05-12T00:00:00"/>
    <n v="15560"/>
    <s v="DIR"/>
    <s v="Ricardo Ichiwaki"/>
    <s v="Solicitação de reembolso a Ricardo Ichiwaki, referente à aquisição de insumos emergenciais à preparação de kits didáticos para o curso de Física Expermental I (4302113)"/>
    <s v="Sim"/>
    <n v="804.22"/>
    <m/>
    <n v="804.22"/>
    <n v="0"/>
    <n v="5"/>
    <x v="1"/>
    <x v="0"/>
  </r>
  <r>
    <x v="18"/>
    <d v="2022-05-12T00:00:00"/>
    <n v="15546"/>
    <s v="DIR"/>
    <s v="Almoxarifado"/>
    <s v="Requisição de Almoxarifado"/>
    <s v="Sim"/>
    <n v="54.8"/>
    <m/>
    <n v="54.8"/>
    <n v="0"/>
    <n v="5"/>
    <x v="1"/>
    <x v="0"/>
  </r>
  <r>
    <x v="18"/>
    <d v="2022-05-13T00:00:00"/>
    <n v="15570"/>
    <s v="DIR-SBI"/>
    <s v="Almoxarifado"/>
    <s v="Requisição almoxarifado"/>
    <s v="Sim"/>
    <n v="13.18"/>
    <m/>
    <n v="13.18"/>
    <n v="0"/>
    <n v="5"/>
    <x v="1"/>
    <x v="0"/>
  </r>
  <r>
    <x v="18"/>
    <d v="2022-05-13T00:00:00"/>
    <n v="15571"/>
    <s v="ATO-MP"/>
    <s v="Almoxarifado"/>
    <s v="Requisição Almoxarifado"/>
    <s v="Sim"/>
    <n v="1.78"/>
    <m/>
    <n v="1.78"/>
    <n v="0"/>
    <n v="5"/>
    <x v="1"/>
    <x v="0"/>
  </r>
  <r>
    <x v="18"/>
    <d v="2022-05-13T00:00:00"/>
    <n v="15574"/>
    <s v="ATA-LIMP"/>
    <s v="Almoxarifado"/>
    <s v="Requisição Almoxarifado"/>
    <s v="Sim"/>
    <n v="1261.92"/>
    <m/>
    <n v="1261.92"/>
    <n v="0"/>
    <n v="5"/>
    <x v="1"/>
    <x v="0"/>
  </r>
  <r>
    <x v="18"/>
    <d v="2022-05-13T00:00:00"/>
    <n v="15575"/>
    <s v="DIR"/>
    <s v="Almoxarifado"/>
    <s v="Requisição Almoxarifado"/>
    <s v="Sim"/>
    <n v="261.85000000000002"/>
    <m/>
    <n v="261.85000000000002"/>
    <n v="0"/>
    <n v="5"/>
    <x v="1"/>
    <x v="0"/>
  </r>
  <r>
    <x v="18"/>
    <d v="2022-05-13T00:00:00"/>
    <n v="15565"/>
    <s v="DIR"/>
    <s v="Almoxarifado"/>
    <s v="Requisição Almoxarifado"/>
    <s v="Sim"/>
    <n v="234.85"/>
    <m/>
    <n v="234.85"/>
    <n v="0"/>
    <n v="5"/>
    <x v="1"/>
    <x v="0"/>
  </r>
  <r>
    <x v="18"/>
    <d v="2022-05-13T00:00:00"/>
    <n v="15572"/>
    <s v="DIR-LDID"/>
    <s v="Almoxarifado"/>
    <s v="Requisição Almoxarifado"/>
    <s v="Sim"/>
    <n v="66.67"/>
    <m/>
    <n v="66.67"/>
    <n v="0"/>
    <n v="5"/>
    <x v="1"/>
    <x v="0"/>
  </r>
  <r>
    <x v="18"/>
    <d v="2022-05-13T00:00:00"/>
    <n v="15573"/>
    <s v="DIR-SBI"/>
    <s v="Almoxarifado"/>
    <s v="Requisição Almoxarifado"/>
    <s v="Sim"/>
    <n v="11.96"/>
    <m/>
    <n v="11.96"/>
    <n v="0"/>
    <n v="5"/>
    <x v="1"/>
    <x v="0"/>
  </r>
  <r>
    <x v="18"/>
    <d v="2022-05-13T00:00:00"/>
    <n v="15576"/>
    <s v="DIR-SBI"/>
    <s v="Almoxarifado"/>
    <s v="Requisição Almoxarifado"/>
    <s v="Sim"/>
    <n v="861.63"/>
    <m/>
    <n v="861.63"/>
    <n v="0"/>
    <n v="5"/>
    <x v="1"/>
    <x v="0"/>
  </r>
  <r>
    <x v="18"/>
    <d v="2022-05-13T00:00:00"/>
    <n v="15578"/>
    <s v="ATA-EXPEDIENTE"/>
    <s v="Almoxarifado"/>
    <s v="Requisição Almoxarifado"/>
    <s v="Sim"/>
    <n v="96"/>
    <m/>
    <n v="96"/>
    <n v="0"/>
    <n v="5"/>
    <x v="1"/>
    <x v="0"/>
  </r>
  <r>
    <x v="18"/>
    <d v="2022-05-13T00:00:00"/>
    <n v="15580"/>
    <s v="DIR"/>
    <s v="Almoxarifado"/>
    <s v="Requisição Almoxarifado"/>
    <s v="Sim"/>
    <n v="52"/>
    <m/>
    <n v="52"/>
    <n v="0"/>
    <n v="5"/>
    <x v="1"/>
    <x v="0"/>
  </r>
  <r>
    <x v="18"/>
    <d v="2022-05-13T00:00:00"/>
    <n v="15582"/>
    <s v="ATA"/>
    <s v="Persianas Acciardi Indústria e Comércio Ltda"/>
    <s v="NEO 2312542 - Compra e instalação de persianas. RC 158090 - DC 83120 - Proc. 22.1.294.43.1"/>
    <s v="Sim"/>
    <n v="480.2"/>
    <m/>
    <n v="480.2"/>
    <n v="0"/>
    <n v="5"/>
    <x v="1"/>
    <x v="0"/>
  </r>
  <r>
    <x v="18"/>
    <d v="2022-05-16T00:00:00"/>
    <n v="15558"/>
    <s v="AAA-CPG-I"/>
    <s v="(ECT)- Empr. Bras. de Correios e Telégrafos"/>
    <s v="Solicito envio de correspondência por (EMS com AR), para WES Global Documentation Centre/ PO box 2008 Stn Main/Newmarket, ON L3Y 0G5/Canada. A pedido do Prof. André Machado Rodrigues. WES Reference Number: 536553 - - (Nº.Objeto:EB127046817br)"/>
    <s v="Sim"/>
    <n v="141.80000000000001"/>
    <m/>
    <n v="141.80000000000001"/>
    <n v="0"/>
    <n v="5"/>
    <x v="1"/>
    <x v="0"/>
  </r>
  <r>
    <x v="18"/>
    <d v="2022-05-16T00:00:00"/>
    <n v="15585"/>
    <s v="DIR"/>
    <s v="PUSP-C"/>
    <s v="Referente ao ofício OF.DVGS/SVRN/050/PUSP-C/02.05.2022, referente a prestação dos serviços de Tratamento e Destinação das Lâmpadas com vapor de mercúrio. Remanejamento N° 2022 50252880."/>
    <s v="Sim"/>
    <n v="501.72"/>
    <m/>
    <n v="501.72"/>
    <n v="0"/>
    <n v="5"/>
    <x v="1"/>
    <x v="0"/>
  </r>
  <r>
    <x v="18"/>
    <d v="2022-05-17T00:00:00"/>
    <n v="15588"/>
    <s v="DIR"/>
    <s v="Ricardo Ichiwaki"/>
    <s v="Solicitação de reembolso pela compra de insumos emergenciais ao Curso de Laboratório de Física para o Instituto de Química (4310256)."/>
    <s v="Sim"/>
    <n v="206.89"/>
    <m/>
    <n v="206.89"/>
    <n v="0"/>
    <n v="5"/>
    <x v="1"/>
    <x v="0"/>
  </r>
  <r>
    <x v="18"/>
    <d v="2022-05-17T00:00:00"/>
    <n v="15594"/>
    <s v="ATF-ALMOX"/>
    <s v="MR de Lacerda Distribuidora - ME"/>
    <s v="NE.02349047 - compra de limpador multiuso e detergente líquido - RC 110853 - DC 80830."/>
    <s v="Sim"/>
    <n v="748.8"/>
    <m/>
    <n v="748.8"/>
    <n v="0"/>
    <n v="5"/>
    <x v="1"/>
    <x v="0"/>
  </r>
  <r>
    <x v="18"/>
    <d v="2022-05-18T00:00:00"/>
    <n v="15598"/>
    <s v="AAA-CONC"/>
    <s v="MERU VIAGENS EIRELI"/>
    <s v="Fatura 7610 - Compra de passagem aérea para professores que participarão de comissões julgador de concursos para Prof. Dr. junto ao IFUSP. Requisição 246810 Passagem RJ p/ SP passageiro Prof. Ricardo Tadeu Lopes UFRJ e passagem de RJ para SP Prof. Marcelo Martins Santana UFRJ. Requisição 224808 Passagem BH p/ SP passageiro Prof. Hélio Chacham UFMG, passagem de RJ para SP Profa. Isabel Cristina dos Santos Carvalho PUC-RJ. Requisição 250493 Passagem PE p/ SP passageiro Prof. Cid Bartolomeu de Araújo."/>
    <s v="Sim"/>
    <n v="7728.54"/>
    <m/>
    <n v="7728.54"/>
    <n v="0"/>
    <n v="5"/>
    <x v="1"/>
    <x v="0"/>
  </r>
  <r>
    <x v="18"/>
    <d v="2022-05-18T00:00:00"/>
    <n v="15600"/>
    <s v="DIR"/>
    <s v="Reitoria - Estagiários"/>
    <s v="Solicitação: 698/2022 Setor: Serviço de Graduação Solicitante: 2333180-1 Katia Cilene Beltran Souza Nobre Valor da Bolsa: 1.212,00 Previsão Orçamentária: 14.544,00 + 3.168,00 (auxílio transporte) Duração: 12 meses Jornada: 30 Horas Remanejamento 50307707 - Remanejamento de recurso para estágio do aluno Leonardo Duarte Curralo."/>
    <s v="Sim"/>
    <n v="17712"/>
    <m/>
    <n v="17712"/>
    <n v="0"/>
    <n v="5"/>
    <x v="1"/>
    <x v="0"/>
  </r>
  <r>
    <x v="18"/>
    <d v="2022-05-20T00:00:00"/>
    <n v="15607"/>
    <s v="DIR"/>
    <s v="Pantera Comercio e Serviços Ltda"/>
    <s v="Adiantamento - aquisição de serviço de chaveiro, confecção de de cópia de chaves para as salas 203 e 208-A do Edif. Bloco de serviços."/>
    <s v="Sim"/>
    <n v="20"/>
    <m/>
    <n v="20"/>
    <n v="0"/>
    <n v="5"/>
    <x v="1"/>
    <x v="0"/>
  </r>
  <r>
    <x v="18"/>
    <d v="2022-05-20T00:00:00"/>
    <n v="15608"/>
    <s v="DIR-SBI"/>
    <s v="Pantera Comercio e Serviços Ltda"/>
    <s v="Adiantamento - aquisição de serviço de chaveiro para confecção de carimbos."/>
    <s v="Sim"/>
    <n v="125"/>
    <m/>
    <n v="125"/>
    <n v="0"/>
    <n v="5"/>
    <x v="1"/>
    <x v="0"/>
  </r>
  <r>
    <x v="18"/>
    <d v="2022-05-20T00:00:00"/>
    <n v="15609"/>
    <s v="AAA-CPG-I"/>
    <s v="Pantera Comercio e Serviços Ltda"/>
    <s v="Adiantamento - aquisição de serviço de chaveiro para confecção de carimbo para a Seção de Comissão de Pesquisa Interunidades."/>
    <s v="Sim"/>
    <n v="192"/>
    <m/>
    <n v="192"/>
    <n v="0"/>
    <n v="5"/>
    <x v="1"/>
    <x v="0"/>
  </r>
  <r>
    <x v="18"/>
    <d v="2022-05-24T00:00:00"/>
    <n v="15617"/>
    <s v="DIR"/>
    <s v="Reitoria - Estagiários"/>
    <s v="Solicitação: 723/2022 Setor: Serviço de Graduação Solicitante: 2333180-1 Katia Cilene Beltran Souza Nobre Valor da Bolsa: 1.212,00 Previsão Orçamentária: 14.544,00 + 3.168,00 (auxílio transporte) Duração: 12 meses Jornada: 30 Horas Remanejamento 50307740 - Remanejamento de recurso para estágio do aluno Gabriela Pinheiro de Moraes."/>
    <s v="Sim"/>
    <n v="17712"/>
    <m/>
    <n v="17712"/>
    <n v="0"/>
    <n v="5"/>
    <x v="1"/>
    <x v="0"/>
  </r>
  <r>
    <x v="18"/>
    <d v="2022-05-25T00:00:00"/>
    <n v="15621"/>
    <s v="DIR"/>
    <s v="Débitos Tesouraria"/>
    <s v="Ajustes de lançamentos referente as despesas realizadas no Grupo do Tesouro do processo de adiantamento nº : 22.1.208.43.8, mas lançados nos RI dos professores - GO 15402, 15415, 15476, 15536, 15414 e 15557 - Contrapartida RI Diretoria GC 3715"/>
    <s v="Sim"/>
    <n v="3565.05"/>
    <m/>
    <n v="3565.05"/>
    <n v="0"/>
    <n v="5"/>
    <x v="1"/>
    <x v="0"/>
  </r>
  <r>
    <x v="18"/>
    <d v="2022-05-26T00:00:00"/>
    <n v="15622"/>
    <s v="AAA"/>
    <s v="(ECT)- Empr. Bras. de Correios e Telégrafos"/>
    <s v="EMS - convênio internacional - INFN - Central Adm.INT.RElacion Service - 00044 Frascati Itália (Roma) (N.Objeto:)"/>
    <s v="Não"/>
    <n v="0"/>
    <m/>
    <n v="0"/>
    <n v="0"/>
    <n v="5"/>
    <x v="1"/>
    <x v="0"/>
  </r>
  <r>
    <x v="18"/>
    <d v="2022-05-26T00:00:00"/>
    <n v="15626"/>
    <s v="DIR"/>
    <s v="IME"/>
    <s v="Referente ao cálculo de rateio do pool de gráficas relativo ao mês de abril de 2022. Remanejamento N° 2022 50271788"/>
    <s v="Sim"/>
    <n v="2471.64"/>
    <m/>
    <n v="2471.64"/>
    <n v="0"/>
    <n v="5"/>
    <x v="1"/>
    <x v="0"/>
  </r>
  <r>
    <x v="18"/>
    <d v="2022-05-26T00:00:00"/>
    <n v="15627"/>
    <s v="DIR"/>
    <s v="IME"/>
    <s v="Referente ao cálculo de rateio do consumo e locação de equipamentos do pool de gráficas relativos aos meses de janeiro e fevereiro de 2022. Remanejamento 2022 50271800."/>
    <s v="Sim"/>
    <n v="1799.9"/>
    <m/>
    <n v="1799.9"/>
    <n v="0"/>
    <n v="5"/>
    <x v="1"/>
    <x v="0"/>
  </r>
  <r>
    <x v="18"/>
    <d v="2022-05-27T00:00:00"/>
    <n v="15628"/>
    <s v="DIR"/>
    <s v="Antonio Carlos Hernandes"/>
    <s v="Aquisição emergencial de ventoinhas para No-Break e canopla. Deposito em conta Banco do Brasil Ag: 7068-8 C/C: 13992-0"/>
    <s v="Sim"/>
    <n v="960"/>
    <m/>
    <n v="960"/>
    <n v="0"/>
    <n v="5"/>
    <x v="1"/>
    <x v="0"/>
  </r>
  <r>
    <x v="18"/>
    <d v="2022-05-27T00:00:00"/>
    <n v="15629"/>
    <s v="DIR"/>
    <s v="Ricardo Ichiwaki"/>
    <s v="Solicitação de reembolso a Ricardo Ichiwaki pela compra de insumos emergenciais aos projetos experimentais dos Laboratórios Didáticos"/>
    <s v="Sim"/>
    <n v="940.47"/>
    <m/>
    <n v="940.47"/>
    <n v="0"/>
    <n v="5"/>
    <x v="1"/>
    <x v="0"/>
  </r>
  <r>
    <x v="18"/>
    <d v="2022-05-27T00:00:00"/>
    <n v="15631"/>
    <s v="AAA"/>
    <s v="Irene Vicicato Lopes"/>
    <s v="Compra de biscoitos, doce e salgado, e chá, a serem utilizados em reuniões do Conselho Técnico Administrativo, Congregação e Concursos"/>
    <s v="Sim"/>
    <n v="54.73"/>
    <m/>
    <n v="54.73"/>
    <n v="0"/>
    <n v="5"/>
    <x v="1"/>
    <x v="0"/>
  </r>
  <r>
    <x v="18"/>
    <d v="2022-05-30T00:00:00"/>
    <n v="15634"/>
    <s v="DIR"/>
    <s v="Transposição interna"/>
    <s v="Remanejamento N° 2022 50275562 para manutenção predial para atender empenho de despesas miúdas e de pronto pagamento."/>
    <s v="Sim"/>
    <n v="8000"/>
    <m/>
    <n v="8000"/>
    <n v="0"/>
    <n v="5"/>
    <x v="1"/>
    <x v="0"/>
  </r>
  <r>
    <x v="18"/>
    <d v="2022-05-31T00:00:00"/>
    <n v="15632"/>
    <s v="ATF-CONV"/>
    <s v="(ECT)- Empr. Bras. de Correios e Telégrafos"/>
    <s v="Envio de prestação de contes do Prof. Máximo David Ave Pernas processo N° 2017/262380-04 - via Sedex - (Nº.Objeto:QB655644341br)"/>
    <s v="Sim"/>
    <n v="8.52"/>
    <m/>
    <n v="8.52"/>
    <n v="0"/>
    <n v="5"/>
    <x v="1"/>
    <x v="0"/>
  </r>
  <r>
    <x v="18"/>
    <d v="2022-06-01T00:00:00"/>
    <n v="15639"/>
    <s v="DIR-CPESQ"/>
    <s v="Marcus Aloizo Martinez Aguiar"/>
    <s v="NE.02660265 - Colóquio do IFUSP &quot;Simulando a Origem das Espécies&quot;, no dia 02/06/2022."/>
    <s v="Sim"/>
    <n v="400"/>
    <m/>
    <n v="400"/>
    <n v="0"/>
    <n v="6"/>
    <x v="7"/>
    <x v="0"/>
  </r>
  <r>
    <x v="18"/>
    <d v="2022-06-02T00:00:00"/>
    <n v="15642"/>
    <s v="DIR-CIPA"/>
    <s v="Alex Fernando Monego Cecotte"/>
    <s v="Reembolso pela aquisição de óculos de segurança com grau para uso na Oficina Central pelo funcionário Alex Fernando Monego Cecotte nº USP - 8409052"/>
    <s v="Sim"/>
    <n v="630"/>
    <m/>
    <n v="630"/>
    <n v="0"/>
    <n v="6"/>
    <x v="7"/>
    <x v="0"/>
  </r>
  <r>
    <x v="18"/>
    <d v="2022-06-03T00:00:00"/>
    <n v="15647"/>
    <s v="AAA-CONC"/>
    <s v="INSS - Patronal"/>
    <s v="INSS Patronal ref. ao pagamento de honorários a Professores(as) Visitantes pela participação na comissão julgadora do concurso para provimento de um Prof. Doutor junto ao DFEP - NE 1640180/2022 Marcelo Martins Sant'Anna e NE 1640775/2022 Ricardo Tadeu Lopes - Processo: 22.1.17.43.8"/>
    <s v="Sim"/>
    <n v="371.42"/>
    <m/>
    <n v="371.42"/>
    <n v="0"/>
    <n v="6"/>
    <x v="7"/>
    <x v="0"/>
  </r>
  <r>
    <x v="18"/>
    <d v="2022-06-03T00:00:00"/>
    <n v="15648"/>
    <s v="AAA-CONC"/>
    <s v="INSS - Patronal"/>
    <s v="INSS Patronal ref. ao pagamento de honorários a Professores(as) Visitantes pela participação na comissão julgadora do concurso para provimento de um Prof. Doutor junto ao DFGE, a ser realizado no período de 23 a 27/05/2022 - NEE 2034534 Hélio Chacham (UFMG), NEE 2034542 Maria Carolina de Oliveira Aguiar(UFMG) e NEE 2034550 Tobias Micklitz(CBPF) - Processo: 22.1.17.43.8"/>
    <s v="Sim"/>
    <n v="557.13"/>
    <m/>
    <n v="557.13"/>
    <n v="0"/>
    <n v="6"/>
    <x v="7"/>
    <x v="0"/>
  </r>
  <r>
    <x v="18"/>
    <d v="2022-06-03T00:00:00"/>
    <n v="15649"/>
    <s v="AAA-CONC"/>
    <s v="INSS - Patronal"/>
    <s v="INSS Patronal ref. ao pagamento de honorários a Professores(as) Visitantes pela participação na comissão julgadora do concurso para provimento de um Prof. Doutor junto ao DFAP, a ser realizado no período de 23 a 27/05/2022 - NEE 2034674 Jean Pierre Henry Balbaud Ometto(INPE) e NEE 2034682 José Marcus de Oliveira Godoy (PUC/RJ) - Processo: 22.1.17.43.8"/>
    <s v="Sim"/>
    <n v="371.42"/>
    <m/>
    <n v="371.42"/>
    <n v="0"/>
    <n v="6"/>
    <x v="7"/>
    <x v="0"/>
  </r>
  <r>
    <x v="18"/>
    <d v="2022-06-03T00:00:00"/>
    <n v="15650"/>
    <s v="AAA-CONC"/>
    <s v="INSS - Patronal"/>
    <s v="INSS Patronal ref. ao pagamento de honorários a Professores(as) Visitantes pela participação na comissão julgadora do concurso para provimento de um Prof. Doutor junto ao DFMA, a ser realizado no período de 30/05 a 03/06/2022 - NEE 2264599 Cid Bartolomeu de Araújo(UFPE), NEE 2264505 Isabel Cristina dos Santos Carvalho(PUC/RJ), NEE 2264513 Ítalo Marcos Nunes de Oliveira(UFAL) e NEE 2264556 Mauro Luciano Baesso (UEM)- Processo: 22.1.167.43.0"/>
    <s v="Sim"/>
    <n v="742.84"/>
    <m/>
    <n v="742.84"/>
    <n v="0"/>
    <n v="6"/>
    <x v="7"/>
    <x v="0"/>
  </r>
  <r>
    <x v="18"/>
    <d v="2022-06-06T00:00:00"/>
    <n v="15651"/>
    <s v="DIR"/>
    <s v="Rafael Medeiros da Silva"/>
    <s v="Reembolso das lavagens dos carros oficiais - R$ 80,00 da van e R$ 35,00 carros menores"/>
    <s v="Sim"/>
    <n v="150"/>
    <m/>
    <n v="150"/>
    <n v="0"/>
    <n v="6"/>
    <x v="7"/>
    <x v="0"/>
  </r>
  <r>
    <x v="18"/>
    <d v="2022-06-06T00:00:00"/>
    <n v="15653"/>
    <s v="AAA"/>
    <s v="Remoções Ypiranga Ltda - ME"/>
    <s v="NE.02747450 - contratação de serviço de ambulância e um socorrista p/ cerimônia de Colação de Grau do IFUSP - RC 299352 - DC 122827."/>
    <s v="Sim"/>
    <n v="1230"/>
    <m/>
    <n v="1230"/>
    <n v="0"/>
    <n v="6"/>
    <x v="7"/>
    <x v="0"/>
  </r>
  <r>
    <x v="18"/>
    <d v="2022-06-07T00:00:00"/>
    <n v="15654"/>
    <s v="ATF"/>
    <s v="Naypi Serv de Despachos LTDA"/>
    <s v="Pagamento da despachante para emissão/renovação das licenças de compra/uso de produtos químicos controlados no Instituto de Física."/>
    <s v="Sim"/>
    <n v="1000"/>
    <m/>
    <n v="1000"/>
    <n v="0"/>
    <n v="6"/>
    <x v="7"/>
    <x v="0"/>
  </r>
  <r>
    <x v="18"/>
    <d v="2022-06-07T00:00:00"/>
    <n v="15656"/>
    <s v="AAA"/>
    <s v="Irene Vicicato Lopes"/>
    <s v="compra de cápsulas de café para uso em reuniões da Congregação e do Conselho Técnico-Administrativo-CTA, bem como em concursos."/>
    <s v="Sim"/>
    <n v="179.1"/>
    <m/>
    <n v="179.1"/>
    <n v="0"/>
    <n v="6"/>
    <x v="7"/>
    <x v="0"/>
  </r>
  <r>
    <x v="18"/>
    <d v="2022-06-07T00:00:00"/>
    <n v="15661"/>
    <s v="DIR"/>
    <s v="Professor(a) Visitante"/>
    <s v="Pagamento de Auxilio a Professor Visitante - Colóquio: A Experiência Universitária: Desigualdades Educacionais e de Vivências NEE 2759741 Alan Alves Brito (UFRGS) - Proc. 22.1.00167.43.0"/>
    <s v="Sim"/>
    <n v="164.48"/>
    <m/>
    <n v="164.48"/>
    <n v="0"/>
    <n v="6"/>
    <x v="7"/>
    <x v="0"/>
  </r>
  <r>
    <x v="18"/>
    <d v="2022-06-09T00:00:00"/>
    <n v="15665"/>
    <s v="DIR"/>
    <s v="DES EVENTOS LTDA. - ME"/>
    <s v="Serviço de limpeza prestado para a colação de grau dos alunos formandos do IF - 2022, que ocorrerá no dia 10/06/2022, no CDI (Centro de Difusão Internacional), USP."/>
    <s v="Sim"/>
    <n v="920"/>
    <m/>
    <n v="920"/>
    <n v="0"/>
    <n v="6"/>
    <x v="7"/>
    <x v="0"/>
  </r>
  <r>
    <x v="18"/>
    <d v="2022-06-09T00:00:00"/>
    <n v="15666"/>
    <s v="ATF-ALMOX"/>
    <s v="Alysson Cardoso Ferreira - ME"/>
    <s v="NE.02857409 - Ata Registro de Preço - aquisição de papéis higiênicos, toalhas de papel e bobina - RC 300199 - DC 123947."/>
    <s v="Sim"/>
    <n v="100124"/>
    <m/>
    <n v="100124"/>
    <n v="0"/>
    <n v="6"/>
    <x v="7"/>
    <x v="0"/>
  </r>
  <r>
    <x v="18"/>
    <d v="2022-06-10T00:00:00"/>
    <n v="15667"/>
    <s v="DIR"/>
    <s v="Sueli Maria de Lima"/>
    <s v="Reembolso para a funcionária Sueli Maria de Lima pela compra de 10 pacotes de açúcar para uso na Diretoria. CPF: 161.166.048-38."/>
    <s v="Sim"/>
    <n v="39"/>
    <m/>
    <n v="39"/>
    <n v="0"/>
    <n v="6"/>
    <x v="7"/>
    <x v="0"/>
  </r>
  <r>
    <x v="18"/>
    <d v="2022-06-10T00:00:00"/>
    <n v="15668"/>
    <s v="ATA-COPA"/>
    <s v="Samuel de Oliveira Mota"/>
    <s v="Solicito o reembolso de R$230,00 referente a compra de 02 GLP de 13Kg junto à distribuidora RELUZ para uso nas copas do IFUSP."/>
    <s v="Sim"/>
    <n v="230"/>
    <m/>
    <n v="230"/>
    <n v="0"/>
    <n v="6"/>
    <x v="7"/>
    <x v="0"/>
  </r>
  <r>
    <x v="18"/>
    <d v="2022-06-22T00:00:00"/>
    <n v="15683"/>
    <s v="DIR-CCEX"/>
    <s v="Suzana de Souza Lalic"/>
    <s v="NE.02991741 - Participação da Palestra - Projeto Física para Todos - Título &quot;Dosimetria das Radiações&quot; - dia 02/07/2022."/>
    <s v="Sim"/>
    <n v="400"/>
    <m/>
    <n v="400"/>
    <n v="0"/>
    <n v="6"/>
    <x v="7"/>
    <x v="0"/>
  </r>
  <r>
    <x v="18"/>
    <d v="2022-06-24T00:00:00"/>
    <n v="15686"/>
    <s v="ATF-CONV"/>
    <s v="ECT-Empresa Brasileira de Correios e Telégrafos"/>
    <s v="Envio de prestação de contas via SEDEX do Prof. Arnaldo Gammal - Processo 2016/17612-7 - (Nº.Objeto:QB868504405br)"/>
    <s v="Sim"/>
    <n v="8.52"/>
    <m/>
    <n v="8.52"/>
    <n v="0"/>
    <n v="6"/>
    <x v="7"/>
    <x v="0"/>
  </r>
  <r>
    <x v="18"/>
    <d v="2022-06-24T00:00:00"/>
    <n v="15688"/>
    <s v="DIR"/>
    <s v="Agencia de Viagens Arca Ltda."/>
    <s v="NE.03018567 - serviço de transporte de alunos do IF à Sumaré - SP - RC 326058 - DC 134507."/>
    <s v="Sim"/>
    <n v="3200"/>
    <m/>
    <n v="3200"/>
    <n v="0"/>
    <n v="6"/>
    <x v="7"/>
    <x v="0"/>
  </r>
  <r>
    <x v="18"/>
    <d v="2022-06-27T00:00:00"/>
    <n v="15690"/>
    <s v="DIR-OMC"/>
    <s v="Marcos Santos de Souza"/>
    <s v="Reembolso para pagamento do conserto de um motor monofásico 4 pólos da lixadeira de mesa da marca Ferrari da Oficina Mecânica do Edif. Basílio Jafet. Pagamento já realizado."/>
    <s v="Sim"/>
    <n v="407"/>
    <m/>
    <n v="407"/>
    <n v="0"/>
    <n v="6"/>
    <x v="7"/>
    <x v="0"/>
  </r>
  <r>
    <x v="18"/>
    <d v="2022-06-30T00:00:00"/>
    <n v="15709"/>
    <s v="AAA-CPG-I"/>
    <s v="(ECT) Empresa Brasileira de Correios e Telégrafos"/>
    <s v="Solicito envio de correspondência Prioritário com registro, para WES Global Documentation Centre/ PO box 2008 Stn Main/Newmarket, ON L3Y 0G5/Canada. WES Reference Number: 5560391 - (Nº.Objeto:RR230635334br)"/>
    <s v="Sim"/>
    <n v="23.15"/>
    <m/>
    <n v="23.15"/>
    <n v="0"/>
    <n v="6"/>
    <x v="7"/>
    <x v="0"/>
  </r>
  <r>
    <x v="18"/>
    <d v="2022-06-30T00:00:00"/>
    <n v="15711"/>
    <s v="ATA"/>
    <s v="IME"/>
    <s v="Rem. 50330989 / 50331004 - referente ao cálculo de rateio do pool de gráficas relativo ao mês de maio de 2022."/>
    <s v="Sim"/>
    <n v="2221.75"/>
    <m/>
    <n v="2221.75"/>
    <n v="0"/>
    <n v="6"/>
    <x v="7"/>
    <x v="0"/>
  </r>
  <r>
    <x v="18"/>
    <d v="2022-07-01T00:00:00"/>
    <n v="15714"/>
    <s v="DIR"/>
    <s v="Ricardo Ichiwaki"/>
    <s v="Solicitação de reembolso pela compra de insumos emergenciais ao desenvolvimento dos experimentos dos Laboratórios Didáticos, para o ensino de Física Experimental."/>
    <s v="Sim"/>
    <n v="1541.61"/>
    <m/>
    <n v="1541.61"/>
    <n v="0"/>
    <n v="7"/>
    <x v="8"/>
    <x v="0"/>
  </r>
  <r>
    <x v="18"/>
    <d v="2022-07-01T00:00:00"/>
    <n v="15718"/>
    <s v="ATO"/>
    <s v="PUSP - Capital"/>
    <s v="Rem. 50332329 - para atender o OF.DVGS/SVRN/081/PUSP-C, serviço de coleta, transporte, tratamento e destino final de lâmpadas fluorescentes inservíveis."/>
    <s v="Sim"/>
    <n v="527.94000000000005"/>
    <m/>
    <n v="527.94000000000005"/>
    <n v="0"/>
    <n v="7"/>
    <x v="8"/>
    <x v="0"/>
  </r>
  <r>
    <x v="18"/>
    <d v="2022-07-04T00:00:00"/>
    <n v="15729"/>
    <s v="ATA"/>
    <s v="Licitacp Comercio de Produtos Ltda."/>
    <s v="NE.03257740 - aquisição de álcool 70% - RC 250191 - 136984."/>
    <s v="Sim"/>
    <n v="288"/>
    <m/>
    <n v="288"/>
    <n v="0"/>
    <n v="7"/>
    <x v="8"/>
    <x v="0"/>
  </r>
  <r>
    <x v="18"/>
    <d v="2022-07-07T00:00:00"/>
    <n v="15745"/>
    <s v="DIR"/>
    <s v="Stand Up Comércio, Montagem e Instalações Ltda."/>
    <s v="Desmontagem e montagem do arquivo deslizante da Seção de Expediente e Transportes devido a mudança de sala."/>
    <s v="Sim"/>
    <n v="2000"/>
    <m/>
    <n v="2000"/>
    <n v="0"/>
    <n v="7"/>
    <x v="8"/>
    <x v="0"/>
  </r>
  <r>
    <x v="18"/>
    <d v="2022-07-07T00:00:00"/>
    <n v="15748"/>
    <s v="DIR"/>
    <s v="Antonio Carlos Hernandes"/>
    <s v="Aquisição emergencial de ventoinhas para nobreak e switch, teclado e mouse para a sala de monitoramento, canopla para os novos microfones dos auditórios, dispositivo de segurança para controle remoto do projetor do Auditorio Abraão de Moraes. Deposito em conta Ag: 7068-8, c/c: 13992-0"/>
    <s v="Sim"/>
    <n v="1487"/>
    <m/>
    <n v="1487"/>
    <n v="0"/>
    <n v="7"/>
    <x v="8"/>
    <x v="0"/>
  </r>
  <r>
    <x v="18"/>
    <d v="2022-07-07T00:00:00"/>
    <n v="15749"/>
    <s v="AAA-CONC"/>
    <s v="Meru Viagens EIRELI"/>
    <s v="Fatura 7968 - Compra de passagem aérea para professores que participarão de comissões julgador de concursos para Prof. Dr. junto ao IFUSP - RC 281127 - Tobias Micklitz (RJ/SP/RJ), Helio Chacham (MG/SP/MG), Maria Aguiar (MG/SP/MG) - RC 290215 - Isabel Carvalho (RJ/SP/RJ), Cid Araújo (PE/SP/PE), Mauro Baesso (PR/SP/PR), Ítalo Oliveira (PB/SP/PB) - RC 248898 - Ítalo Oliveira (PB/SP/PB) - RC 276140 - José godoy (RJ/SP/RJ)."/>
    <s v="Sim"/>
    <n v="22469.58"/>
    <m/>
    <n v="22469.58"/>
    <n v="0"/>
    <n v="7"/>
    <x v="8"/>
    <x v="0"/>
  </r>
  <r>
    <x v="18"/>
    <d v="2022-07-08T00:00:00"/>
    <n v="15750"/>
    <s v="DIR"/>
    <s v="ENZA ENRICA MATTEIS"/>
    <s v="Reembolso para Enza Enrica Matteis pelo pagamento de R$130,00 (conforme NFe de serviços anexa), pelo conserto do micro-ondas do IF/Administração, Número de patrimônio 043.017.362."/>
    <s v="Sim"/>
    <n v="130"/>
    <m/>
    <n v="130"/>
    <n v="0"/>
    <n v="7"/>
    <x v="8"/>
    <x v="0"/>
  </r>
  <r>
    <x v="18"/>
    <d v="2022-07-08T00:00:00"/>
    <n v="15751"/>
    <s v="DIR"/>
    <s v="Manfredo H. Tabacniks"/>
    <s v="Reembolso em nome do Prof. Manfredo H. Tabacniks, referente a despesa com refeição com os visitantes do CNPEM - Centro Nacional de Pesquisa em Energia e Materiais para discutir um convênio entre as partes (IFUSP/CNPEM). Participantes CNPEM: Rafael Molena Seraphin, Sérgio Rodrigo Marques, Liu Lin, Regis T. Neuenschwander e Fernando Antonio Bacchin Neto"/>
    <s v="Sim"/>
    <n v="282.13"/>
    <m/>
    <n v="282.13"/>
    <n v="0"/>
    <n v="7"/>
    <x v="8"/>
    <x v="0"/>
  </r>
  <r>
    <x v="18"/>
    <d v="2022-07-08T00:00:00"/>
    <n v="15752"/>
    <s v="DIR"/>
    <s v="Professor(a) Visitante"/>
    <s v="Pagamento de Pró-Labore a Professores(as) Visitantes pela participação na comissão julgadora do concurso para obtenção do título de Livre-Docência junto ao DFEP, a ser realizado no período de 18 a 20/07/2022 - NEE 3342607 Andrea Brito Latge (UFF), NEE 3342615 Antonio Azevedo da Costa (UFPE), NEE 3342623 Caio Henrique Lewenkopf (UFF) e NEE 3342631 Rogério Magalhães Paniago (UFMG). Processo 22.1.17.43.8"/>
    <s v="Sim"/>
    <n v="4857.12"/>
    <m/>
    <n v="4857.12"/>
    <n v="0"/>
    <n v="7"/>
    <x v="8"/>
    <x v="0"/>
  </r>
  <r>
    <x v="18"/>
    <d v="2022-07-08T00:00:00"/>
    <n v="15753"/>
    <s v="ATA-VEICULO"/>
    <s v="MGB Pneus Importacao e Distribuicao - EIRELI"/>
    <s v="NE.03413547 - aquisição de pneus p/ o caminhão da frota do IFUSP - RC 349163 - DC 117394."/>
    <s v="Sim"/>
    <n v="5675"/>
    <m/>
    <n v="5675"/>
    <n v="0"/>
    <n v="7"/>
    <x v="8"/>
    <x v="0"/>
  </r>
  <r>
    <x v="18"/>
    <d v="2022-07-11T00:00:00"/>
    <n v="15756"/>
    <s v="DIR"/>
    <s v="Professor(a) Visitante"/>
    <s v="Pagamento de Auxílio a Professores(as) Visitantes pela participação na comissão julgadora do concurso para provimento de um Professor Titular junto ao DFNC, a ser realizado no período de 25 a 29/07/2022 - NEE 3430590 Leandro Salazar de Paula (UFRJ), NEE 3430727 Miguel Abatte (UFPR) e NEE 3430956 Rudnei de Oliveira Ramos (UERJ). Processo 22.1.00167.43.0 - Ajuste no valor desta G.O. devido a anulação de parte dos empenhos devido ao término antecipado do concurso.(De R$ 7.672,80 para R$ 4.603,68)"/>
    <s v="Sim"/>
    <n v="4603.68"/>
    <m/>
    <n v="4603.68"/>
    <n v="0"/>
    <n v="7"/>
    <x v="8"/>
    <x v="0"/>
  </r>
  <r>
    <x v="18"/>
    <d v="2022-07-11T00:00:00"/>
    <n v="15755"/>
    <s v="DIR"/>
    <s v="Professor(a) Visitante"/>
    <s v="Pagamento de Pró-Labore a Professores(as) Visitantes pela participação na comissão julgadora do concurso para provimento de um Professor Titular junto ao DFNC, a ser realizado no período de 25 a 29/07/2022 - NEE 3427645 Leandro Salazar de Paula (UFRJ), NEE 3427831 Miguel Abatte (UFPR) e NEE 3427998 Rudnei de Oliveira Ramos (UERJ). Processo 22.1.17.43.8"/>
    <s v="Sim"/>
    <n v="3642.84"/>
    <m/>
    <n v="3642.84"/>
    <n v="0"/>
    <n v="7"/>
    <x v="8"/>
    <x v="0"/>
  </r>
  <r>
    <x v="18"/>
    <d v="2022-07-12T00:00:00"/>
    <n v="15758"/>
    <s v="DIR"/>
    <s v="São Locação venda de máquina de café Ltda."/>
    <s v="Aquisição de 6 (seis) pacotes de café em grãos (1 Kg), Tradicional Torraclara, para a Diretoria do Instituto de Física."/>
    <s v="Sim"/>
    <n v="354"/>
    <m/>
    <n v="354"/>
    <n v="0"/>
    <n v="7"/>
    <x v="8"/>
    <x v="0"/>
  </r>
  <r>
    <x v="18"/>
    <d v="2022-07-13T00:00:00"/>
    <n v="15759"/>
    <s v="DIR"/>
    <s v="American Institute of Physics"/>
    <s v="Serviço de assinatura de jornais e periódicos - NE 3452968/2022 - Processo: 22.1.406.43.4 - Reforço NE 03552717 - Alteração de R$ 12.203,00."/>
    <s v="Sim"/>
    <n v="12539.59"/>
    <m/>
    <n v="12539.59"/>
    <n v="0"/>
    <n v="7"/>
    <x v="8"/>
    <x v="0"/>
  </r>
  <r>
    <x v="18"/>
    <d v="2022-07-13T00:00:00"/>
    <n v="15761"/>
    <s v="DIR"/>
    <s v="Antonio Carlos Hernandes"/>
    <s v="Aquisicao emergencial de 3 cabos Displayport/HDMI, para uso na nova sala de monitoramento por cameras localizada na ALA 1."/>
    <s v="Sim"/>
    <n v="299.7"/>
    <m/>
    <n v="299.7"/>
    <n v="0"/>
    <n v="7"/>
    <x v="8"/>
    <x v="0"/>
  </r>
  <r>
    <x v="18"/>
    <d v="2022-07-13T00:00:00"/>
    <n v="15762"/>
    <s v="DIR-CCEX"/>
    <s v="Colaboradores eventuais (Visitas monitoradas)"/>
    <s v="Pagamento a colaboradores eventuais (Aluno) que participarão de atividades de apoio as visitas monitoradas a unidades de ensino, laboratórios, museus e órgãos de integração e apoio no período de Julho a Setembro de 2022 realizado pela CCEx. NEE 3459539 (Aluno: Leonardo Silva Novais nº USP 12610688) Proc. 22.1.408.43.7"/>
    <s v="Sim"/>
    <n v="300"/>
    <m/>
    <n v="300"/>
    <n v="0"/>
    <n v="7"/>
    <x v="8"/>
    <x v="0"/>
  </r>
  <r>
    <x v="18"/>
    <d v="2022-07-13T00:00:00"/>
    <n v="15763"/>
    <s v="DIR"/>
    <s v="Débitos Tesouraria"/>
    <s v="Ajustes de lançamentos referente as despesas realizadas no Grupo do Tesouro do processo de adiantamento nº : 22.1.325.43.4, mas lançados nos RI dos professores - GO 15687, 15655, 15691, 15674, 15696 e 15715 - Contrapartida RI Diretoria GC 3732."/>
    <s v="Sim"/>
    <n v="3715.5"/>
    <m/>
    <n v="3715.5"/>
    <n v="0"/>
    <n v="7"/>
    <x v="8"/>
    <x v="0"/>
  </r>
  <r>
    <x v="18"/>
    <d v="2022-07-13T00:00:00"/>
    <n v="15764"/>
    <s v="DIR"/>
    <s v="Débitos Tesouraria"/>
    <s v="Ajustes de lançamentos referente as despesas realizadas no Grupo do Tesouro do processo de adiantamento nº : 22.1.296.43.4, mas lançados nos RI dos professores - GO 15623, 15635, 15637 e 15652 - Contrapartida RI Diretoria GC 3733."/>
    <s v="Sim"/>
    <n v="2584.0300000000002"/>
    <m/>
    <n v="2584.0300000000002"/>
    <n v="0"/>
    <n v="7"/>
    <x v="8"/>
    <x v="0"/>
  </r>
  <r>
    <x v="18"/>
    <d v="2022-07-13T00:00:00"/>
    <n v="15765"/>
    <s v="DIR"/>
    <s v="Débitos Tesouraria"/>
    <s v="Ajustes de lançamentos referente as despesas realizadas no Grupo do Tesouro do processo de adiantamento nº : 22.1.229.43.5, mas lançados nos RI dos professores - GO 15413, 15502, 15536, 15548, 15555, 15404, 15559, 15583 e 15587 - Contrapartida RI Diretoria GC 3734."/>
    <s v="Sim"/>
    <n v="5400.67"/>
    <m/>
    <n v="5400.67"/>
    <n v="0"/>
    <n v="7"/>
    <x v="8"/>
    <x v="0"/>
  </r>
  <r>
    <x v="18"/>
    <d v="2022-07-14T00:00:00"/>
    <n v="15766"/>
    <s v="ATA-EXPEDIENTE"/>
    <s v="Rosangela Trevisan R. Ferreira"/>
    <s v="Material de escritório para uso imediato da Seção de Expediente e Transportes."/>
    <s v="Sim"/>
    <n v="45.4"/>
    <m/>
    <n v="45.4"/>
    <n v="0"/>
    <n v="7"/>
    <x v="8"/>
    <x v="0"/>
  </r>
  <r>
    <x v="18"/>
    <d v="2022-07-18T00:00:00"/>
    <n v="15770"/>
    <s v="ATA"/>
    <s v="Hesam Comércio e Serviços SLU Ltda"/>
    <s v="NE.03501160 - Aquisição de reservatórios (refil) para saboneteiras. RC 172077 - DC 146653 - Proc. 22.1.392.43.3"/>
    <s v="Sim"/>
    <n v="792"/>
    <m/>
    <n v="792"/>
    <n v="0"/>
    <n v="7"/>
    <x v="8"/>
    <x v="0"/>
  </r>
  <r>
    <x v="18"/>
    <d v="2022-07-20T00:00:00"/>
    <n v="15773"/>
    <s v="SBI"/>
    <s v="Antonio Aparecido de Souza-ME"/>
    <s v="Adiantamento - Aquisição de serviço de chaveiro para troca de segredo com 2 chaves + confecção de 10 cópias de chaves yale para Biblioteca."/>
    <s v="Sim"/>
    <n v="190"/>
    <m/>
    <n v="190"/>
    <n v="0"/>
    <n v="7"/>
    <x v="8"/>
    <x v="0"/>
  </r>
  <r>
    <x v="18"/>
    <d v="2022-07-20T00:00:00"/>
    <n v="15774"/>
    <s v="FEP"/>
    <s v="Antonio Aparecido de Souza-ME"/>
    <s v="Adiantamento - Aquisição de serviço de chaveiro para troca de segredo e desmonte de cilindro com 2 chaves + confecção de 10 copias de chaves"/>
    <s v="Sim"/>
    <n v="328"/>
    <m/>
    <n v="328"/>
    <n v="0"/>
    <n v="7"/>
    <x v="8"/>
    <x v="0"/>
  </r>
  <r>
    <x v="18"/>
    <d v="2022-07-20T00:00:00"/>
    <n v="15775"/>
    <s v="AAA-SAL"/>
    <s v="Antonio Aparecido de Souza-ME"/>
    <s v="Adiantamento - Aquisição de serviço de chaveiro para produção de cópia de chave na seção de Alunos"/>
    <s v="Sim"/>
    <n v="18"/>
    <m/>
    <n v="18"/>
    <n v="0"/>
    <n v="7"/>
    <x v="8"/>
    <x v="0"/>
  </r>
  <r>
    <x v="18"/>
    <d v="2022-07-21T00:00:00"/>
    <n v="15777"/>
    <s v="DIR-SBI"/>
    <s v="Rui Polan Górniak"/>
    <s v="Reembolso para compra de cola para oficina de restauro em caráter emergencial. Rui Polan Górniak CPF.: 261.503.606-87"/>
    <s v="Sim"/>
    <n v="51"/>
    <m/>
    <n v="51"/>
    <n v="0"/>
    <n v="7"/>
    <x v="8"/>
    <x v="0"/>
  </r>
  <r>
    <x v="18"/>
    <d v="2022-07-21T00:00:00"/>
    <n v="15778"/>
    <s v="DIR-SBI"/>
    <s v="Banco do Brasil"/>
    <s v="NE.03553012 - Pagamento de taxa referente a fechamento de câmbio - serviço de assinatura de jornais e periódicos - DC 156799 - Alteração de R$ 125,10."/>
    <s v="Sim"/>
    <n v="125"/>
    <m/>
    <n v="125"/>
    <n v="0"/>
    <n v="7"/>
    <x v="8"/>
    <x v="0"/>
  </r>
  <r>
    <x v="18"/>
    <d v="2022-07-22T00:00:00"/>
    <n v="15783"/>
    <s v="DIR"/>
    <s v="Reitoria - Estagiários"/>
    <s v="Solicitação: 835/2022 Setor: Diretoria Instituto de Física Solicitante: 3472142-1 Maria Luísa Pestilla Tippi Valor da Bolsa: 1.212,00 Previsão Orçamentária: 7.272,00 + 1.584,00 (auxílio transporte) Duração: 6 meses Jornada: 30 Horas Doc. Mov. Verba: 202203006682 Processo: 22.1.29.43.6 Aluno: 10694139 - Sthephany de Fatima de Oliveira Data de Cadastro: 21/07/2022 22:07 Remanejamento N° 2022 50395428"/>
    <s v="Sim"/>
    <n v="8856"/>
    <m/>
    <n v="8856"/>
    <n v="0"/>
    <n v="7"/>
    <x v="8"/>
    <x v="0"/>
  </r>
  <r>
    <x v="18"/>
    <d v="2022-07-22T00:00:00"/>
    <n v="15785"/>
    <s v="DIR"/>
    <s v="Ricardo Ichiwaki"/>
    <s v="Solicitação de reembolso a Ricardo Ichiwaki pela compra de insumos emergenciais aos Laboratórios Didáticos, destinado à montagem de experimentos para as aulas de Física Experimental."/>
    <s v="Sim"/>
    <n v="2518.7600000000002"/>
    <m/>
    <n v="2518.7600000000002"/>
    <n v="0"/>
    <n v="7"/>
    <x v="8"/>
    <x v="0"/>
  </r>
  <r>
    <x v="18"/>
    <d v="2022-07-25T00:00:00"/>
    <n v="15787"/>
    <s v="DIR"/>
    <s v="INSS - Patronal"/>
    <s v="INSS Patronal ref. ao pagamento de Pró-Labore a Professores(as) Visitantes pela participação na comissão julgadora do concurso para obtenção do título de Livre-Docência junto ao DFEP, a ser realizado no período de 18 a 20/07/2022 - NEE 3342607 Andrea Brito Latge (UFF), NEE 3342615 Antonio Azevedo da Costa (UFPE), NEE 3342623 Caio Henrique Lewenkopf (UFF) e NEE 3342631 Rogério Magalhães Paniago (UFMG). Processo 22.1.17.43.8"/>
    <s v="Sim"/>
    <n v="971.4"/>
    <m/>
    <n v="971.4"/>
    <n v="0"/>
    <n v="7"/>
    <x v="8"/>
    <x v="0"/>
  </r>
  <r>
    <x v="18"/>
    <d v="2022-07-25T00:00:00"/>
    <n v="15788"/>
    <s v="DIR"/>
    <s v="Débitos Tesouraria"/>
    <s v="Ajustes de lançamentos referente as despesas realizadas no Grupo do Tesouro do processo de adiantamento nº : 22.1.341.43.0, mas lançados nos RI dos professores - GO 15725, 15715, 15757, 15742 e 15760 - Contrapartida RI Diretoria GC 3737."/>
    <s v="Sim"/>
    <n v="3256.72"/>
    <m/>
    <n v="3256.72"/>
    <n v="0"/>
    <n v="7"/>
    <x v="8"/>
    <x v="0"/>
  </r>
  <r>
    <x v="18"/>
    <d v="2022-07-25T00:00:00"/>
    <n v="15786"/>
    <s v="DIR"/>
    <s v="Meru Viagens EIRELI"/>
    <s v="Fatura 8413 - Compra de passagem aérea para professora que participara de palestra no Projeto Física para Todos - dia 30/06 - RC 326821 - Suzana S. Lalic (SE/PE/SP)."/>
    <s v="Sim"/>
    <n v="2852.34"/>
    <m/>
    <n v="2852.34"/>
    <n v="0"/>
    <n v="7"/>
    <x v="8"/>
    <x v="0"/>
  </r>
  <r>
    <x v="18"/>
    <d v="2022-07-26T00:00:00"/>
    <n v="15789"/>
    <s v="ATA-EXPEDIENTE"/>
    <s v="Rodolfo Gomes Almeida"/>
    <s v="Reembolso referente ao pagamento da confecção de uma porta balcão para a Seção de Protocolo do IF. Tal solicitação se fez necessária, em caráter emergencial, para manter o distancimento de atendimento na sala recém ocupada pela seção supracitada."/>
    <s v="Sim"/>
    <n v="673.97"/>
    <m/>
    <n v="673.97"/>
    <n v="0"/>
    <n v="7"/>
    <x v="8"/>
    <x v="0"/>
  </r>
  <r>
    <x v="18"/>
    <d v="2022-07-27T00:00:00"/>
    <n v="15708"/>
    <s v="AAA-CPG-I"/>
    <s v="(ECT) Empresa Brasileira de Correios e Telégrafos"/>
    <s v="Solicito envio de correspondência por (EMS com AR), para WES Global Documentation Centre/ PO box 2008 Stn Main/Newmarket, ON L3Y 0G5/Canada. WES Reference Number: 5560391 - (Nº.Objeto: RR230635334 )"/>
    <s v="Sim"/>
    <n v="23.15"/>
    <m/>
    <n v="23.15"/>
    <n v="0"/>
    <n v="7"/>
    <x v="8"/>
    <x v="0"/>
  </r>
  <r>
    <x v="18"/>
    <d v="2022-07-27T00:00:00"/>
    <n v="15717"/>
    <s v="ATF-CONV"/>
    <s v="(ECT) Empresa Brasileira de Correios e Telégrafos"/>
    <s v="Envio de Minuta de Convênio para Fundação Faculdade de Medicina - Endereço: Avenida Rebouças 381, 9º andar; A/C Michele Cristina. Contrato 8802. Convênio 1014262: Coordenador: Prof. Paulo R. Costa. - (Nº.Objeto:QB868509014br)"/>
    <s v="Sim"/>
    <n v="8.52"/>
    <m/>
    <n v="8.52"/>
    <n v="0"/>
    <n v="7"/>
    <x v="8"/>
    <x v="0"/>
  </r>
  <r>
    <x v="18"/>
    <d v="2022-07-27T00:00:00"/>
    <n v="15792"/>
    <s v="ATO"/>
    <s v="Reitoria - Estagiários"/>
    <s v="Solicitação: 857/2022 Setor: Diretoria Instituto de Física Solicitante: 5008157-1 Veronica Espinosa Pintos Lopes Valor da Bolsa: 808,00 Previsão Orçamentária: 4.848,00 + 1.584,00 (auxílio transporte) Duração: 6 meses Jornada: 20 Horas Doc. Mov. Verba: 202203335791 Processo: 22.1.405.43.8 Aluno: 11237589 - Laura Fragoso Goncalves da Conceição Data de Cadastro: 27/07/2022 14:15 Remanejamento N° 2022 50376962"/>
    <s v="Sim"/>
    <n v="6432"/>
    <m/>
    <n v="6432"/>
    <n v="0"/>
    <n v="7"/>
    <x v="8"/>
    <x v="0"/>
  </r>
  <r>
    <x v="18"/>
    <d v="2022-07-28T00:00:00"/>
    <n v="15794"/>
    <s v="ATA-VEICULO"/>
    <s v="Francischinelli Truck Center"/>
    <s v="Troca de 4 pneus para carro oficial - F-350 PLACA DJP:0094 desmontagem e montagem $40,00 cada um bicos de rodas $20,00 cada um alinhamento $120,00 balanceamento $ 60,00 por roda se for necessário fazer cambagem fica $ 200,00"/>
    <s v="Sim"/>
    <n v="440"/>
    <m/>
    <n v="440"/>
    <n v="0"/>
    <n v="7"/>
    <x v="8"/>
    <x v="0"/>
  </r>
  <r>
    <x v="18"/>
    <d v="2022-07-28T00:00:00"/>
    <n v="15796"/>
    <s v="AAA"/>
    <s v="Meru Viagens EIRELI"/>
    <s v="Fatura 8683 - Compra de passagens aéreas para Profs. que participarão de comissão julgadora de concurso para Prof. Titular no IFUSP - dia 24/07 - RC 372947 - Rudnei O Ramos e Leandro S. Paula (RJ/SP/RJ) - Miguel Abbate (PR/SP/PR)."/>
    <s v="Sim"/>
    <n v="4944.6099999999997"/>
    <m/>
    <n v="4944.6099999999997"/>
    <n v="0"/>
    <n v="7"/>
    <x v="8"/>
    <x v="0"/>
  </r>
  <r>
    <x v="18"/>
    <d v="2022-07-28T00:00:00"/>
    <n v="15797"/>
    <s v="AAA"/>
    <s v="Tahiti Comunic. Visual Com. Import. e Export. Ltda"/>
    <s v="NE.03618351 - aquisição de tela retrátil de projetor p/ sala de reuniões - RC 251554 - DC 105876."/>
    <s v="Sim"/>
    <n v="1400"/>
    <m/>
    <n v="1400"/>
    <n v="0"/>
    <n v="7"/>
    <x v="8"/>
    <x v="0"/>
  </r>
  <r>
    <x v="18"/>
    <d v="2022-07-28T00:00:00"/>
    <n v="15798"/>
    <s v="AAA"/>
    <s v="Tahiti Comunic. Visual Com. Import. e Export. Ltda"/>
    <s v="NE.03618432 - serviço de instalação de tela retrátil de projetor p/ sala de reuniões - RC 251554 - DC 168622."/>
    <s v="Sim"/>
    <n v="250"/>
    <m/>
    <n v="250"/>
    <n v="0"/>
    <n v="7"/>
    <x v="8"/>
    <x v="0"/>
  </r>
  <r>
    <x v="18"/>
    <d v="2022-07-28T00:00:00"/>
    <n v="15799"/>
    <s v="ATA"/>
    <s v="Napoli Com. Varejista de Prods. de Limpeza Ltda."/>
    <s v="NE.03618505 - aquisições de frascos de álcoois 70% - RC 378651 - DC 163426."/>
    <s v="Sim"/>
    <n v="528"/>
    <m/>
    <n v="528"/>
    <n v="0"/>
    <n v="7"/>
    <x v="8"/>
    <x v="0"/>
  </r>
  <r>
    <x v="18"/>
    <d v="2022-08-02T00:00:00"/>
    <n v="15806"/>
    <s v="DIR"/>
    <s v="Transposição interna"/>
    <s v="REMANEJAMENTO 50384264 / 2022 - Referente complemento de saldo no Grupo 173 Preservação e Conservação de Materiais Bibliográficos GC 3740"/>
    <s v="Sim"/>
    <n v="22.7"/>
    <m/>
    <n v="22.7"/>
    <n v="0"/>
    <n v="8"/>
    <x v="9"/>
    <x v="0"/>
  </r>
  <r>
    <x v="18"/>
    <d v="2022-08-03T00:00:00"/>
    <n v="15816"/>
    <s v="AAA-CPG-I"/>
    <s v="Fabio Luiz de Souza - nºUSP 3130943"/>
    <s v="Solicitação de confecção em caráter emergencial de 04 banners e 01 faixa para o XVI Encontro do Programa de Pós-Graduação Interunidades em Ensino de Ciências e I Encontro do Programa Dinter PIEC-USP/IFSP (Ensino de Física, Ensino de Química e Ensino de Biologia), que será realizado no período de 10 a 12 de agosto. Serviço realizado pela empresa SamSystem Serviços LTDA (bannerjá.com.br). Cadastro Sintegra OK Já pago pelo funcionário do IQ Fabio Luiz de Souza - nºUSP 3130943 - CPF 215759228-86 Possuidor da conta corrente: Banco do Brasil ag. 7068-8 cc. 23249-1"/>
    <s v="Sim"/>
    <n v="465.9"/>
    <m/>
    <n v="465.9"/>
    <n v="0"/>
    <n v="8"/>
    <x v="9"/>
    <x v="0"/>
  </r>
  <r>
    <x v="18"/>
    <d v="2022-08-04T00:00:00"/>
    <n v="15819"/>
    <s v="ATA"/>
    <s v="Rosangela Trevisan R. Ferreira"/>
    <s v="Despesa referente a compra de pastas(registrador A/Z), para uso imediato, para arquivo das fichas de registros dos funcionários do IF."/>
    <s v="Sim"/>
    <n v="94"/>
    <m/>
    <n v="94"/>
    <n v="0"/>
    <n v="8"/>
    <x v="9"/>
    <x v="0"/>
  </r>
  <r>
    <x v="18"/>
    <d v="2022-08-05T00:00:00"/>
    <n v="15823"/>
    <s v="DIR"/>
    <s v="MERU VIAGENS EIRELI"/>
    <s v="Compra de passagem aérea para professores que participarão de Comissão Julgadora de Concurso para professor Titular no IFUSP . Requisição 372947 - Fatura 8888."/>
    <s v="Sim"/>
    <n v="1625.36"/>
    <m/>
    <n v="1625.36"/>
    <n v="0"/>
    <n v="8"/>
    <x v="9"/>
    <x v="0"/>
  </r>
  <r>
    <x v="18"/>
    <d v="2022-08-05T00:00:00"/>
    <n v="15825"/>
    <s v="DIR"/>
    <s v="MERU VIAGENS EIRELI"/>
    <s v="Passagem aérea para participação da XXX internacional material research congress a ser realizado em Cancun no México de 14 a 20 de agosto de 2022 - Fatura 8887 - Contrapartida GO 15824 e GC 3743."/>
    <s v="Sim"/>
    <n v="6827.1"/>
    <m/>
    <n v="6827.1"/>
    <n v="0"/>
    <n v="8"/>
    <x v="9"/>
    <x v="0"/>
  </r>
  <r>
    <x v="18"/>
    <d v="2022-08-08T00:00:00"/>
    <n v="15826"/>
    <s v="DIR"/>
    <s v="Transposição interna"/>
    <s v="Transferência para reforçar a dotação do Grupo de Manutenção Predial para realizar reserva de licitação de jardinagem - Remanejamento 50394723/2022 - DC 170848/2022 - GC 3744"/>
    <s v="Sim"/>
    <n v="101805.33"/>
    <m/>
    <n v="101805.33"/>
    <n v="0"/>
    <n v="8"/>
    <x v="9"/>
    <x v="0"/>
  </r>
  <r>
    <x v="18"/>
    <d v="2022-08-08T00:00:00"/>
    <n v="15831"/>
    <s v="DIR"/>
    <s v="Kalunga Comércio e Indústria Gráfica Ltda"/>
    <s v="ANULADA - Aquisições de relógios DC 167723/2022 - Processo: 22.1.414.43.7"/>
    <s v="Sim"/>
    <n v="0"/>
    <m/>
    <n v="0"/>
    <n v="0"/>
    <n v="8"/>
    <x v="9"/>
    <x v="0"/>
  </r>
  <r>
    <x v="18"/>
    <d v="2022-08-08T00:00:00"/>
    <n v="15832"/>
    <s v="DIR"/>
    <s v="Débitos Tesouraria"/>
    <s v="Ajustes de lançamentos referente as despesas realizadas no Grupo do Tesouro do processo de adiantamento nº : 22.1.379.43.7, mas lançados nos RI dos professores - GO 15801, 15776 e 15784 - Contrapartida RI Diretoria GC 3746."/>
    <s v="Sim"/>
    <n v="3624.64"/>
    <m/>
    <n v="3624.64"/>
    <n v="0"/>
    <n v="8"/>
    <x v="9"/>
    <x v="0"/>
  </r>
  <r>
    <x v="18"/>
    <d v="2022-08-08T00:00:00"/>
    <n v="15829"/>
    <s v="DIR"/>
    <s v="Supreme Comercial Eireli"/>
    <s v="Aquisição de cafeteira - Processo: 22.1.426.43.5 - NE 3879694/2022"/>
    <s v="Sim"/>
    <n v="220"/>
    <m/>
    <n v="220"/>
    <n v="0"/>
    <n v="8"/>
    <x v="9"/>
    <x v="0"/>
  </r>
  <r>
    <x v="18"/>
    <d v="2022-08-08T00:00:00"/>
    <n v="15830"/>
    <s v="DIR"/>
    <s v="Seattle Tecnologia e Comércio de Produtos Eletroel"/>
    <s v="Aquisição de forno de microondas - Processo: 22.1.426.43.5 - NE 3879619/2022"/>
    <s v="Sim"/>
    <n v="550"/>
    <m/>
    <n v="550"/>
    <n v="0"/>
    <n v="8"/>
    <x v="9"/>
    <x v="0"/>
  </r>
  <r>
    <x v="18"/>
    <d v="2022-08-09T00:00:00"/>
    <n v="15835"/>
    <s v="DIR"/>
    <s v="NOVA COMUNICAÇÃO"/>
    <s v="Despesas de projeto de sinalização do HEPIC e LAMFI devido a alterações na estrutura do prédio."/>
    <s v="Sim"/>
    <n v="1892.09"/>
    <m/>
    <n v="1892.09"/>
    <n v="0"/>
    <n v="8"/>
    <x v="9"/>
    <x v="0"/>
  </r>
  <r>
    <x v="18"/>
    <d v="2022-08-09T00:00:00"/>
    <n v="15838"/>
    <s v="DIR"/>
    <s v="Mendes &amp; Bueno Buffet e Eventos Eireli - EPP"/>
    <s v="Serviço de Buffet para o evento da CPGI"/>
    <s v="Sim"/>
    <n v="1050"/>
    <m/>
    <n v="1050"/>
    <n v="0"/>
    <n v="8"/>
    <x v="9"/>
    <x v="0"/>
  </r>
  <r>
    <x v="18"/>
    <d v="2022-08-10T00:00:00"/>
    <n v="15840"/>
    <s v="DIR"/>
    <s v="Reitoria - Estagiários"/>
    <s v="Solicitação: 1054/2022 Remanejamento N° 2022 50455102 Solicitante: 5479786-1 Hercules Ramos Veloso de Freitas - Valor da Bolsa: 1.212,00 Previsão Orçamentária: 14.544,00 + 3.168,00 (auxílio transporte) Duração: 12 meses Jornada: 30 Horas Doc. Mov. Verba: 202203964160 Processo: 22.1.97.43.1 Aluno: 11224981 - Lucas Vazquez Valente Data de Cadastro: 06/09/2022 16:59"/>
    <s v="Sim"/>
    <n v="17712"/>
    <m/>
    <n v="17712"/>
    <n v="0"/>
    <n v="8"/>
    <x v="9"/>
    <x v="0"/>
  </r>
  <r>
    <x v="18"/>
    <d v="2022-08-10T00:00:00"/>
    <n v="15841"/>
    <s v="DIR"/>
    <s v="Reitoria - Estagiários"/>
    <s v="Solicitação: 1055/2022 Setor: Setor de Suporte ao Usuário Solicitante: 5479786-1 Hercules Ramos Veloso de Freitas Valor da Bolsa: 808,00 Previsão Orçamentária: 4.848,00 + 1.584,00 (auxílio transporte) Duração: 6 meses Jornada: 20 Horas Doc. Mov. Verba: 202203964179 Processo: 22.1.99.43.4 Aluno: 11880685 - Pedro Vicente de Jesus Data de Cadastro: 06/09/2022 17:01 Remanejamento N° 2022 50456389"/>
    <s v="Sim"/>
    <n v="6432"/>
    <m/>
    <n v="6432"/>
    <n v="0"/>
    <n v="8"/>
    <x v="9"/>
    <x v="0"/>
  </r>
  <r>
    <x v="18"/>
    <d v="2022-08-10T00:00:00"/>
    <n v="15842"/>
    <s v="DIR"/>
    <s v="Reitoria - Estagiários"/>
    <s v="Solicitação: 1056/2022 Setor: Setor de Suporte ao Usuário Solicitante: 5479786-1 Hercules Ramos Veloso de Freitas Valor da Bolsa: 808,00 Previsão Orçamentária: 4.848,00 + 1.584,00 (auxílio transporte) Duração: 6 meses Jornada: 20 Horas Doc. Mov. Verba: 202203964187 Processo: 22.1.98.43.8 Aluno: 11811583 - Tiago Matheus da Silva Data de Cadastro: 06/09/2022 16:58 Remanejamento N° 2022 50456400"/>
    <s v="Sim"/>
    <n v="6432"/>
    <m/>
    <n v="6432"/>
    <n v="0"/>
    <n v="8"/>
    <x v="9"/>
    <x v="0"/>
  </r>
  <r>
    <x v="18"/>
    <d v="2022-08-11T00:00:00"/>
    <n v="15845"/>
    <s v="DIR"/>
    <s v="Antonio Carlos Hernandes"/>
    <s v="Aquisição emergencial de cabo para áudio, para ser instalado nos auditórios Abraão de Moraes e Adma Jafet. OBS.: Deposito em Conta Corrente: AG: 7068-8, C/C: 13992-0"/>
    <s v="Sim"/>
    <n v="440"/>
    <m/>
    <n v="440"/>
    <n v="0"/>
    <n v="8"/>
    <x v="9"/>
    <x v="0"/>
  </r>
  <r>
    <x v="18"/>
    <d v="2022-08-11T00:00:00"/>
    <n v="15846"/>
    <s v="AAA"/>
    <s v="Professor Visitante"/>
    <s v="Pagamento Pró-Labore ref. a participação na comissão julgadora do concurso para obtenção do título de livre-Docência junto ao departamento de Física Aplicada Ed. IF 19/22 a ser realilzado no período de 13 a 15 de setembro de2022. NEE 3975120 José Antonio Eiras (UFSCar) Processo 22.1.17.43.8."/>
    <s v="Sim"/>
    <n v="1214.28"/>
    <m/>
    <n v="1214.28"/>
    <n v="0"/>
    <n v="8"/>
    <x v="9"/>
    <x v="0"/>
  </r>
  <r>
    <x v="18"/>
    <d v="2022-08-12T00:00:00"/>
    <n v="15847"/>
    <s v="ATF-COMPRAS"/>
    <s v="JT Publicidaade Comunicação e Assessoria Ltda."/>
    <s v="Solicito a liberação de verba no valor de R$ 320,00 a favor da empresa JT Publicidade Comunicação e Assessoria Ltda. a solicitação se faz necessária em caráter emergencial para publicação da Tomada de Preços 02/2022 - IFUSP referente a serviço de jardinagem."/>
    <s v="Sim"/>
    <n v="320"/>
    <m/>
    <n v="320"/>
    <n v="0"/>
    <n v="8"/>
    <x v="9"/>
    <x v="0"/>
  </r>
  <r>
    <x v="18"/>
    <d v="2022-08-12T00:00:00"/>
    <n v="15848"/>
    <s v="AAA"/>
    <s v="Auxilio Aluno"/>
    <s v="Pagamento ref. Participação na 16º edição da Feira USP e as Profissões no período de 01 a 03 de setembro de 2022. - NEE 3982681 Luiza Teixeira Sodré de Carvalho - NEE 3982908 Yuri Confessor Castilho Fernandes - NEE 3983041 Rodrigo dos Anjos Silva - NEE 3983246 Gustavo Matsuo Andrelino Sakanaka - NEE 3983319 Gabriele Benedicto Moreira"/>
    <s v="Sim"/>
    <n v="1500"/>
    <m/>
    <n v="1500"/>
    <n v="0"/>
    <n v="8"/>
    <x v="9"/>
    <x v="0"/>
  </r>
  <r>
    <x v="18"/>
    <d v="2022-08-12T00:00:00"/>
    <n v="15852"/>
    <s v="DIR"/>
    <s v="Reitoria - Estagiários"/>
    <s v="Remanejamentos diversos realizados no dia 09/08/2022 referente a complementação de recurso para estágio. SOLICITAÇÕES: Complementação de recurso para estágio do aluno Irma Fernanda Moreira Brito. Referente à solicitação 138/2018 Complementação de recurso para estágio do aluno Marina Porto Miranda. Referente à solicitação 516/2018 Complementação de recurso para estágio do aluno Joao Pedro Porro Palazzo. Referente à solicitação 685/2018 Complementação de recurso para estágio do aluno Ana Carolina Trolezi Braga. Referente à solicitação 686/2018 Complementação de recurso para estágio do aluno Carlos Alberto Chaves. Referente à solicitação 722/2018 Complementação de recurso para estágio do aluno Barbra Miguele de Sá. Referente à solicitação 723/2018 Complementação de recurso para estágio do aluno Artur Correia Alegre. Referente à solicitação 724/2018 Complementação de recurso para estágio do aluno Julianny Scarlett Dourado Cavalcante. Referente à solicitação 793/2018 Complementação de recurso para estágio do aluno Mauricio Nakane Shimao. Referente à solicitação 810/2018 Complementação de recurso para estágio do aluno Caterine Silva e Souza. Referente à solicitação 856/2018 Complementação de recurso para estágio do aluno Emanuel Lima de Sousa. Referente à solicitação 862/2018 Complementação de recurso para estágio do aluno Gabriel Araujo Hirayama. Referente à solicitação 876/2018 Complementação de recurso para estágio do aluno Lucas Henrique Bahr Yau. Referente à solicitação 251/2017 Complementação de recurso para estágio do aluno Alexandre Cintra de Moraes. Referente à solicitação 558/2017 Complementação de recurso para estágio do aluno Thays da Silva Gorska. Referente à solicitação 559/2017 Complementação de recurso para estágio do aluno Marina Porto Miranda. Referente à solicitação 615/2017 Complementação de recurso para estágio do aluno Artur Correia Alegre. Referente à solicitação 637/2017 Complementação de recurso para estágio do aluno Carlos Alberto Chaves. Referente à solicitação 641/2017 Complementação de recurso para estágio do aluno Barbra Miguele de Sá. Referente à solicitação 642/2017 Complementação de recurso para estágio do aluno Mauricio Nakane Shimao. Referente à solicitação 749/2017 Complementação de recurso para estágio do aluno Jefferson Pereira de Albuquerque. Referente à solicitação 1046/2017 Complementação de recurso para estágio do aluno Bruna Azevedo Leite. Referente à solicitação 242/2014 Complementação de recurso para estágio do aluno Laís Marina Banov. Referente à solicitação 856/2014 Complementação de recurso para estágio do aluno João Paulo Muniz Palma. Referente à solicitação 857/2014 Complementação de recurso para estágio do aluno Bianca Quitério Guariglia. Referente à solicitação 949/2014 Complementação de recurso para estágio do aluno Leticia Cozaro Silotto. Referente à solicitação 1048/2014"/>
    <s v="Sim"/>
    <n v="3618"/>
    <m/>
    <n v="3618"/>
    <n v="0"/>
    <n v="8"/>
    <x v="9"/>
    <x v="0"/>
  </r>
  <r>
    <x v="18"/>
    <d v="2022-08-12T00:00:00"/>
    <n v="15856"/>
    <s v="DIR"/>
    <s v="Transposição interna"/>
    <s v="Remanejamento N° 2022 50406004 para atender reserva de pregão referente ao aquecedor solar do edifício de bloco de serviços - DC 181947/2022 - Processo:22.1.438.43.3 - GC 3802"/>
    <s v="Sim"/>
    <n v="6950"/>
    <m/>
    <n v="6950"/>
    <n v="0"/>
    <n v="8"/>
    <x v="9"/>
    <x v="0"/>
  </r>
  <r>
    <x v="18"/>
    <d v="2022-08-12T00:00:00"/>
    <n v="15858"/>
    <s v="DIR-CCEX"/>
    <s v="Professor(a) Visitante"/>
    <s v="Pagamento ref. ao projeto Física para Todos como Palestrante com o tem &quot;Biofísica e Sistemas Microscópicos&quot;. NEE 4054869/2022 Wallance Moreira Pazin.(UNESP-Baurú) - Cancelada a NEE devido a impossibilidade de comparecimento do professor. Vide doctos. anexos."/>
    <s v="Sim"/>
    <n v="0"/>
    <m/>
    <n v="0"/>
    <n v="0"/>
    <n v="8"/>
    <x v="9"/>
    <x v="0"/>
  </r>
  <r>
    <x v="18"/>
    <d v="2022-08-12T00:00:00"/>
    <n v="15850"/>
    <s v="ATA"/>
    <s v="Oliveira Comercio e Representacao EIRELI"/>
    <s v="NE.03983912 - aquisições de relógios de parede para salas de aulas e auditórios - RC 219510 - DC 167723."/>
    <s v="Sim"/>
    <n v="700"/>
    <m/>
    <n v="700"/>
    <n v="0"/>
    <n v="8"/>
    <x v="9"/>
    <x v="0"/>
  </r>
  <r>
    <x v="18"/>
    <d v="2022-08-12T00:00:00"/>
    <n v="15851"/>
    <s v="DIR"/>
    <s v="Reitoria - Estagiários"/>
    <s v="Solicitação 835/2022 - Remanejamento N° 2022 50395428 de recurso para estágio do aluno Sthephany de Fatima de Oliveira."/>
    <s v="Sim"/>
    <n v="8856"/>
    <m/>
    <n v="8856"/>
    <n v="0"/>
    <n v="8"/>
    <x v="9"/>
    <x v="0"/>
  </r>
  <r>
    <x v="18"/>
    <d v="2022-08-12T00:00:00"/>
    <n v="15853"/>
    <s v="DIR-OMC"/>
    <s v="Carla Dal Manso Nunes Roxo - EPP"/>
    <s v="NE.03984234 - fornecimento de gases argônio e nitrogênio industrial para uso na Oficina Central - RC 402943 - DC 177915."/>
    <s v="Sim"/>
    <n v="740"/>
    <m/>
    <n v="740"/>
    <n v="0"/>
    <n v="8"/>
    <x v="9"/>
    <x v="0"/>
  </r>
  <r>
    <x v="18"/>
    <d v="2022-08-12T00:00:00"/>
    <n v="15854"/>
    <s v="DIR"/>
    <s v="Reitoria - Estagiários"/>
    <s v="Remanejamentos realizados dia 10/08/2022. Complementação de recurso para estágio do aluno Vitor Menezes Barbosa Sendrete. Referente à solicitação 730/2017 Complementação de recurso para estágio do aluno Juliana Avila Von Zuben. Referente à solicitação 47/2018 Complementação de recurso para estágio do aluno Caio Vinícius Dallaqua Leal. Referente à solicitação 691/2018 Complementação de recurso para estágio do aluno Felipe Moura dos Santos. Referente à solicitação 747/2018 Complementação de recurso para estágio do aluno Alessandra Mouta de Oliveira. Referente à solicitação 834/2018"/>
    <s v="Sim"/>
    <n v="210"/>
    <m/>
    <n v="210"/>
    <n v="0"/>
    <n v="8"/>
    <x v="9"/>
    <x v="0"/>
  </r>
  <r>
    <x v="18"/>
    <d v="2022-08-16T00:00:00"/>
    <n v="15861"/>
    <s v="DIR"/>
    <s v="Turismo Pavão Ltda"/>
    <s v="Locação de onibus para transporte de alunos que participarão de um evento na cidade de Paraíso - SP - Processo: 22.1.440.43.8 - NE 4017190/2022"/>
    <s v="Sim"/>
    <n v="6250"/>
    <m/>
    <n v="6250"/>
    <n v="0"/>
    <n v="8"/>
    <x v="9"/>
    <x v="0"/>
  </r>
  <r>
    <x v="18"/>
    <d v="2022-08-17T00:00:00"/>
    <n v="15869"/>
    <s v="DIR"/>
    <s v="Transposição interna"/>
    <s v="Transposição para Manutenção predial para empenhar DC 167197/2022"/>
    <s v="Sim"/>
    <n v="19221"/>
    <m/>
    <n v="19221"/>
    <n v="0"/>
    <n v="8"/>
    <x v="9"/>
    <x v="0"/>
  </r>
  <r>
    <x v="18"/>
    <d v="2022-08-18T00:00:00"/>
    <n v="15871"/>
    <s v="DIR"/>
    <s v="Reitoria - Estagiários"/>
    <s v="Solicitação 1784/2013 Remanejamento 50414660 / 2022 de recurso para estágio do aluno Willian Fernandes dos Santos."/>
    <s v="Sim"/>
    <n v="7230.9"/>
    <m/>
    <n v="7230.9"/>
    <n v="0"/>
    <n v="8"/>
    <x v="9"/>
    <x v="0"/>
  </r>
  <r>
    <x v="18"/>
    <d v="2022-08-18T00:00:00"/>
    <n v="15878"/>
    <s v="AAA"/>
    <s v="Prado Com. de Eletron. e Servs. de Instal. EIRELI"/>
    <s v="NEs.04054800 / 04054818 - Ata Registro de Preço - Instalações e aquisições de condicionadores de ar - RC 426362 - DC 185500."/>
    <s v="Sim"/>
    <n v="10028"/>
    <m/>
    <n v="10028"/>
    <n v="0"/>
    <n v="8"/>
    <x v="9"/>
    <x v="0"/>
  </r>
  <r>
    <x v="18"/>
    <d v="2022-08-18T00:00:00"/>
    <n v="15880"/>
    <s v="DIR"/>
    <s v="Professor(a) Visitante"/>
    <s v="Pagamento de Auxílio a Professor(a) Visitante para ministrar colóquio a ser realizado em 25/08/2022 e colaborar com grupos de pesquisa no IFUSP - NEE 4054885 Eduardo Chaves Montenegro (UFRJ)"/>
    <s v="Sim"/>
    <n v="500"/>
    <m/>
    <n v="500"/>
    <n v="0"/>
    <n v="8"/>
    <x v="9"/>
    <x v="0"/>
  </r>
  <r>
    <x v="18"/>
    <d v="2022-08-19T00:00:00"/>
    <n v="15882"/>
    <s v="DIR"/>
    <s v="São Locação e Venda de Máquinas de Café Limitada"/>
    <s v="Compra de 10 Kilos de pacotes em grão de café, e 01 descalcificador para limpeza da máquina de café, no valor de R$ 640,00 (seiscentos e quarenta reais)"/>
    <s v="Sim"/>
    <n v="640"/>
    <m/>
    <n v="640"/>
    <n v="0"/>
    <n v="8"/>
    <x v="9"/>
    <x v="0"/>
  </r>
  <r>
    <x v="18"/>
    <d v="2022-08-22T00:00:00"/>
    <n v="15890"/>
    <s v="DIR"/>
    <s v="Ricardo Ichiwaki"/>
    <s v="Reembolso pela compra de componentes eletrônicos emergenciais à preparação dos experimentos de Física Experimental VI (4302314)."/>
    <s v="Sim"/>
    <n v="2479.62"/>
    <m/>
    <n v="2479.62"/>
    <n v="0"/>
    <n v="8"/>
    <x v="9"/>
    <x v="0"/>
  </r>
  <r>
    <x v="18"/>
    <d v="2022-08-22T00:00:00"/>
    <n v="15892"/>
    <s v="ATO-MP"/>
    <s v="Eduardo Ureshino"/>
    <s v="Compra de fita isolante, cabos e conectores para as lâmpadas UVC DFNC, eletroduto 3/4 (Didáatico) e canaleta (UVC)"/>
    <s v="Sim"/>
    <n v="1287.6400000000001"/>
    <m/>
    <n v="1287.6400000000001"/>
    <n v="0"/>
    <n v="8"/>
    <x v="9"/>
    <x v="0"/>
  </r>
  <r>
    <x v="18"/>
    <d v="2022-08-23T00:00:00"/>
    <n v="15897"/>
    <s v="DIR"/>
    <s v="Transposição interna"/>
    <s v="REMANEJAMENTO 50424568 / 2022 Atender a solicitação de reserva para realização de Pregão Eletrônico DC 188828/2022 - Transferência para Manutenção Predial GC 3814"/>
    <s v="Sim"/>
    <n v="26091.63"/>
    <m/>
    <n v="26091.63"/>
    <n v="0"/>
    <n v="8"/>
    <x v="9"/>
    <x v="0"/>
  </r>
  <r>
    <x v="18"/>
    <d v="2022-08-23T00:00:00"/>
    <n v="15893"/>
    <s v="DIR"/>
    <s v="Reitoria - Estagiários"/>
    <s v="Solicitação 857/2017 - Remanejamento 50422662 / 2022 de recurso para estágio do aluno Jefferson Pereira de Albuquerque."/>
    <s v="Sim"/>
    <n v="7518.9"/>
    <m/>
    <n v="7518.9"/>
    <n v="0"/>
    <n v="8"/>
    <x v="9"/>
    <x v="0"/>
  </r>
  <r>
    <x v="18"/>
    <d v="2022-08-23T00:00:00"/>
    <n v="15894"/>
    <s v="DIR"/>
    <s v="Reitoria - Estagiários"/>
    <s v="Solicitação 860/2017 - Remanejamento 50422689 / 2022 de recurso para estágio do aluno Tiago Fernandes D'Agostino."/>
    <s v="Sim"/>
    <n v="10925.88"/>
    <m/>
    <n v="10925.88"/>
    <n v="0"/>
    <n v="8"/>
    <x v="9"/>
    <x v="0"/>
  </r>
  <r>
    <x v="18"/>
    <d v="2022-08-23T00:00:00"/>
    <n v="15898"/>
    <s v="DIR"/>
    <s v="Alumen Comercial e Servicos Ltda."/>
    <s v="NE.04097215 - aquisição de esterilizadores de ar p/ remover os ácaros do acervo do IF - RC 422731 - DC 191110."/>
    <s v="Sim"/>
    <n v="1164"/>
    <m/>
    <n v="1164"/>
    <n v="0"/>
    <n v="8"/>
    <x v="9"/>
    <x v="0"/>
  </r>
  <r>
    <x v="18"/>
    <d v="2022-08-24T00:00:00"/>
    <n v="15901"/>
    <s v="ATF-COMPRAS"/>
    <s v="JT Publicidaade Comunicação e Assessoria Ltda."/>
    <s v="Solicito liberação de verba no valor de R$ 320,00 a favor da empresa JT Publicidade Comunicação e Assessoria Ltda., a solicitação se faz necessária em carater emergencial para publicação da Tomada de Preços 03/2022, reforma de espaços, visando a construção de acesso para implementação de rota de fuga."/>
    <s v="Sim"/>
    <n v="320"/>
    <m/>
    <n v="320"/>
    <n v="0"/>
    <n v="8"/>
    <x v="9"/>
    <x v="0"/>
  </r>
  <r>
    <x v="18"/>
    <d v="2022-08-24T00:00:00"/>
    <n v="15902"/>
    <s v="DIR"/>
    <s v="Reitoria - Estagiários"/>
    <s v="Solicitações 857/2017 e 860/2017 Complementação de recurso para estágio do aluno Jefferson Pereira de Albuquerque Remanejamento 50423707 / 2022. e Complementação de recurso para estágio do aluno Tiago Fernandes D'Agostino Remanejamento 50423723 / 2022"/>
    <s v="Sim"/>
    <n v="156"/>
    <m/>
    <n v="156"/>
    <n v="0"/>
    <n v="8"/>
    <x v="9"/>
    <x v="0"/>
  </r>
  <r>
    <x v="18"/>
    <d v="2022-08-25T00:00:00"/>
    <n v="15904"/>
    <s v="DIR"/>
    <s v="Reitoria - Estagiários"/>
    <s v="Solicitação: 1141/2022 Setor: Diretoria Instituto de Física Solicitante: 3472142-1 Maria Luísa Pestilla Tippi Valor da Bolsa: 1.212,00 Previsão Orçamentária: 14.544,00 + 3.168,00 (auxílio transporte) Duração: 12 meses Jornada: 30 Horas Doc. Mov. Verba: 202204124190 Processo: 22.1.497.43.0 Aluno: 12688894 - Esther Souto Santana Data de Cadastro: 21/09/2022 12:38 Remanejamento N° 2022 50481006"/>
    <s v="Sim"/>
    <n v="17712"/>
    <m/>
    <n v="17712"/>
    <n v="0"/>
    <n v="8"/>
    <x v="9"/>
    <x v="0"/>
  </r>
  <r>
    <x v="18"/>
    <d v="2022-08-25T00:00:00"/>
    <n v="15905"/>
    <s v="ATA-GRAF"/>
    <s v="IME"/>
    <s v="Referente ao cálculo de rateio do pool de gráficas relativo ao mês de junho de 2022 Remanejamento N° 2022 50430169."/>
    <s v="Sim"/>
    <n v="3748.2"/>
    <m/>
    <n v="3748.2"/>
    <n v="0"/>
    <n v="8"/>
    <x v="9"/>
    <x v="0"/>
  </r>
  <r>
    <x v="18"/>
    <d v="2022-08-25T00:00:00"/>
    <n v="15906"/>
    <s v="ATA-GRAF"/>
    <s v="IME"/>
    <s v="Referente ao cálculo de rateio do pool de gráficas relativo ao mês de julho de 2022. Remanejamento N° 2022 50430185"/>
    <s v="Sim"/>
    <n v="2595.73"/>
    <m/>
    <n v="2595.73"/>
    <n v="0"/>
    <n v="8"/>
    <x v="9"/>
    <x v="0"/>
  </r>
  <r>
    <x v="18"/>
    <d v="2022-08-26T00:00:00"/>
    <n v="15916"/>
    <s v="DIR"/>
    <s v="Débitos Tesouraria"/>
    <s v="Ajustes de lançamentos referente as despesas realizadas no Grupo do Tesouro do processo de adiantamento nº : 22.1.419.43.9, mas lançados nos RI dos professor - GOs 15837, 15834, 15822, 15843 e 15885 - Contrapartida RI Diretoria GC 3817"/>
    <s v="Sim"/>
    <n v="3619.45"/>
    <m/>
    <n v="3619.45"/>
    <n v="0"/>
    <n v="8"/>
    <x v="9"/>
    <x v="0"/>
  </r>
  <r>
    <x v="18"/>
    <d v="2022-08-26T00:00:00"/>
    <n v="15913"/>
    <s v="DIR"/>
    <s v="Matias Comercial Produtos e Serviços Eirelli - ME"/>
    <s v="Aquisição de lâmpadas tubular de led - Processo: 21.1.439.43.9 - NE 4140315/2022"/>
    <s v="Sim"/>
    <n v="13825"/>
    <m/>
    <n v="13825"/>
    <n v="0"/>
    <n v="8"/>
    <x v="9"/>
    <x v="0"/>
  </r>
  <r>
    <x v="18"/>
    <d v="2022-08-29T00:00:00"/>
    <n v="15922"/>
    <s v="DIR"/>
    <s v="Reitoria - Estagiários"/>
    <s v="Solicitação 889/2017 Remanejamento 50429586 de recurso para estágio do aluno Caterine Silva e Souza."/>
    <s v="Sim"/>
    <n v="5462.94"/>
    <m/>
    <n v="5462.94"/>
    <n v="0"/>
    <n v="8"/>
    <x v="9"/>
    <x v="0"/>
  </r>
  <r>
    <x v="18"/>
    <d v="2022-08-29T00:00:00"/>
    <n v="15923"/>
    <s v="DIR"/>
    <s v="Reitoria - Estagiários"/>
    <s v="Solicitação 863/2018 Remanejamento 50429624 de recurso para estágio do aluno Carlos Henrique Camillo da Silva."/>
    <s v="Sim"/>
    <n v="7590.9"/>
    <m/>
    <n v="7590.9"/>
    <n v="0"/>
    <n v="8"/>
    <x v="9"/>
    <x v="0"/>
  </r>
  <r>
    <x v="18"/>
    <d v="2022-08-30T00:00:00"/>
    <n v="15924"/>
    <s v="DIR"/>
    <s v="Maria Luisa Pestilla Tippi (Reembolso)"/>
    <s v="Impressã ed banner de tecido para Feira de Profissões."/>
    <s v="Sim"/>
    <n v="270"/>
    <m/>
    <n v="270"/>
    <n v="0"/>
    <n v="8"/>
    <x v="9"/>
    <x v="0"/>
  </r>
  <r>
    <x v="18"/>
    <d v="2022-08-30T00:00:00"/>
    <n v="15925"/>
    <s v="ATO-MP"/>
    <s v="Eduardo Ureshino"/>
    <s v="Compra de acessórios para canaletas DUTOTEC, porta equipamento, para utilização em reparos emergenciais no LQMEC."/>
    <s v="Sim"/>
    <n v="582.13"/>
    <m/>
    <n v="582.13"/>
    <n v="0"/>
    <n v="8"/>
    <x v="9"/>
    <x v="0"/>
  </r>
  <r>
    <x v="18"/>
    <d v="2022-08-30T00:00:00"/>
    <n v="15927"/>
    <s v="DIR-CCEX"/>
    <s v="Maria Luísa Pestilla Tippi |(reembolso)"/>
    <s v="Impressão de cartazaes Time de Drones do IFUSP para Feira de Profissões"/>
    <s v="Sim"/>
    <n v="54"/>
    <m/>
    <n v="54"/>
    <n v="0"/>
    <n v="8"/>
    <x v="9"/>
    <x v="0"/>
  </r>
  <r>
    <x v="18"/>
    <d v="2022-08-31T00:00:00"/>
    <n v="15939"/>
    <s v="DIR-CCIF"/>
    <s v="ALMOXARIFADO"/>
    <s v="Requisição de Almoxarifado"/>
    <s v="Sim"/>
    <n v="6.19"/>
    <m/>
    <n v="6.19"/>
    <n v="0"/>
    <n v="8"/>
    <x v="9"/>
    <x v="0"/>
  </r>
  <r>
    <x v="18"/>
    <d v="2022-08-31T00:00:00"/>
    <n v="15941"/>
    <s v="ATO-MP"/>
    <s v="ALMOXARIFADO"/>
    <s v="Requisição de Material - Manutenção Predial"/>
    <s v="Sim"/>
    <n v="19052.509999999998"/>
    <m/>
    <n v="19052.509999999998"/>
    <n v="0"/>
    <n v="8"/>
    <x v="9"/>
    <x v="0"/>
  </r>
  <r>
    <x v="18"/>
    <d v="2022-08-31T00:00:00"/>
    <n v="15942"/>
    <s v="ATO-MP"/>
    <s v="ALMOXARIFADO"/>
    <s v="Requisição de Almoxarifado - Manutenção Predial"/>
    <s v="Sim"/>
    <n v="1697.29"/>
    <m/>
    <n v="1697.29"/>
    <n v="0"/>
    <n v="8"/>
    <x v="9"/>
    <x v="0"/>
  </r>
  <r>
    <x v="18"/>
    <d v="2022-08-31T00:00:00"/>
    <n v="15944"/>
    <s v="ATF-COMPRAS"/>
    <s v="JT Publicidade Comunicação e Assessoria Eireli"/>
    <s v="Adiantamento - Aquisição de publicação da Tomada de preço 04"/>
    <s v="Sim"/>
    <n v="320"/>
    <m/>
    <n v="320"/>
    <n v="0"/>
    <n v="8"/>
    <x v="9"/>
    <x v="0"/>
  </r>
  <r>
    <x v="18"/>
    <d v="2022-08-31T00:00:00"/>
    <n v="15947"/>
    <s v="ATO-MP"/>
    <s v="ALMOXARIFADO"/>
    <s v="Requisição de Materiais - Manutenção Predial"/>
    <s v="Sim"/>
    <n v="2.7"/>
    <m/>
    <n v="2.7"/>
    <n v="0"/>
    <n v="8"/>
    <x v="9"/>
    <x v="0"/>
  </r>
  <r>
    <x v="18"/>
    <d v="2022-08-31T00:00:00"/>
    <n v="15948"/>
    <s v="ATO-MP"/>
    <s v="ALMOXARIFADO"/>
    <s v="Requisição de materiais Manutenção Predial"/>
    <s v="Sim"/>
    <n v="20.07"/>
    <m/>
    <n v="20.07"/>
    <n v="0"/>
    <n v="8"/>
    <x v="9"/>
    <x v="0"/>
  </r>
  <r>
    <x v="18"/>
    <d v="2022-08-31T00:00:00"/>
    <n v="15952"/>
    <s v="ATO-MP"/>
    <s v="ALMOXARIFADO"/>
    <s v="Requisição de Almoxarifado Manutenção Predial"/>
    <s v="Sim"/>
    <n v="430"/>
    <m/>
    <n v="430"/>
    <n v="0"/>
    <n v="8"/>
    <x v="9"/>
    <x v="0"/>
  </r>
  <r>
    <x v="18"/>
    <d v="2022-08-31T00:00:00"/>
    <n v="15956"/>
    <s v="DIR"/>
    <s v="ALMOXARIFADO"/>
    <s v="Requisição de Almoxarifado"/>
    <s v="Sim"/>
    <n v="509.8"/>
    <m/>
    <n v="509.8"/>
    <n v="0"/>
    <n v="8"/>
    <x v="9"/>
    <x v="0"/>
  </r>
  <r>
    <x v="18"/>
    <d v="2022-08-31T00:00:00"/>
    <n v="15958"/>
    <s v="DIR-ENSINO"/>
    <s v="ALMOXARIFADO"/>
    <s v="Requisição de Almoxarifado"/>
    <s v="Sim"/>
    <n v="56.72"/>
    <m/>
    <n v="56.72"/>
    <n v="0"/>
    <n v="8"/>
    <x v="9"/>
    <x v="0"/>
  </r>
  <r>
    <x v="18"/>
    <d v="2022-08-31T00:00:00"/>
    <n v="15931"/>
    <s v="ATF-ALMOX"/>
    <s v="ALMOXARIFADO"/>
    <s v="Requisição de Almoxarifado"/>
    <s v="Sim"/>
    <n v="316.14"/>
    <m/>
    <n v="316.14"/>
    <n v="0"/>
    <n v="8"/>
    <x v="9"/>
    <x v="0"/>
  </r>
  <r>
    <x v="18"/>
    <d v="2022-08-31T00:00:00"/>
    <n v="15935"/>
    <s v="DIR"/>
    <s v="ALMOXARIFADO"/>
    <s v="Requisição de Almoxarifado"/>
    <s v="Sim"/>
    <n v="45.25"/>
    <m/>
    <n v="45.25"/>
    <n v="0"/>
    <n v="8"/>
    <x v="9"/>
    <x v="0"/>
  </r>
  <r>
    <x v="18"/>
    <d v="2022-08-31T00:00:00"/>
    <n v="15936"/>
    <s v="ATF-ALMOX"/>
    <s v="ALMOXARIFADO"/>
    <s v="Requisição de Almoxarifado"/>
    <s v="Sim"/>
    <n v="1271.1600000000001"/>
    <m/>
    <n v="1271.1600000000001"/>
    <n v="0"/>
    <n v="8"/>
    <x v="9"/>
    <x v="0"/>
  </r>
  <r>
    <x v="18"/>
    <d v="2022-08-31T00:00:00"/>
    <n v="15957"/>
    <s v="DIR"/>
    <s v="ALMOXARIFADO"/>
    <s v="Requisição de Almoxarifado"/>
    <s v="Sim"/>
    <n v="258.91000000000003"/>
    <m/>
    <n v="258.91000000000003"/>
    <n v="0"/>
    <n v="8"/>
    <x v="9"/>
    <x v="0"/>
  </r>
  <r>
    <x v="18"/>
    <d v="2022-08-31T00:00:00"/>
    <n v="15959"/>
    <s v="DIR"/>
    <s v="Transposicao Interna"/>
    <s v="Transposição Interna da Básica p/ a Manutenção de Edifícios - Rem. 50439166."/>
    <s v="Sim"/>
    <n v="2581.65"/>
    <m/>
    <n v="2581.65"/>
    <n v="0"/>
    <n v="8"/>
    <x v="9"/>
    <x v="0"/>
  </r>
  <r>
    <x v="18"/>
    <d v="2022-09-01T00:00:00"/>
    <n v="15961"/>
    <s v="DIR-OMC"/>
    <s v="GOTOTICA COMERCIO DE OCULOS LTDA"/>
    <s v="Aquisição de óculos de segurança para o funcionário Antonio Natalino Alves de Souza da Oficina Central - IFUSP"/>
    <s v="Sim"/>
    <n v="318"/>
    <m/>
    <n v="318"/>
    <n v="0"/>
    <n v="9"/>
    <x v="2"/>
    <x v="0"/>
  </r>
  <r>
    <x v="18"/>
    <d v="2022-09-01T00:00:00"/>
    <n v="15962"/>
    <s v="DIR"/>
    <s v="Transposição interna"/>
    <s v="Repasse para Manutenção Predial para atender empenho DC 204432/2022 - Remanejamento 50444003/2022 - GC 3820"/>
    <s v="Sim"/>
    <n v="15995"/>
    <m/>
    <n v="15995"/>
    <n v="0"/>
    <n v="9"/>
    <x v="2"/>
    <x v="0"/>
  </r>
  <r>
    <x v="18"/>
    <d v="2022-09-02T00:00:00"/>
    <n v="15968"/>
    <s v="AAA-CPG-I"/>
    <s v="ALMOXARIFADO"/>
    <s v="Requisição de Almoxarifado"/>
    <s v="Sim"/>
    <n v="67.53"/>
    <m/>
    <n v="67.53"/>
    <n v="0"/>
    <n v="9"/>
    <x v="2"/>
    <x v="0"/>
  </r>
  <r>
    <x v="18"/>
    <d v="2022-09-02T00:00:00"/>
    <n v="15983"/>
    <s v="ATA-LIMP"/>
    <s v="ALMOXARIFADO"/>
    <s v="Requisição de Almoxarifado"/>
    <s v="Sim"/>
    <n v="1975.11"/>
    <m/>
    <n v="1975.11"/>
    <n v="0"/>
    <n v="9"/>
    <x v="2"/>
    <x v="0"/>
  </r>
  <r>
    <x v="18"/>
    <d v="2022-09-02T00:00:00"/>
    <n v="15987"/>
    <s v="ATA-LIMP"/>
    <s v="ALMOXARIFADO"/>
    <s v="Requisição de Almoxarifado"/>
    <s v="Sim"/>
    <n v="2124.09"/>
    <m/>
    <n v="2124.09"/>
    <n v="0"/>
    <n v="9"/>
    <x v="2"/>
    <x v="0"/>
  </r>
  <r>
    <x v="18"/>
    <d v="2022-09-02T00:00:00"/>
    <n v="15988"/>
    <s v="ATA-LIMP"/>
    <s v="ALMOXARIFADO"/>
    <s v="Requisição de Almoxarifado"/>
    <s v="Sim"/>
    <n v="2066.88"/>
    <m/>
    <n v="2066.88"/>
    <n v="0"/>
    <n v="9"/>
    <x v="2"/>
    <x v="0"/>
  </r>
  <r>
    <x v="18"/>
    <d v="2022-09-02T00:00:00"/>
    <n v="15989"/>
    <s v="ATA-LIMP"/>
    <s v="ALMOXARIFADO"/>
    <s v="Requisição de Almoxarifado"/>
    <s v="Sim"/>
    <n v="2094.02"/>
    <m/>
    <n v="2094.02"/>
    <n v="0"/>
    <n v="9"/>
    <x v="2"/>
    <x v="0"/>
  </r>
  <r>
    <x v="18"/>
    <d v="2022-09-02T00:00:00"/>
    <n v="15969"/>
    <s v="AAA-CPG-I"/>
    <s v="ALMOXARIFADO"/>
    <s v="Requisição de Almoxarifado"/>
    <s v="Sim"/>
    <n v="94.62"/>
    <m/>
    <n v="94.62"/>
    <n v="0"/>
    <n v="9"/>
    <x v="2"/>
    <x v="0"/>
  </r>
  <r>
    <x v="18"/>
    <d v="2022-09-02T00:00:00"/>
    <n v="15970"/>
    <s v="DIR-SBI"/>
    <s v="ALMOXARIFADO"/>
    <s v="Requisição de Almoxarifado"/>
    <s v="Sim"/>
    <n v="12.02"/>
    <m/>
    <n v="12.02"/>
    <n v="0"/>
    <n v="9"/>
    <x v="2"/>
    <x v="0"/>
  </r>
  <r>
    <x v="18"/>
    <d v="2022-09-02T00:00:00"/>
    <n v="15972"/>
    <s v="DIR-SBI"/>
    <s v="ALMOXARIFADO"/>
    <s v="Requisição de Almoxarifado"/>
    <s v="Sim"/>
    <n v="230.16"/>
    <m/>
    <n v="230.16"/>
    <n v="0"/>
    <n v="9"/>
    <x v="2"/>
    <x v="0"/>
  </r>
  <r>
    <x v="18"/>
    <d v="2022-09-02T00:00:00"/>
    <n v="15976"/>
    <s v="ATA-LIMP"/>
    <s v="ALMOXARIFADO"/>
    <s v="Requisição de Almoxarifado"/>
    <s v="Sim"/>
    <n v="1498.29"/>
    <m/>
    <n v="1498.29"/>
    <n v="0"/>
    <n v="9"/>
    <x v="2"/>
    <x v="0"/>
  </r>
  <r>
    <x v="18"/>
    <d v="2022-09-02T00:00:00"/>
    <n v="15977"/>
    <s v="ATA-LIMP"/>
    <s v="ALMOXARIFADO"/>
    <s v="Requisição de Almoxarifado"/>
    <s v="Sim"/>
    <n v="2018.63"/>
    <m/>
    <n v="2018.63"/>
    <n v="0"/>
    <n v="9"/>
    <x v="2"/>
    <x v="0"/>
  </r>
  <r>
    <x v="18"/>
    <d v="2022-09-02T00:00:00"/>
    <n v="15978"/>
    <s v="ATA-LIMP"/>
    <s v="ALMOXARIFADO"/>
    <s v="Requisição de Almoxarifado"/>
    <s v="Sim"/>
    <n v="1723.96"/>
    <m/>
    <n v="1723.96"/>
    <n v="0"/>
    <n v="9"/>
    <x v="2"/>
    <x v="0"/>
  </r>
  <r>
    <x v="18"/>
    <d v="2022-09-02T00:00:00"/>
    <n v="15979"/>
    <s v="ATA-LIMP"/>
    <s v="ALMOXARIFADO"/>
    <s v="Requisição de Almoxarifado"/>
    <s v="Sim"/>
    <n v="1356.65"/>
    <m/>
    <n v="1356.65"/>
    <n v="0"/>
    <n v="9"/>
    <x v="2"/>
    <x v="0"/>
  </r>
  <r>
    <x v="18"/>
    <d v="2022-09-02T00:00:00"/>
    <n v="15981"/>
    <s v="ATA-LIMP"/>
    <s v="ALMOXARIFADO"/>
    <s v="Requisição de Almoxarifado"/>
    <s v="Sim"/>
    <n v="1426.64"/>
    <m/>
    <n v="1426.64"/>
    <n v="0"/>
    <n v="9"/>
    <x v="2"/>
    <x v="0"/>
  </r>
  <r>
    <x v="18"/>
    <d v="2022-09-02T00:00:00"/>
    <n v="15982"/>
    <s v="ATA-LIMP"/>
    <s v="ALMOXARIFADO"/>
    <s v="Requisição deAlmoxarifado"/>
    <s v="Sim"/>
    <n v="1539.72"/>
    <m/>
    <n v="1539.72"/>
    <n v="0"/>
    <n v="9"/>
    <x v="2"/>
    <x v="0"/>
  </r>
  <r>
    <x v="18"/>
    <d v="2022-09-02T00:00:00"/>
    <n v="15984"/>
    <s v="ATA-LIMP"/>
    <s v="ALMOXARIFADO"/>
    <s v="Requisição de Almoxarifado"/>
    <s v="Sim"/>
    <n v="1476.44"/>
    <m/>
    <n v="1476.44"/>
    <n v="0"/>
    <n v="9"/>
    <x v="2"/>
    <x v="0"/>
  </r>
  <r>
    <x v="18"/>
    <d v="2022-09-02T00:00:00"/>
    <n v="15985"/>
    <s v="ATA-LIMP"/>
    <s v="ALMOXARIFADO"/>
    <s v="Requisição de Almoxarifado"/>
    <s v="Sim"/>
    <n v="1472.48"/>
    <m/>
    <n v="1472.48"/>
    <n v="0"/>
    <n v="9"/>
    <x v="2"/>
    <x v="0"/>
  </r>
  <r>
    <x v="18"/>
    <d v="2022-09-02T00:00:00"/>
    <n v="15986"/>
    <s v="ATA-LIMP"/>
    <s v="ALMOXARIFADO"/>
    <s v="Requisição de Material"/>
    <s v="Sim"/>
    <n v="1830.53"/>
    <m/>
    <n v="1830.53"/>
    <n v="0"/>
    <n v="9"/>
    <x v="2"/>
    <x v="0"/>
  </r>
  <r>
    <x v="18"/>
    <d v="2022-09-02T00:00:00"/>
    <n v="15990"/>
    <s v="ATA-LIMP"/>
    <s v="ALMOXARIFADO"/>
    <s v="Requisição de Almoxarifado"/>
    <s v="Sim"/>
    <n v="2094.02"/>
    <m/>
    <n v="2094.02"/>
    <n v="0"/>
    <n v="9"/>
    <x v="2"/>
    <x v="0"/>
  </r>
  <r>
    <x v="18"/>
    <d v="2022-09-02T00:00:00"/>
    <n v="15991"/>
    <s v="ATA-LIMP"/>
    <s v="ALMOXARIFADO"/>
    <s v="Requisição de Almoxarifado"/>
    <s v="Sim"/>
    <n v="2162.06"/>
    <m/>
    <n v="2162.06"/>
    <n v="0"/>
    <n v="9"/>
    <x v="2"/>
    <x v="0"/>
  </r>
  <r>
    <x v="18"/>
    <d v="2022-09-02T00:00:00"/>
    <n v="15992"/>
    <s v="ATA-LIMP"/>
    <s v="ALMOXARIFADO"/>
    <s v="Requisição de Almoxarifado"/>
    <s v="Sim"/>
    <n v="1928.71"/>
    <m/>
    <n v="1928.71"/>
    <n v="0"/>
    <n v="9"/>
    <x v="2"/>
    <x v="0"/>
  </r>
  <r>
    <x v="18"/>
    <d v="2022-09-02T00:00:00"/>
    <n v="15993"/>
    <s v="ATA-LIMP"/>
    <s v="ALMOXARIFADO"/>
    <s v="Requisição de Almoxarifado"/>
    <s v="Sim"/>
    <n v="2066.87"/>
    <m/>
    <n v="2066.87"/>
    <n v="0"/>
    <n v="9"/>
    <x v="2"/>
    <x v="0"/>
  </r>
  <r>
    <x v="18"/>
    <d v="2022-09-02T00:00:00"/>
    <n v="15994"/>
    <s v="DIR"/>
    <s v="Alunos Colaboradores eventuais"/>
    <s v="Pagamento a colaboradores eventuais (Alunos) que participarão de atividades de apoio na 16ª edição da Feira USP e as Profissões no período de 01 a 03 de Setembro de 2022 - NEE 13696404 Elisa de Almeida Oliveira - NEE 13728170 Ana Clara Dantas Martins - NEE 7581801 Caio Mendonça Pimentel - NEE 9074375 Breno Agatão Garcia - NEE 9301259 Murilo Soares de Godoy - NEE 9848475 Pedro Henrique Gnann Betitto - NEE 10694139 Sthephany de Fatima de Oliveira - NEE 12611081 Nathan Fernandes de Oliveira - NEE 9762188 Agnessa Kling Nóbrega - Proc. 22.1.408.43.7 Obs. Valor total R$ 1.100,00 - GO 15980"/>
    <s v="Sim"/>
    <n v="571.17999999999995"/>
    <m/>
    <n v="571.17999999999995"/>
    <n v="0"/>
    <n v="9"/>
    <x v="2"/>
    <x v="0"/>
  </r>
  <r>
    <x v="18"/>
    <d v="2022-09-05T00:00:00"/>
    <n v="15937"/>
    <s v="SBI"/>
    <s v="ECT-Empresa Brasileira de Correios e Telégrafos"/>
    <s v="Envio de um sedex (material bibliográfico) para CECIERJ - Praça Cristiano Ottoni, S/N - 6º andar - Centro - Rio de Janeiro - RJ - Prédio da Central do Brasil - Biblioteca - sala 627 - CEP: 20221-250 - (Nº.Objeto: QB868579806BR"/>
    <s v="Sim"/>
    <n v="26.8"/>
    <m/>
    <n v="26.8"/>
    <n v="0"/>
    <n v="9"/>
    <x v="2"/>
    <x v="0"/>
  </r>
  <r>
    <x v="18"/>
    <d v="2022-09-05T00:00:00"/>
    <n v="15997"/>
    <s v="DIR"/>
    <s v="Reitoria - Estagiários"/>
    <s v="Solicitação: 1187/2022 Setor: Diretoria Instituto de Física Solicitante: 3472142-1 Maria Luísa Pestilla Tippi Valor da Bolsa: 1.212,00 Previsão Orçamentária: 7.272,00 + 1.584,00 (auxílio transporte) Duração: 6 meses Jornada: 30 Horas Doc. Mov. Verba: 202204367913 Processo: 21.1.389.43.1 Aluno: 10695422 - Daniel Souza dos Reis Data de Cadastro: 13/10/2022 09:36 - Remanejamento N° 2022 50526301"/>
    <s v="Sim"/>
    <n v="8856"/>
    <m/>
    <n v="8856"/>
    <n v="0"/>
    <n v="9"/>
    <x v="2"/>
    <x v="0"/>
  </r>
  <r>
    <x v="18"/>
    <d v="2022-09-06T00:00:00"/>
    <n v="16000"/>
    <s v="ATA-LIMP"/>
    <s v="ALMOXARIFADO"/>
    <s v="Requisição de Almoxarifado de dezembro de 2021 ao dia 05/09/2022"/>
    <s v="Sim"/>
    <n v="54991.78"/>
    <m/>
    <n v="54991.78"/>
    <n v="0"/>
    <n v="9"/>
    <x v="2"/>
    <x v="0"/>
  </r>
  <r>
    <x v="18"/>
    <d v="2022-09-08T00:00:00"/>
    <n v="16009"/>
    <s v="ATF-ALMOX"/>
    <s v="Bignardi - Ind. e Com. de Papeis e Artefatos Ltda."/>
    <s v="NE.04436079 - Ata Registro de Preço - aquisições de caixas de papéis sulfites - RC 440314 - DC 204564."/>
    <s v="Sim"/>
    <n v="19540.400000000001"/>
    <m/>
    <n v="19540.400000000001"/>
    <n v="0"/>
    <n v="9"/>
    <x v="2"/>
    <x v="0"/>
  </r>
  <r>
    <x v="18"/>
    <d v="2022-09-09T00:00:00"/>
    <n v="16018"/>
    <s v="ATO-MP"/>
    <s v="ALMOXARIFADO"/>
    <s v="Requisição de Almoxarifado de março à agosto de 2022"/>
    <s v="Sim"/>
    <n v="42325.83"/>
    <m/>
    <n v="42325.83"/>
    <n v="0"/>
    <n v="9"/>
    <x v="2"/>
    <x v="0"/>
  </r>
  <r>
    <x v="18"/>
    <d v="2022-09-09T00:00:00"/>
    <n v="16021"/>
    <s v="ATF-COMPRAS"/>
    <s v="ALMOXARIFADO"/>
    <s v="Requisição de Almoxarifado"/>
    <s v="Sim"/>
    <n v="449.67"/>
    <m/>
    <n v="449.67"/>
    <n v="0"/>
    <n v="9"/>
    <x v="2"/>
    <x v="0"/>
  </r>
  <r>
    <x v="18"/>
    <d v="2022-09-09T00:00:00"/>
    <n v="16024"/>
    <s v="ATO"/>
    <s v="Reitoria - Estagiários"/>
    <s v="CANCELADO - Solicitação: 1203/2022 Setor: Diretoria Instituto de Física Solicitante: 5008157-1 Veronica Espinosa Pintos Lopes Valor da Bolsa: 1.212,00 Previsão Orçamentária: 14.544,00 + 3.168,00 (auxílio transporte) Duração: 12 meses Jornada: 30 Horas Doc. Mov. Verba: Processo: Aluno: Data de Cadastro: 08/09/2022 15:11"/>
    <s v="Sim"/>
    <n v="0"/>
    <m/>
    <n v="0"/>
    <n v="0"/>
    <n v="9"/>
    <x v="2"/>
    <x v="0"/>
  </r>
  <r>
    <x v="18"/>
    <d v="2022-09-09T00:00:00"/>
    <n v="16012"/>
    <s v="ATF"/>
    <s v="ALMOXARIFADO"/>
    <s v="Requisição de Almoxarifado ( Contabilidade)"/>
    <s v="Sim"/>
    <n v="106.52"/>
    <m/>
    <n v="106.52"/>
    <n v="0"/>
    <n v="9"/>
    <x v="2"/>
    <x v="0"/>
  </r>
  <r>
    <x v="18"/>
    <d v="2022-09-09T00:00:00"/>
    <n v="16013"/>
    <s v="ATA-VEICULO"/>
    <s v="almoxarifado"/>
    <s v="Requisição de Almoxarifado ( Seção de Vigilância)"/>
    <s v="Sim"/>
    <n v="180.7"/>
    <m/>
    <n v="180.7"/>
    <n v="0"/>
    <n v="9"/>
    <x v="2"/>
    <x v="0"/>
  </r>
  <r>
    <x v="18"/>
    <d v="2022-09-09T00:00:00"/>
    <n v="16014"/>
    <s v="DIR-CCIF"/>
    <s v="Almoxarifado"/>
    <s v="Requisição deAlmoxarifado"/>
    <s v="Sim"/>
    <n v="417.96"/>
    <m/>
    <n v="417.96"/>
    <n v="0"/>
    <n v="9"/>
    <x v="2"/>
    <x v="0"/>
  </r>
  <r>
    <x v="18"/>
    <d v="2022-09-09T00:00:00"/>
    <n v="16015"/>
    <s v="AAA-CG"/>
    <s v="Almoxarifado"/>
    <s v="Requisição de Almoxarifado"/>
    <s v="Sim"/>
    <n v="999.13"/>
    <m/>
    <n v="999.13"/>
    <n v="0"/>
    <n v="9"/>
    <x v="2"/>
    <x v="0"/>
  </r>
  <r>
    <x v="18"/>
    <d v="2022-09-09T00:00:00"/>
    <n v="16016"/>
    <s v="DIR"/>
    <s v="ALMOXARIFADO"/>
    <s v="Requisição de Almoxarifado ( DIR/RA/CPG)"/>
    <s v="Sim"/>
    <n v="49.67"/>
    <m/>
    <n v="49.67"/>
    <n v="0"/>
    <n v="9"/>
    <x v="2"/>
    <x v="0"/>
  </r>
  <r>
    <x v="18"/>
    <d v="2022-09-09T00:00:00"/>
    <n v="16017"/>
    <s v="AAA-CPG-I"/>
    <s v="ALMOXARIFADO"/>
    <s v="Requisição de Almoxarifado"/>
    <s v="Sim"/>
    <n v="107.69"/>
    <m/>
    <n v="107.69"/>
    <n v="0"/>
    <n v="9"/>
    <x v="2"/>
    <x v="0"/>
  </r>
  <r>
    <x v="18"/>
    <d v="2022-09-09T00:00:00"/>
    <n v="16019"/>
    <s v="AAA"/>
    <s v="ALMOXARIFADO"/>
    <s v="Requisição de Almoxarifado ( janeiro à setembro de 2022)"/>
    <s v="Sim"/>
    <n v="312.81"/>
    <m/>
    <n v="312.81"/>
    <n v="0"/>
    <n v="9"/>
    <x v="2"/>
    <x v="0"/>
  </r>
  <r>
    <x v="18"/>
    <d v="2022-09-09T00:00:00"/>
    <n v="16020"/>
    <s v="DIR-SBI"/>
    <s v="ALMOXARIFADO"/>
    <s v="Requisição de Almoxarifado ( Janeiro a 08 de setembro de 2022)"/>
    <s v="Sim"/>
    <n v="1218.57"/>
    <m/>
    <n v="1218.57"/>
    <n v="0"/>
    <n v="9"/>
    <x v="2"/>
    <x v="0"/>
  </r>
  <r>
    <x v="18"/>
    <d v="2022-09-09T00:00:00"/>
    <n v="16022"/>
    <s v="AAA-SAL"/>
    <s v="ALMOXARIFADO"/>
    <s v="Requisição de Almoxarifado de janeiro á 08 de setembro de 2022"/>
    <s v="Sim"/>
    <n v="949.47"/>
    <m/>
    <n v="949.47"/>
    <n v="0"/>
    <n v="9"/>
    <x v="2"/>
    <x v="0"/>
  </r>
  <r>
    <x v="18"/>
    <d v="2022-09-13T00:00:00"/>
    <n v="16036"/>
    <s v="ATA"/>
    <s v="Chaveiro Goias"/>
    <s v="Adiantamento - aquisição de serviço de chaveiro (manutenção de fechadura)"/>
    <s v="Sim"/>
    <n v="80"/>
    <m/>
    <n v="80"/>
    <n v="0"/>
    <n v="9"/>
    <x v="2"/>
    <x v="0"/>
  </r>
  <r>
    <x v="18"/>
    <d v="2022-09-13T00:00:00"/>
    <n v="16037"/>
    <s v="ATA-EXPEDIENTE"/>
    <s v="Chaveiro Goias"/>
    <s v="Adiantamento - aquisição de serviço de chaveiro (Confecção de carimbo)"/>
    <s v="Sim"/>
    <n v="70"/>
    <m/>
    <n v="70"/>
    <n v="0"/>
    <n v="9"/>
    <x v="2"/>
    <x v="0"/>
  </r>
  <r>
    <x v="18"/>
    <d v="2022-09-13T00:00:00"/>
    <n v="16038"/>
    <s v="ATA-SV"/>
    <s v="Chaveiro Goias"/>
    <s v="Adiantamento - aquisição de serviço de chaveiro (Manutenção de fechadura)"/>
    <s v="Sim"/>
    <n v="120"/>
    <m/>
    <n v="120"/>
    <n v="0"/>
    <n v="9"/>
    <x v="2"/>
    <x v="0"/>
  </r>
  <r>
    <x v="18"/>
    <d v="2022-09-13T00:00:00"/>
    <n v="16042"/>
    <s v="DIR"/>
    <s v="Ricardo Ichiwaki"/>
    <s v="Soliticação de reembolso pela compra de materiais diversos, emergenciais à preparação dos experimentos de Física Experimental VI (4302314)."/>
    <s v="Sim"/>
    <n v="3002.69"/>
    <m/>
    <n v="3002.69"/>
    <n v="0"/>
    <n v="9"/>
    <x v="2"/>
    <x v="0"/>
  </r>
  <r>
    <x v="18"/>
    <d v="2022-09-13T00:00:00"/>
    <n v="16043"/>
    <s v="DIR"/>
    <s v="Ricardo Ichiwaki"/>
    <s v="Reembolso pela compra emergencial de insumos para os preparativos de experimentos para os Laboratórios Didáticos."/>
    <s v="Sim"/>
    <n v="1521.6"/>
    <m/>
    <n v="1521.6"/>
    <n v="0"/>
    <n v="9"/>
    <x v="2"/>
    <x v="0"/>
  </r>
  <r>
    <x v="18"/>
    <d v="2022-09-13T00:00:00"/>
    <n v="16039"/>
    <s v="DIR-CPESQ"/>
    <s v="IFSC"/>
    <s v="Rem. 50462788 - 01 Diária para participação de Colóquio em colaboração com o grupo de Pesquisa de Física da Matéria Condensada, no dia 15/09/2022 - Prof. Luiz Vitor de Souza Filho - N.USP 5273515..."/>
    <s v="Sim"/>
    <n v="500"/>
    <m/>
    <n v="500"/>
    <n v="0"/>
    <n v="9"/>
    <x v="2"/>
    <x v="0"/>
  </r>
  <r>
    <x v="18"/>
    <d v="2022-09-13T00:00:00"/>
    <n v="16044"/>
    <s v="ATA"/>
    <s v="ALMOXARIFADO"/>
    <s v="Requisição de Almoxarifado"/>
    <s v="Sim"/>
    <n v="3251.4"/>
    <m/>
    <n v="3251.4"/>
    <n v="0"/>
    <n v="9"/>
    <x v="2"/>
    <x v="0"/>
  </r>
  <r>
    <x v="18"/>
    <d v="2022-09-14T00:00:00"/>
    <n v="16049"/>
    <s v="DIR"/>
    <s v="ALMOXARIFADO"/>
    <s v="Requisição de Almoxarifadp ( Laboratório Didático)"/>
    <s v="Sim"/>
    <n v="720.23"/>
    <m/>
    <n v="720.23"/>
    <n v="0"/>
    <n v="9"/>
    <x v="2"/>
    <x v="0"/>
  </r>
  <r>
    <x v="18"/>
    <d v="2022-09-14T00:00:00"/>
    <n v="16048"/>
    <s v="DIR"/>
    <s v="ALMOXARIFADO"/>
    <s v="Requisição de Almoxarifado emitida pela Diretoria (Sueli e Iran) Período de janeiro à Julho de 2022."/>
    <s v="Sim"/>
    <n v="2184.8200000000002"/>
    <m/>
    <n v="2184.8200000000002"/>
    <n v="0"/>
    <n v="9"/>
    <x v="2"/>
    <x v="0"/>
  </r>
  <r>
    <x v="18"/>
    <d v="2022-09-14T00:00:00"/>
    <n v="16050"/>
    <s v="DIR"/>
    <s v="ALMOXARIFADO"/>
    <s v="Requisição de Almoxarifado ( Amélia Ferrari)"/>
    <s v="Sim"/>
    <n v="190.81"/>
    <m/>
    <n v="190.81"/>
    <n v="0"/>
    <n v="9"/>
    <x v="2"/>
    <x v="0"/>
  </r>
  <r>
    <x v="18"/>
    <d v="2022-09-14T00:00:00"/>
    <n v="16051"/>
    <s v="DIR"/>
    <s v="ALMOXARIFADO"/>
    <s v="Requisição de Almoxarifado Período de de março a julho de 2022 ,Material de consumo para Diretoria"/>
    <s v="Sim"/>
    <n v="801.02"/>
    <m/>
    <n v="801.02"/>
    <n v="0"/>
    <n v="9"/>
    <x v="2"/>
    <x v="0"/>
  </r>
  <r>
    <x v="18"/>
    <d v="2022-09-14T00:00:00"/>
    <n v="16052"/>
    <s v="DIR"/>
    <s v="ALMOXARIFADO"/>
    <s v="Requisição de Almoxarifado ( Verônica)"/>
    <s v="Sim"/>
    <n v="17.62"/>
    <m/>
    <n v="17.62"/>
    <n v="0"/>
    <n v="9"/>
    <x v="2"/>
    <x v="0"/>
  </r>
  <r>
    <x v="18"/>
    <d v="2022-09-14T00:00:00"/>
    <n v="16053"/>
    <s v="ATF-ALMOX"/>
    <s v="ALMOXARIFADO"/>
    <s v="Requisição de Almoxarifado ,Período de de março a agosto de 2022"/>
    <s v="Sim"/>
    <n v="4800.0600000000004"/>
    <m/>
    <n v="4800.0600000000004"/>
    <n v="0"/>
    <n v="9"/>
    <x v="2"/>
    <x v="0"/>
  </r>
  <r>
    <x v="18"/>
    <d v="2022-09-15T00:00:00"/>
    <n v="16057"/>
    <s v="DIR-CCIF"/>
    <s v="Excel Comércio e Serviços de Informática Ltda."/>
    <s v="Aquisição de insumos de informática para upgrade de equipamentos do CCIF."/>
    <s v="Sim"/>
    <n v="1645"/>
    <m/>
    <n v="1645"/>
    <n v="0"/>
    <n v="9"/>
    <x v="2"/>
    <x v="0"/>
  </r>
  <r>
    <x v="18"/>
    <d v="2022-09-16T00:00:00"/>
    <n v="16061"/>
    <s v="AAA-CG"/>
    <s v="ALMOXARIFADO"/>
    <s v="Requisição de Almoxarifado"/>
    <s v="Sim"/>
    <n v="369.2"/>
    <m/>
    <n v="369.2"/>
    <n v="0"/>
    <n v="9"/>
    <x v="2"/>
    <x v="0"/>
  </r>
  <r>
    <x v="18"/>
    <d v="2022-09-16T00:00:00"/>
    <n v="16062"/>
    <s v="AAA-CPG-I"/>
    <s v="ALMOXARIFADO"/>
    <s v="Requisição de Almoxarifado"/>
    <s v="Sim"/>
    <n v="37.25"/>
    <m/>
    <n v="37.25"/>
    <n v="0"/>
    <n v="9"/>
    <x v="2"/>
    <x v="0"/>
  </r>
  <r>
    <x v="18"/>
    <d v="2022-09-16T00:00:00"/>
    <n v="16064"/>
    <s v="ATA-LIMP"/>
    <s v="ALMOXARIFADO"/>
    <s v="Requisição de Almoxarifado"/>
    <s v="Sim"/>
    <n v="3506.44"/>
    <m/>
    <n v="3506.44"/>
    <n v="0"/>
    <n v="9"/>
    <x v="2"/>
    <x v="0"/>
  </r>
  <r>
    <x v="18"/>
    <d v="2022-09-19T00:00:00"/>
    <n v="16072"/>
    <s v="AAA"/>
    <s v="Fabio Hideki Sakuguti"/>
    <s v="Compra de um headset para ouvir o áudio das reuniões do CTA/Congregação para confeccção de atas."/>
    <s v="Sim"/>
    <n v="72.13"/>
    <m/>
    <n v="72.13"/>
    <n v="0"/>
    <n v="9"/>
    <x v="2"/>
    <x v="0"/>
  </r>
  <r>
    <x v="18"/>
    <d v="2022-09-19T00:00:00"/>
    <n v="16070"/>
    <s v="AAA-CPG"/>
    <s v="ALMOXARIFADO"/>
    <s v="Requisição de Almoxarifado"/>
    <s v="Sim"/>
    <n v="16.68"/>
    <m/>
    <n v="16.68"/>
    <n v="0"/>
    <n v="9"/>
    <x v="2"/>
    <x v="0"/>
  </r>
  <r>
    <x v="18"/>
    <d v="2022-09-19T00:00:00"/>
    <n v="16071"/>
    <s v="ATA-LIMP"/>
    <s v="ALMOXARIFADO"/>
    <s v="Requisição de Almoxarifado"/>
    <s v="Sim"/>
    <n v="1737.75"/>
    <m/>
    <n v="1737.75"/>
    <n v="0"/>
    <n v="9"/>
    <x v="2"/>
    <x v="0"/>
  </r>
  <r>
    <x v="18"/>
    <d v="2022-09-19T00:00:00"/>
    <n v="16073"/>
    <s v="AAA-SAL"/>
    <s v="ALMOXARIFADO"/>
    <s v="Requisição de Almoxarifado"/>
    <s v="Sim"/>
    <n v="544.42999999999995"/>
    <m/>
    <n v="544.42999999999995"/>
    <n v="0"/>
    <n v="9"/>
    <x v="2"/>
    <x v="0"/>
  </r>
  <r>
    <x v="18"/>
    <d v="2022-09-21T00:00:00"/>
    <n v="16078"/>
    <s v="DIR"/>
    <s v="Ricardo Ichiwaki"/>
    <s v="Compra emergencial de papel termo-sensível 15mm x 49mm x 30m para os experimentos de Introdução às Medidas em Física (4300152), Física Experimental 2 (4302114) e Física Experimental B (4323202)."/>
    <s v="Sim"/>
    <n v="400"/>
    <m/>
    <n v="400"/>
    <n v="0"/>
    <n v="9"/>
    <x v="2"/>
    <x v="0"/>
  </r>
  <r>
    <x v="18"/>
    <d v="2022-09-21T00:00:00"/>
    <n v="16079"/>
    <s v="DIR"/>
    <s v="ALMOXARIFADO"/>
    <s v="Requisição de Almoxarifado"/>
    <s v="Sim"/>
    <n v="135.96"/>
    <m/>
    <n v="135.96"/>
    <n v="0"/>
    <n v="9"/>
    <x v="2"/>
    <x v="0"/>
  </r>
  <r>
    <x v="18"/>
    <d v="2022-09-22T00:00:00"/>
    <n v="16086"/>
    <s v="ATF-COMPRAS"/>
    <s v="JT Publicidaade Comunicação e Assessoria Ltda."/>
    <s v="Solicito a liberação de verba no valor de R$ 320,00 a favor da empresa JT Publicidade Comunicação e Assessoria Ltda. , a solicitação se faz em caráter emergencial para publicação do Edital da Tomada de Preços 05/2022 - IFUSP."/>
    <s v="Sim"/>
    <n v="320"/>
    <m/>
    <n v="320"/>
    <n v="0"/>
    <n v="9"/>
    <x v="2"/>
    <x v="0"/>
  </r>
  <r>
    <x v="18"/>
    <d v="2022-09-22T00:00:00"/>
    <n v="16087"/>
    <s v="DIR"/>
    <s v="Débitos Tesouraria"/>
    <s v="Ajustes de lançamentos referente as despesas realizadas no Grupo do Tesouro do processo de adiantamento nº : 22.1.439.43.0, mas lançados nos RI dos professores - GO 16041, 15872, 15885, 15910 e 15920 - Contrapartida RI Diretoria GC 3829."/>
    <s v="Sim"/>
    <n v="6875.05"/>
    <m/>
    <n v="6875.05"/>
    <n v="0"/>
    <n v="9"/>
    <x v="2"/>
    <x v="0"/>
  </r>
  <r>
    <x v="18"/>
    <d v="2022-09-22T00:00:00"/>
    <n v="16083"/>
    <s v="ATA-LIMP"/>
    <s v="ALMOXARIFADO"/>
    <s v="Requisição de Almoxarifado"/>
    <s v="Sim"/>
    <n v="2276.69"/>
    <m/>
    <n v="2276.69"/>
    <n v="0"/>
    <n v="9"/>
    <x v="2"/>
    <x v="0"/>
  </r>
  <r>
    <x v="18"/>
    <d v="2022-09-22T00:00:00"/>
    <n v="16084"/>
    <s v="ATA"/>
    <s v="ALMOXARIFADO"/>
    <s v="Requisição de Almoxarifado"/>
    <s v="Sim"/>
    <n v="104.56"/>
    <m/>
    <n v="104.56"/>
    <n v="0"/>
    <n v="9"/>
    <x v="2"/>
    <x v="0"/>
  </r>
  <r>
    <x v="18"/>
    <d v="2022-09-27T00:00:00"/>
    <n v="16096"/>
    <s v="DIR-CCIF"/>
    <s v="Excel Comércio e Serviços de Informática Ltda"/>
    <s v="Compra emergencial de uma bateria para servidor DELL"/>
    <s v="Sim"/>
    <n v="565"/>
    <m/>
    <n v="565"/>
    <n v="0"/>
    <n v="9"/>
    <x v="2"/>
    <x v="0"/>
  </r>
  <r>
    <x v="18"/>
    <d v="2022-09-27T00:00:00"/>
    <n v="16097"/>
    <s v="ATF"/>
    <s v="Marco Antonio Rice"/>
    <s v="Reembolso ref. à Serviço de renovação de Certificado Digital do interesse do IF."/>
    <s v="Sim"/>
    <n v="167.2"/>
    <m/>
    <n v="167.2"/>
    <n v="0"/>
    <n v="9"/>
    <x v="2"/>
    <x v="0"/>
  </r>
  <r>
    <x v="18"/>
    <d v="2022-09-27T00:00:00"/>
    <n v="16098"/>
    <s v="DIR"/>
    <s v="Sueli Maria de Lima"/>
    <s v="Compra de 06 adoçantes Zero Cal, sendo que 04 para a Diretoria e 02 para Assistência Acadêmica"/>
    <s v="Sim"/>
    <n v="69.27"/>
    <m/>
    <n v="69.27"/>
    <n v="0"/>
    <n v="9"/>
    <x v="2"/>
    <x v="0"/>
  </r>
  <r>
    <x v="18"/>
    <d v="2022-09-28T00:00:00"/>
    <n v="16105"/>
    <s v="DIR"/>
    <s v="Débitos Tesouraria"/>
    <s v="Ajustes de lançamentos referente as despesas realizadas no Grupo do Tesouro do processo de adiantamento nº : 22.1.515.43.8, mas lançados nos RI dos professores - GO 15965, 15974, 16041, 16026, 15996 e 16082 - Contrapartida RI Diretoria GC 3831."/>
    <s v="Sim"/>
    <n v="6603.05"/>
    <m/>
    <n v="6603.05"/>
    <n v="0"/>
    <n v="9"/>
    <x v="2"/>
    <x v="0"/>
  </r>
  <r>
    <x v="18"/>
    <d v="2022-09-28T00:00:00"/>
    <n v="16109"/>
    <s v="ATA"/>
    <s v="Simpress Comercio Locacao e Servicos Ltda."/>
    <s v="NE.04713064 - Reforço do contrato de serviços de impressão e reprografia corporativa- Exercício 2022 - NE 0290681/2022."/>
    <s v="Sim"/>
    <n v="12445.68"/>
    <m/>
    <n v="12445.68"/>
    <n v="0"/>
    <n v="9"/>
    <x v="2"/>
    <x v="0"/>
  </r>
  <r>
    <x v="18"/>
    <d v="2022-09-29T00:00:00"/>
    <n v="16112"/>
    <s v="DIR"/>
    <s v="Mendes &amp; Bueno Buffet e Eventos Eireli - EPP"/>
    <s v="Serviço de buffet para o 30º Simpósio Internacional de Iniciação Científica e Tecnológica da USP (SIICUSP) de 03 a 06/10/2022. Req. Compra 514.776 - DC 213138 - NEE 4729378; DC 231154 - NEE 4729475; DC 231189 - NEE 4729556 e DC 231200 - NEE 4729637 - Proc. 22.1.64.43.6"/>
    <s v="Sim"/>
    <n v="2100"/>
    <m/>
    <n v="2100"/>
    <n v="0"/>
    <n v="9"/>
    <x v="2"/>
    <x v="0"/>
  </r>
  <r>
    <x v="18"/>
    <d v="2022-10-03T00:00:00"/>
    <n v="16100"/>
    <s v="ATF-CONV"/>
    <s v="ECT-Empresa Brasileira de Correios e Telégrafos"/>
    <s v="Envio de Termo de Aceitação de Domínio de Transferência do Prof. Arnaldo Gammal para FAPESP via Sedex - Rua Pio XI, 1500 - Processo 2016/17612-7 - (Nº.Objeto:OV187563098br)"/>
    <s v="Sim"/>
    <n v="8.52"/>
    <m/>
    <n v="8.52"/>
    <n v="0"/>
    <n v="10"/>
    <x v="10"/>
    <x v="0"/>
  </r>
  <r>
    <x v="18"/>
    <d v="2022-10-03T00:00:00"/>
    <n v="16111"/>
    <s v="SBI"/>
    <s v="Correios"/>
    <s v="Envio de 05 impressos via Correio (material bibliográfico para doação) QC206094681 , QC206094695 , QC206094704 , QC206094718 , QC206094721"/>
    <s v="Sim"/>
    <n v="91.12"/>
    <m/>
    <n v="91.12"/>
    <n v="0"/>
    <n v="10"/>
    <x v="10"/>
    <x v="0"/>
  </r>
  <r>
    <x v="18"/>
    <d v="2022-10-03T00:00:00"/>
    <n v="16117"/>
    <s v="ATO"/>
    <s v="Eduardo Ureshino"/>
    <s v="Compra de duas resistência para marmiteiro do refeitório do Bloco de Serviços"/>
    <s v="Sim"/>
    <n v="276"/>
    <m/>
    <n v="276"/>
    <n v="0"/>
    <n v="10"/>
    <x v="10"/>
    <x v="0"/>
  </r>
  <r>
    <x v="18"/>
    <d v="2022-10-03T00:00:00"/>
    <n v="16122"/>
    <s v="DIR"/>
    <s v="Jose Roberto dos Santos"/>
    <s v="Troca de miolo dos armários dos auditórios (Norte e Sul) e cópias simples das salas 341 e copa."/>
    <s v="Sim"/>
    <n v="220"/>
    <m/>
    <n v="220"/>
    <n v="0"/>
    <n v="10"/>
    <x v="10"/>
    <x v="0"/>
  </r>
  <r>
    <x v="18"/>
    <d v="2022-10-03T00:00:00"/>
    <n v="16124"/>
    <s v="ATF-COMPRAS"/>
    <s v="JT Publicidaade Comunicação e Assessoria Ltda."/>
    <s v="Solicito a liberação de verba no valor de R$ 420,00 a favor da empresa JT Publicidade Comunicação e Assessoria Ltda., a solicitação se faz necessária em caráter emergencial devido a publicação da Tomada de Preços 06/2022 - IFUSP."/>
    <s v="Sim"/>
    <n v="420"/>
    <m/>
    <n v="420"/>
    <n v="0"/>
    <n v="10"/>
    <x v="10"/>
    <x v="0"/>
  </r>
  <r>
    <x v="18"/>
    <d v="2022-10-04T00:00:00"/>
    <n v="16113"/>
    <s v="DIR"/>
    <s v="ECT-Empresa Brasileira de Correios e Telégrafos"/>
    <s v="Envio de 2 correspondências por sedex com AR para o Sr. José Augusto Freire para dois endereços diferentes, cep:04923-15 R:Paulo de Costa Leite, 95 - R: Padre Claro 98 - cep:04923-120 a pedido do diretor. (Nº. Objeto:OV187563739 br ), (Nº.Objeto:OV187563742 br )"/>
    <s v="Sim"/>
    <n v="31.04"/>
    <m/>
    <n v="31.04"/>
    <n v="0"/>
    <n v="10"/>
    <x v="10"/>
    <x v="0"/>
  </r>
  <r>
    <x v="18"/>
    <d v="2022-10-05T00:00:00"/>
    <n v="16129"/>
    <s v="FNC"/>
    <s v="Eliana Maria Pereira do Nascimento - ME"/>
    <s v="Referente do Serviço de produção e impressão de identificador para Professora Elisabeth Yoshimura. Obs. foi transferido o RI da professora para o RI da Diretoria - Lab. de Dosimetria. RC 433717 - DC 222040 - Proc. 22.1.580.43.4 - NEO 04908795 - Contrapartida - GO 16130 e GC 3837"/>
    <s v="Sim"/>
    <n v="15900"/>
    <m/>
    <n v="15900"/>
    <n v="0"/>
    <n v="10"/>
    <x v="10"/>
    <x v="0"/>
  </r>
  <r>
    <x v="18"/>
    <d v="2022-10-05T00:00:00"/>
    <n v="16131"/>
    <s v="DIR-SBI"/>
    <s v="Antonio Aparecido de Souza-ME"/>
    <s v="Aquisição de serviço de chaveiro (Confecção de carimbos) para a Biblioteca"/>
    <s v="Sim"/>
    <n v="136"/>
    <m/>
    <n v="136"/>
    <n v="0"/>
    <n v="10"/>
    <x v="10"/>
    <x v="0"/>
  </r>
  <r>
    <x v="18"/>
    <d v="2022-10-05T00:00:00"/>
    <n v="16140"/>
    <s v="DIR"/>
    <s v="Metawell Comercial Ltda."/>
    <s v="NE.05289746 - Compra de desumificadores para 2 salas dos laboratórios didáticos - DC 227831/2022 - Alteração do valor de R$ 31.040,00."/>
    <s v="Sim"/>
    <n v="31032"/>
    <m/>
    <n v="31032"/>
    <n v="0"/>
    <n v="10"/>
    <x v="10"/>
    <x v="0"/>
  </r>
  <r>
    <x v="18"/>
    <d v="2022-10-05T00:00:00"/>
    <n v="16132"/>
    <s v="ATF-ALMOX"/>
    <s v="Reitoria"/>
    <s v="Remanejamento 50463008 / 2022 referente à requisição de material 2022 00391232 ."/>
    <s v="Sim"/>
    <n v="799.79"/>
    <m/>
    <n v="799.79"/>
    <n v="0"/>
    <n v="10"/>
    <x v="10"/>
    <x v="0"/>
  </r>
  <r>
    <x v="18"/>
    <d v="2022-10-06T00:00:00"/>
    <n v="16146"/>
    <s v="DIR"/>
    <s v="Felipe Grossi ME"/>
    <s v="Aquisição de TV 85 polegadas para uso na sala de seminários do FNC - Processo: 22.1.581.43.0 - Reserva 4966078/2022 - Valor total R$ 13.399,82 - o restante do valor esta na GO 16145 - NE 5320848"/>
    <s v="Sim"/>
    <n v="3823.91"/>
    <m/>
    <n v="3823.91"/>
    <n v="0"/>
    <n v="10"/>
    <x v="10"/>
    <x v="0"/>
  </r>
  <r>
    <x v="18"/>
    <d v="2022-10-07T00:00:00"/>
    <n v="16150"/>
    <s v="DIR"/>
    <s v="Diretoria"/>
    <s v="Aquisição de Toalha de papel em Bobina RC 533100/2022 - Processo 22.1.50.43.5 - NE - 4994144/2022"/>
    <s v="Sim"/>
    <n v="15600"/>
    <m/>
    <n v="15600"/>
    <n v="0"/>
    <n v="10"/>
    <x v="10"/>
    <x v="0"/>
  </r>
  <r>
    <x v="18"/>
    <d v="2022-10-10T00:00:00"/>
    <n v="16151"/>
    <s v="DIR"/>
    <s v="Naypi Serviços de Despachos LTDA"/>
    <s v="Emissão/renovação das licenças do IF para compra/uso de produtos químicos controlados."/>
    <s v="Sim"/>
    <n v="1000"/>
    <m/>
    <n v="1000"/>
    <n v="0"/>
    <n v="10"/>
    <x v="10"/>
    <x v="0"/>
  </r>
  <r>
    <x v="18"/>
    <d v="2022-10-10T00:00:00"/>
    <n v="16152"/>
    <s v="DIR"/>
    <s v="Serasa S.A."/>
    <s v="Renovação da certificação digital da Funcionária Manoela Brito, responsável pelas declarações de movimentações de compra/uso de produtos químicos controlados no IFUSP."/>
    <s v="Sim"/>
    <n v="160.65"/>
    <m/>
    <n v="160.65"/>
    <n v="0"/>
    <n v="10"/>
    <x v="10"/>
    <x v="0"/>
  </r>
  <r>
    <x v="18"/>
    <d v="2022-10-10T00:00:00"/>
    <n v="16165"/>
    <s v="DIR"/>
    <s v="Débitos Tesouraria"/>
    <s v="Ajustes de lançamentos referente as despesas realizadas no Grupo do Tesouro do processo de adiantamento nº : 22.1.516.43.4, mas lançados nos RI dos professores - GO 16047 e 16110 - Contrapartida RI Diretoria GC 3840."/>
    <s v="Sim"/>
    <n v="978.89"/>
    <m/>
    <n v="978.89"/>
    <n v="0"/>
    <n v="10"/>
    <x v="10"/>
    <x v="0"/>
  </r>
  <r>
    <x v="18"/>
    <d v="2022-10-10T00:00:00"/>
    <n v="16167"/>
    <s v="DIR"/>
    <s v="CITSO Comércio e Serviço Importador de Informática"/>
    <s v="NE - 5487742 - Aquisição de impressora térmica para impressão de QR de visitantes na portaria - Processo: 22.1.598.43.0 - Reserva: 5021549 - Alterado o valor de R$ 659,90."/>
    <s v="Sim"/>
    <n v="800"/>
    <m/>
    <n v="800"/>
    <n v="0"/>
    <n v="10"/>
    <x v="10"/>
    <x v="0"/>
  </r>
  <r>
    <x v="18"/>
    <d v="2022-10-10T00:00:00"/>
    <n v="16157"/>
    <s v="DIR-CCIF"/>
    <s v="ALMOXARIFADO"/>
    <s v="Requisição de Almoxarifado"/>
    <s v="Sim"/>
    <n v="80.040000000000006"/>
    <m/>
    <n v="80.040000000000006"/>
    <n v="0"/>
    <n v="10"/>
    <x v="10"/>
    <x v="0"/>
  </r>
  <r>
    <x v="18"/>
    <d v="2022-10-10T00:00:00"/>
    <n v="16158"/>
    <s v="ATA-SV"/>
    <s v="ALMOXARIFADO"/>
    <s v="Requisição de Almoxarifado"/>
    <s v="Sim"/>
    <n v="7.5"/>
    <m/>
    <n v="7.5"/>
    <n v="0"/>
    <n v="10"/>
    <x v="10"/>
    <x v="0"/>
  </r>
  <r>
    <x v="18"/>
    <d v="2022-10-10T00:00:00"/>
    <n v="16159"/>
    <s v="ATF-COMPRAS"/>
    <s v="ALMOXARIFADO"/>
    <s v="Requisição de Almoxarifado"/>
    <s v="Sim"/>
    <n v="246.13"/>
    <m/>
    <n v="246.13"/>
    <n v="0"/>
    <n v="10"/>
    <x v="10"/>
    <x v="0"/>
  </r>
  <r>
    <x v="18"/>
    <d v="2022-10-10T00:00:00"/>
    <n v="16160"/>
    <s v="ATF"/>
    <s v="ALMOXARIFADO"/>
    <s v="Requisição de Almoxarifado"/>
    <s v="Sim"/>
    <n v="7.2"/>
    <m/>
    <n v="7.2"/>
    <n v="0"/>
    <n v="10"/>
    <x v="10"/>
    <x v="0"/>
  </r>
  <r>
    <x v="18"/>
    <d v="2022-10-10T00:00:00"/>
    <n v="16161"/>
    <s v="ATA"/>
    <s v="ALMOXARIFADO"/>
    <s v="Requisição de Compras"/>
    <s v="Sim"/>
    <n v="10.93"/>
    <m/>
    <n v="10.93"/>
    <n v="0"/>
    <n v="10"/>
    <x v="10"/>
    <x v="0"/>
  </r>
  <r>
    <x v="18"/>
    <d v="2022-10-10T00:00:00"/>
    <n v="16162"/>
    <s v="DIR"/>
    <s v="ALMOXARIFADO"/>
    <s v="Requisição de Almoxarifado"/>
    <s v="Sim"/>
    <n v="135.96"/>
    <m/>
    <n v="135.96"/>
    <n v="0"/>
    <n v="10"/>
    <x v="10"/>
    <x v="0"/>
  </r>
  <r>
    <x v="18"/>
    <d v="2022-10-10T00:00:00"/>
    <n v="16163"/>
    <s v="ATF-COMPRAS"/>
    <s v="ALMOXARIFADO"/>
    <s v="Requisição de Almoxarifado"/>
    <s v="Sim"/>
    <n v="246.13"/>
    <m/>
    <n v="246.13"/>
    <n v="0"/>
    <n v="10"/>
    <x v="10"/>
    <x v="0"/>
  </r>
  <r>
    <x v="18"/>
    <d v="2022-10-11T00:00:00"/>
    <n v="16168"/>
    <s v="ATO-MP"/>
    <s v="ALMOXARIFADO"/>
    <s v="Requisição de Almoxarifado"/>
    <s v="Sim"/>
    <n v="2267.44"/>
    <m/>
    <n v="2267.44"/>
    <n v="0"/>
    <n v="10"/>
    <x v="10"/>
    <x v="0"/>
  </r>
  <r>
    <x v="18"/>
    <d v="2022-10-11T00:00:00"/>
    <n v="16169"/>
    <s v="DIR"/>
    <s v="ALMOXARIFADO"/>
    <s v="Requisição de Almoxarifado"/>
    <s v="Sim"/>
    <n v="346.8"/>
    <m/>
    <n v="346.8"/>
    <n v="0"/>
    <n v="10"/>
    <x v="10"/>
    <x v="0"/>
  </r>
  <r>
    <x v="18"/>
    <d v="2022-10-11T00:00:00"/>
    <n v="16170"/>
    <s v="DIR"/>
    <s v="ALMOXARIFADO"/>
    <s v="Requisição de Almoxarifado (para uso na oficina central)"/>
    <s v="Sim"/>
    <n v="236.73"/>
    <m/>
    <n v="236.73"/>
    <n v="0"/>
    <n v="10"/>
    <x v="10"/>
    <x v="0"/>
  </r>
  <r>
    <x v="18"/>
    <d v="2022-10-11T00:00:00"/>
    <n v="16171"/>
    <s v="DIR"/>
    <s v="ALMOXARIFADO"/>
    <s v="Requisição de Almoxarifado ( Seção de Comunicação)"/>
    <s v="Sim"/>
    <n v="100.28"/>
    <m/>
    <n v="100.28"/>
    <n v="0"/>
    <n v="10"/>
    <x v="10"/>
    <x v="0"/>
  </r>
  <r>
    <x v="18"/>
    <d v="2022-10-11T00:00:00"/>
    <n v="16172"/>
    <s v="DIR"/>
    <s v="ALMOXARIFADO"/>
    <s v="Requisição de Almoxarifado ( Laboratório Didáticos )"/>
    <s v="Sim"/>
    <n v="472.01"/>
    <m/>
    <n v="472.01"/>
    <n v="0"/>
    <n v="10"/>
    <x v="10"/>
    <x v="0"/>
  </r>
  <r>
    <x v="18"/>
    <d v="2022-10-11T00:00:00"/>
    <n v="16173"/>
    <s v="ATA-LIMP"/>
    <s v="ALMOXARIFADO"/>
    <s v="Requisição de Almoxarifado"/>
    <s v="Sim"/>
    <n v="5862.18"/>
    <m/>
    <n v="5862.18"/>
    <n v="0"/>
    <n v="10"/>
    <x v="10"/>
    <x v="0"/>
  </r>
  <r>
    <x v="18"/>
    <d v="2022-10-11T00:00:00"/>
    <n v="16175"/>
    <s v="AAA-SAL"/>
    <s v="ALMOXARIFADO"/>
    <s v="Requisição de Almoxarifado"/>
    <s v="Sim"/>
    <n v="183.7"/>
    <m/>
    <n v="183.7"/>
    <n v="0"/>
    <n v="10"/>
    <x v="10"/>
    <x v="0"/>
  </r>
  <r>
    <x v="18"/>
    <d v="2022-10-11T00:00:00"/>
    <n v="16176"/>
    <s v="DIR"/>
    <s v="ALMOXARIFADO"/>
    <s v="Requisição de Almoxarifado"/>
    <s v="Sim"/>
    <n v="716.65"/>
    <m/>
    <n v="716.65"/>
    <n v="0"/>
    <n v="10"/>
    <x v="10"/>
    <x v="0"/>
  </r>
  <r>
    <x v="18"/>
    <d v="2022-10-11T00:00:00"/>
    <n v="16178"/>
    <s v="DIR"/>
    <s v="Reitoria - Estagiários"/>
    <s v="Solicitação 863/2018 - Complementação de recurso para estágio do aluno Carlos Henrique Camillo da Silva. REMANEJAMENTO 50516802 / 2022"/>
    <s v="Sim"/>
    <n v="108"/>
    <m/>
    <n v="108"/>
    <n v="0"/>
    <n v="10"/>
    <x v="10"/>
    <x v="0"/>
  </r>
  <r>
    <x v="18"/>
    <d v="2022-10-11T00:00:00"/>
    <n v="16181"/>
    <s v="DIR"/>
    <s v="Reitoria - Estagiários"/>
    <s v="Solicitação 889/2017 Complementação de recurso para estágio do aluno Caterine Silva e Souza - REMANEJAMENTO 50516845 / 2022"/>
    <s v="Sim"/>
    <n v="72"/>
    <m/>
    <n v="72"/>
    <n v="0"/>
    <n v="10"/>
    <x v="10"/>
    <x v="0"/>
  </r>
  <r>
    <x v="18"/>
    <d v="2022-10-14T00:00:00"/>
    <n v="16194"/>
    <s v="FNC"/>
    <s v="Digel Elétrica Ltda"/>
    <s v="Compra de material elétrico para uso imediato no laboratório Pelletron"/>
    <s v="Sim"/>
    <n v="581.02"/>
    <m/>
    <n v="581.02"/>
    <n v="0"/>
    <n v="10"/>
    <x v="10"/>
    <x v="0"/>
  </r>
  <r>
    <x v="18"/>
    <d v="2022-10-17T00:00:00"/>
    <n v="16125"/>
    <s v="ATA"/>
    <s v="ECT-Empresa Brasileira de Correios e Telégrafos"/>
    <s v="Envio de Sedex/AR para Companhia de Engenharia de Tráfego CET - R. Sumidouro, 546 - Pinheiros, São Paulo - SP, 05428-900 - (Nº.Objeto: OV187564615br)"/>
    <s v="Sim"/>
    <n v="15.52"/>
    <m/>
    <n v="15.52"/>
    <n v="0"/>
    <n v="10"/>
    <x v="10"/>
    <x v="0"/>
  </r>
  <r>
    <x v="18"/>
    <d v="2022-10-17T00:00:00"/>
    <n v="16201"/>
    <s v="AAA"/>
    <s v="Fabio Hideki Sakuguti"/>
    <s v="Compra de Headset para ouvir as gravações e confeccionar as atas de reuniões do CTA e Congregação."/>
    <s v="Sim"/>
    <n v="82.23"/>
    <m/>
    <n v="82.23"/>
    <n v="0"/>
    <n v="10"/>
    <x v="10"/>
    <x v="0"/>
  </r>
  <r>
    <x v="18"/>
    <d v="2022-10-17T00:00:00"/>
    <n v="16203"/>
    <s v="DIR"/>
    <s v="Transposição interna"/>
    <s v="Transferência de saldo para Diretoria RINF - Remanejamento 50531925/2022 GC 3855"/>
    <s v="Sim"/>
    <n v="22.94"/>
    <m/>
    <n v="22.94"/>
    <n v="0"/>
    <n v="10"/>
    <x v="10"/>
    <x v="0"/>
  </r>
  <r>
    <x v="18"/>
    <d v="2022-10-17T00:00:00"/>
    <n v="16205"/>
    <s v="DIR"/>
    <s v="Mendes &amp; Bueno Buffet e Eventos EIRELI - EPP"/>
    <s v="NE.05136460 / 05136516 / 05136532 / 05136761 / 05136800 - Ata Registro de Preço - serviço de buffett para Workshop dias 19, 20 e 21/12/2022 - RC 537997 - DC 240609 / 240617 / 240625 / 242687 / 242679. Anulação da NE 05136761 no valor de R$ 1.350,00 valor anterior desta G.O. R$ 4.500,00"/>
    <s v="Sim"/>
    <n v="3150"/>
    <m/>
    <n v="3150"/>
    <n v="0"/>
    <n v="10"/>
    <x v="10"/>
    <x v="0"/>
  </r>
  <r>
    <x v="18"/>
    <d v="2022-10-17T00:00:00"/>
    <n v="16206"/>
    <s v="AAA"/>
    <s v="Mendes &amp; Bueno Buffet e Eventos EIRELI - EPP"/>
    <s v="NE.05137237 / 05142109 / 05142125 - Ata Registro de Preço - serviços de buffett para reuniões da congregação nos dias 27/10, 24/11 e 08/12/2022 - RC 547887 - DC 242652 / 248081 / 248090."/>
    <s v="Sim"/>
    <n v="4050"/>
    <m/>
    <n v="4050"/>
    <n v="0"/>
    <n v="10"/>
    <x v="10"/>
    <x v="0"/>
  </r>
  <r>
    <x v="18"/>
    <d v="2022-10-17T00:00:00"/>
    <n v="16209"/>
    <s v="AAA-SAL"/>
    <s v="ALMOXARIFADO"/>
    <s v="Requisição de Almoxarifado"/>
    <s v="Sim"/>
    <n v="315.39999999999998"/>
    <m/>
    <n v="315.39999999999998"/>
    <n v="0"/>
    <n v="10"/>
    <x v="10"/>
    <x v="0"/>
  </r>
  <r>
    <x v="18"/>
    <d v="2022-10-17T00:00:00"/>
    <n v="16212"/>
    <s v="DIR"/>
    <s v="Mendes &amp; Bueno Buffet e Eventos EIRELI - EPP"/>
    <s v="Anulação parcial - NE.05142265 / 05142290 / 05142311 / 05142338 / 05142354 / 05142370 / 05142397 / 05142419 - Ata Registro de Preço - serviços de buffett para colóquios nos dias 20 e 27/10, 03, 10, 17 e 24/11 e 01 e 08/12/2022 - RC 554301 / 554328 / 554336 / 554344 / 554352 / 554360 / 554379 / 554387 - DC 248120 / 248138 / 248146 / 248154 / 248162 / 248170 / 248189 / 248200 - Anulação parcial das NE.s 05142338 / 05142354 / 05142370 - Valor anterior de R$ 2.400,00."/>
    <s v="Sim"/>
    <n v="1500"/>
    <m/>
    <n v="1500"/>
    <n v="0"/>
    <n v="10"/>
    <x v="10"/>
    <x v="0"/>
  </r>
  <r>
    <x v="18"/>
    <d v="2022-10-17T00:00:00"/>
    <n v="16200"/>
    <s v="ATA-LIMP"/>
    <s v="ALMOXARIFADO"/>
    <s v="Requisição de Almoxarifado"/>
    <s v="Sim"/>
    <n v="2068.36"/>
    <m/>
    <n v="2068.36"/>
    <n v="0"/>
    <n v="10"/>
    <x v="10"/>
    <x v="0"/>
  </r>
  <r>
    <x v="18"/>
    <d v="2022-10-17T00:00:00"/>
    <n v="16202"/>
    <s v="ATO-MP"/>
    <s v="ALMOXARIFADO"/>
    <s v="Requisição de Almoxarifado"/>
    <s v="Sim"/>
    <n v="7398.91"/>
    <m/>
    <n v="7398.91"/>
    <n v="0"/>
    <n v="10"/>
    <x v="10"/>
    <x v="0"/>
  </r>
  <r>
    <x v="18"/>
    <d v="2022-10-17T00:00:00"/>
    <n v="16204"/>
    <s v="DIR-SBI"/>
    <s v="ALMOXARIFADO"/>
    <s v="Requisição de Almoxarifado"/>
    <s v="Sim"/>
    <n v="408.87"/>
    <m/>
    <n v="408.87"/>
    <n v="0"/>
    <n v="10"/>
    <x v="10"/>
    <x v="0"/>
  </r>
  <r>
    <x v="18"/>
    <d v="2022-10-17T00:00:00"/>
    <n v="16207"/>
    <s v="DIR-CCIF"/>
    <s v="ALMOXARIFADO"/>
    <s v="Requisição de Almoxarifado"/>
    <s v="Sim"/>
    <n v="15"/>
    <m/>
    <n v="15"/>
    <n v="0"/>
    <n v="10"/>
    <x v="10"/>
    <x v="0"/>
  </r>
  <r>
    <x v="18"/>
    <d v="2022-10-20T00:00:00"/>
    <n v="16197"/>
    <s v="ATF-CONV"/>
    <s v="ECT-Empresa Brasileira de Correios e Telégrafos"/>
    <s v="Envio via Sedex de Termo de Aceitação e Domínio de Transferência para a FAPESP - R. Pio XI, 1500 - Alto da Lapa, São Paulo - SP, 05468-901 - Processo 2016/17612-7 - Prof. Arnaldo Gammal - (Nº.Objeto: QB862041174br)"/>
    <s v="Sim"/>
    <n v="8.52"/>
    <m/>
    <n v="8.52"/>
    <n v="0"/>
    <n v="10"/>
    <x v="10"/>
    <x v="0"/>
  </r>
  <r>
    <x v="18"/>
    <d v="2022-10-20T00:00:00"/>
    <n v="16222"/>
    <s v="DIR"/>
    <s v="Antonio Carlos Hernandes"/>
    <s v="Aquisição emergencial de canaleta parafuso e abracadeira para instalar as cameras nos quatro auditórios do Ed. principal. Favor fazer o deposito em C/C."/>
    <s v="Sim"/>
    <n v="179.88"/>
    <m/>
    <n v="179.88"/>
    <n v="0"/>
    <n v="10"/>
    <x v="10"/>
    <x v="0"/>
  </r>
  <r>
    <x v="18"/>
    <d v="2022-10-20T00:00:00"/>
    <n v="16223"/>
    <s v="DIR"/>
    <s v="São Locação e Venda de Máquinas de Café Limitada"/>
    <s v="Compra de 05 pacotes em grãos de café, no valor de R$ 295,00 reais para Diretoria"/>
    <s v="Sim"/>
    <n v="295"/>
    <m/>
    <n v="295"/>
    <n v="0"/>
    <n v="10"/>
    <x v="10"/>
    <x v="0"/>
  </r>
  <r>
    <x v="18"/>
    <d v="2022-10-20T00:00:00"/>
    <n v="16225"/>
    <s v="DIR"/>
    <s v="Ricardo Ichiwaki"/>
    <s v="Solicitação de reembolso pela compra de materiais emergenciais à construção de kits didáticos para as aulas de Física Experimental."/>
    <s v="Sim"/>
    <n v="383.8"/>
    <m/>
    <n v="383.8"/>
    <n v="0"/>
    <n v="10"/>
    <x v="10"/>
    <x v="0"/>
  </r>
  <r>
    <x v="18"/>
    <d v="2022-10-20T00:00:00"/>
    <n v="16224"/>
    <s v="DIR"/>
    <s v="Mendes &amp; Bueno Buffet e Eventos EIRELI - EPP"/>
    <s v="NE.05201920 - Ata Registro de Preço - serviços de buffett para homenagem ao Prof. Salinas - dia 21/10/2022 - RC 563670 - DC 251473."/>
    <s v="Sim"/>
    <n v="1500"/>
    <m/>
    <n v="1500"/>
    <n v="0"/>
    <n v="10"/>
    <x v="10"/>
    <x v="0"/>
  </r>
  <r>
    <x v="18"/>
    <d v="2022-10-21T00:00:00"/>
    <n v="16228"/>
    <s v="DIR-CPESQ"/>
    <s v="Aluno(a)"/>
    <s v="Pagamento a colaborador eventual Aluno(a) - Maria Monalisa de Melo Paulino - Nº USP 9796742, que participará de atividades de monitoria, apoio técnico e didático ao ETRI 2022 - Research Centre for Greenhouse Gas Innovation de 24 a 27/10/2022. Proc. 22.1.408.43.7"/>
    <s v="Sim"/>
    <n v="350"/>
    <m/>
    <n v="350"/>
    <n v="0"/>
    <n v="10"/>
    <x v="10"/>
    <x v="0"/>
  </r>
  <r>
    <x v="18"/>
    <d v="2022-10-21T00:00:00"/>
    <n v="16227"/>
    <s v="FMA"/>
    <s v="Professor(a) Visitante"/>
    <s v="Pagamento ref. Colóquio apresentado no IFUSP no mês outubro de 2022. Prof. Dr. Rogério Rosenfeld - nº USP 1702676 - IFT-UNESP. Proc. 22.1.167.43.0"/>
    <s v="Sim"/>
    <n v="250"/>
    <m/>
    <n v="250"/>
    <n v="0"/>
    <n v="10"/>
    <x v="10"/>
    <x v="0"/>
  </r>
  <r>
    <x v="18"/>
    <d v="2022-10-21T00:00:00"/>
    <n v="16230"/>
    <s v="AAA-CG"/>
    <s v="Vinicius Goncalves Oliveira"/>
    <s v="NE.05223311 - Auxílio financeiro a aluno de Graduação para participação na &quot;X Conferência Latino Americana de Colisiones&quot; - de 23 a 26/10/2022 - Salta - Argentina..."/>
    <s v="Sim"/>
    <n v="1000"/>
    <m/>
    <n v="1000"/>
    <n v="0"/>
    <n v="10"/>
    <x v="10"/>
    <x v="0"/>
  </r>
  <r>
    <x v="18"/>
    <d v="2022-10-25T00:00:00"/>
    <n v="16234"/>
    <s v="DIR"/>
    <s v="Reitoria"/>
    <s v="Referente a favor da SIPAT Conjunta 2022 a ser realizada dia 07 a 11/11/2022 no auditório do IEE - fale conosco 234476 - REMANEJAMENTO 50553520 / 2022"/>
    <s v="Sim"/>
    <n v="1500"/>
    <m/>
    <n v="1500"/>
    <n v="0"/>
    <n v="10"/>
    <x v="10"/>
    <x v="0"/>
  </r>
  <r>
    <x v="18"/>
    <d v="2022-10-26T00:00:00"/>
    <n v="16236"/>
    <s v="DIR"/>
    <s v="Ricardo Ichiwaki"/>
    <s v="Solicitação de reembolso pela compra de material emergencial para a confecção de kit para o Curso de Física Experimental 4 (4302214)."/>
    <s v="Sim"/>
    <n v="46"/>
    <m/>
    <n v="46"/>
    <n v="0"/>
    <n v="10"/>
    <x v="10"/>
    <x v="0"/>
  </r>
  <r>
    <x v="18"/>
    <d v="2022-10-26T00:00:00"/>
    <n v="16242"/>
    <s v="DIR"/>
    <s v="Transposição interna"/>
    <s v="Remanejamentos 50559420/2022 e 50559447/2022 Referente ao Pregão - compra de peças e acessórios de informática e monitor de vídeo de 23,8&quot; - RC 518437 - DC 230395 - Ajuste da GO 16241 / GC 3863."/>
    <s v="Sim"/>
    <n v="6971.15"/>
    <m/>
    <n v="6971.15"/>
    <n v="0"/>
    <n v="10"/>
    <x v="10"/>
    <x v="0"/>
  </r>
  <r>
    <x v="18"/>
    <d v="2022-10-27T00:00:00"/>
    <n v="16239"/>
    <s v="DIR"/>
    <s v="Jose Roberto dos Santos 76157512849"/>
    <s v="Aquisição de serviço de chaveiro"/>
    <s v="Sim"/>
    <n v="85"/>
    <m/>
    <n v="85"/>
    <n v="0"/>
    <n v="10"/>
    <x v="10"/>
    <x v="0"/>
  </r>
  <r>
    <x v="18"/>
    <d v="2022-10-27T00:00:00"/>
    <n v="16250"/>
    <s v="DIR"/>
    <s v="Transposição interna"/>
    <s v="Transposição para o Grupo de informática para atender empenho DC 253590 / 2022 - Remanejamentos 50563649, 50563665 e 50563800 - GC 3866"/>
    <s v="Sim"/>
    <n v="23589"/>
    <m/>
    <n v="23589"/>
    <n v="0"/>
    <n v="10"/>
    <x v="10"/>
    <x v="0"/>
  </r>
  <r>
    <x v="18"/>
    <d v="2022-10-27T00:00:00"/>
    <n v="16249"/>
    <s v="DIR"/>
    <s v="Mendes &amp; Bueno Buffet e Eventos EIRELI - EPP"/>
    <s v="NE.05290523 - Ata Registro de Preço - serviços de buffett p/ evento da PRP na Biblioteca Brasiliana dia 08/11/2022 - RC 561600 - DC 253468."/>
    <s v="Sim"/>
    <n v="300"/>
    <m/>
    <n v="300"/>
    <n v="0"/>
    <n v="10"/>
    <x v="10"/>
    <x v="0"/>
  </r>
  <r>
    <x v="18"/>
    <d v="2022-10-31T00:00:00"/>
    <n v="16254"/>
    <s v="FNC"/>
    <s v="RPL rolamentos Paulista Ltda"/>
    <s v="Uso emergencial em motores do Laboratório"/>
    <s v="Sim"/>
    <n v="3099.56"/>
    <m/>
    <n v="3099.56"/>
    <n v="0"/>
    <n v="10"/>
    <x v="10"/>
    <x v="0"/>
  </r>
  <r>
    <x v="18"/>
    <d v="2022-10-31T00:00:00"/>
    <n v="16255"/>
    <s v="FNC"/>
    <s v="Affonso´s Borrachas Ltda"/>
    <s v="Uso emergencial nos motores dos laboratóriosd"/>
    <s v="Sim"/>
    <n v="1038"/>
    <m/>
    <n v="1038"/>
    <n v="0"/>
    <n v="10"/>
    <x v="10"/>
    <x v="0"/>
  </r>
  <r>
    <x v="18"/>
    <d v="2022-10-31T00:00:00"/>
    <n v="16256"/>
    <s v="FNC"/>
    <s v="Qualith Lub do Brasil"/>
    <s v="Uso emergencial nos compressores do departamento"/>
    <s v="Sim"/>
    <n v="680"/>
    <m/>
    <n v="680"/>
    <n v="0"/>
    <n v="10"/>
    <x v="10"/>
    <x v="0"/>
  </r>
  <r>
    <x v="18"/>
    <d v="2022-10-31T00:00:00"/>
    <n v="16257"/>
    <s v="FNC"/>
    <s v="Filtrar Comércio Ltda"/>
    <s v="Troca prevista em filtros de água potável do departamento"/>
    <s v="Sim"/>
    <n v="528"/>
    <m/>
    <n v="528"/>
    <n v="0"/>
    <n v="10"/>
    <x v="10"/>
    <x v="0"/>
  </r>
  <r>
    <x v="18"/>
    <d v="2022-11-03T00:00:00"/>
    <n v="16264"/>
    <s v="DIR"/>
    <s v="Gustavo Paganini Canal"/>
    <s v="Pgto Diária N° 202200040 - Destino: Rio de Janeiro/RJ-Brasil Convênio: 0 Saida Prevista: 08/11/2022 - 08:00 Término Prevista: 10/11/2022 - 22:00 Diárias Nacionais: Completas: 2 - Simples: 1 - Finalidade da Diária: Participação em um painel de debate na Federação das Indústrias do Estado do Rio de Janeiro (FIRJAN) para falar sobre as tecnologias habilitadoras utilizadas na fusão nuclear."/>
    <s v="Sim"/>
    <n v="1150.92"/>
    <m/>
    <n v="1150.92"/>
    <n v="0"/>
    <n v="11"/>
    <x v="3"/>
    <x v="0"/>
  </r>
  <r>
    <x v="18"/>
    <d v="2022-11-04T00:00:00"/>
    <n v="16277"/>
    <s v="DIR"/>
    <s v="FM - USP"/>
    <s v="Rem. 50578107 - Contratação de 01 ônibus para Itapeva - SP, no dia 11 e retorno no dia 15/11/2022, conforme Notificação de Fornecimento n.o 77301 - (R$ 11.500,00)..."/>
    <s v="Sim"/>
    <n v="5750"/>
    <m/>
    <n v="5750"/>
    <n v="0"/>
    <n v="11"/>
    <x v="3"/>
    <x v="0"/>
  </r>
  <r>
    <x v="18"/>
    <d v="2022-11-07T00:00:00"/>
    <n v="16271"/>
    <s v="FGE"/>
    <s v="Prof. Mikiya Muramatsu"/>
    <s v="Compra de materiais para a realização de oficinas para alunos de escolas da educação básica."/>
    <s v="Sim"/>
    <n v="269.89999999999998"/>
    <m/>
    <n v="269.89999999999998"/>
    <n v="0"/>
    <n v="11"/>
    <x v="3"/>
    <x v="0"/>
  </r>
  <r>
    <x v="18"/>
    <d v="2022-11-07T00:00:00"/>
    <n v="16278"/>
    <s v="DIR"/>
    <s v="Ricardo Ichiwaki"/>
    <s v="Solicitação de reembolso pela compra emergencial de materiais para a realização de manutenção dos equipamentos dos Laboratórios Didáticos."/>
    <s v="Sim"/>
    <n v="965.58"/>
    <m/>
    <n v="965.58"/>
    <n v="0"/>
    <n v="11"/>
    <x v="3"/>
    <x v="0"/>
  </r>
  <r>
    <x v="18"/>
    <d v="2022-11-08T00:00:00"/>
    <n v="16285"/>
    <s v="DIR"/>
    <s v="Transposicao Interna"/>
    <s v="REMANEJAMENTO 50574560 / 2022 Referente a NE.05583873 - compra de disco rígido SSD - RC 563823 - DC 253816 - ajuste da GO 16284 e GC 3871."/>
    <s v="Sim"/>
    <n v="1450"/>
    <m/>
    <n v="1450"/>
    <n v="0"/>
    <n v="11"/>
    <x v="3"/>
    <x v="0"/>
  </r>
  <r>
    <x v="18"/>
    <d v="2022-11-08T00:00:00"/>
    <n v="16287"/>
    <s v="DIR"/>
    <s v="Transposicao Interna"/>
    <s v="Remanejamento 50585189/2022 Referente NE.05588298 - compra de minis HD externo - RC 569490 - DC 265016 - Ajuste da GO 16286 e GC 3872."/>
    <s v="Sim"/>
    <n v="1110"/>
    <m/>
    <n v="1110"/>
    <n v="0"/>
    <n v="11"/>
    <x v="3"/>
    <x v="0"/>
  </r>
  <r>
    <x v="18"/>
    <d v="2022-11-08T00:00:00"/>
    <n v="16281"/>
    <s v="AAA-CG"/>
    <s v="Mendes &amp; Bueno Buffet e Eventos EIRELI - EPP"/>
    <s v="NE.05577482 - Ata Registro de Preço - serviços de buffett p/ evento , encontro funcionário 09/11/2022 - RC 587030 - DC 267078"/>
    <s v="Sim"/>
    <n v="750"/>
    <m/>
    <n v="750"/>
    <n v="0"/>
    <n v="11"/>
    <x v="3"/>
    <x v="0"/>
  </r>
  <r>
    <x v="18"/>
    <d v="2022-11-09T00:00:00"/>
    <n v="16290"/>
    <s v="DIR"/>
    <s v="Débitos Tesouraria"/>
    <s v="Ajustes de lançamentos referente as despesas realizadas no Grupo do Tesouro do processo de adiantamento nº : 22.1.583.43.3, mas lançados nos RI dos professores - GO 16121 e 16231 - Contrapartida RI Diretoria GC 3873."/>
    <s v="Sim"/>
    <n v="1895.87"/>
    <m/>
    <n v="1895.87"/>
    <n v="0"/>
    <n v="11"/>
    <x v="3"/>
    <x v="0"/>
  </r>
  <r>
    <x v="18"/>
    <d v="2022-11-09T00:00:00"/>
    <n v="16291"/>
    <s v="ATA-COPA"/>
    <s v="Samuel de Oliveira Mota"/>
    <s v="Solicito o reembolso de R$230,00 referente a compra de 02 GLP de 13Kg junto a distribuidora RELUZ para uso nas copas do IFUSP."/>
    <s v="Sim"/>
    <n v="230"/>
    <m/>
    <n v="230"/>
    <n v="0"/>
    <n v="11"/>
    <x v="3"/>
    <x v="0"/>
  </r>
  <r>
    <x v="18"/>
    <d v="2022-11-10T00:00:00"/>
    <n v="16296"/>
    <s v="FAP"/>
    <s v="Meru Viagens EIRELI EPP"/>
    <s v="Fatura 10571 - Compra de passagem aérea para professor que irá participar de um debate no ENCOM na Federação de Indústrias do Estado do RJ - RC 565699 - Prof. Gustavo Canal (SP/RJSP)."/>
    <s v="Sim"/>
    <n v="2196.63"/>
    <m/>
    <n v="2196.63"/>
    <n v="0"/>
    <n v="11"/>
    <x v="3"/>
    <x v="0"/>
  </r>
  <r>
    <x v="18"/>
    <d v="2022-11-11T00:00:00"/>
    <n v="16300"/>
    <s v="FNC"/>
    <s v="Interbombas bombas e equipamentos Ltda"/>
    <s v="Troca emergencial de acoplador para bomba no sistema de água fechada do acelerador Pelletron"/>
    <s v="Sim"/>
    <n v="1764"/>
    <m/>
    <n v="1764"/>
    <n v="0"/>
    <n v="11"/>
    <x v="3"/>
    <x v="0"/>
  </r>
  <r>
    <x v="18"/>
    <d v="2022-11-11T00:00:00"/>
    <n v="16301"/>
    <s v="FNC"/>
    <s v="Nemitala Added"/>
    <s v="Reembolso para Troca de torneira na área comum do Laboratório"/>
    <s v="Sim"/>
    <n v="129.57"/>
    <m/>
    <n v="129.57"/>
    <n v="0"/>
    <n v="11"/>
    <x v="3"/>
    <x v="0"/>
  </r>
  <r>
    <x v="18"/>
    <d v="2022-11-16T00:00:00"/>
    <n v="16303"/>
    <s v="SBI"/>
    <s v="CRB - Planejamento e Consultoria LTDA - ME"/>
    <s v="Serviço de tradução para o inglês do site da biblioteca do IFUSP."/>
    <s v="Sim"/>
    <n v="290"/>
    <m/>
    <n v="290"/>
    <n v="0"/>
    <n v="11"/>
    <x v="3"/>
    <x v="0"/>
  </r>
  <r>
    <x v="18"/>
    <d v="2022-11-16T00:00:00"/>
    <n v="16304"/>
    <s v="DIR"/>
    <s v="Auxilio Professor Visitante"/>
    <s v="Professor visitante estrangeiro Matej Mayer que participará de reuniões de coordenação de projetos científicos e aulas de pós graduação entre os dias 16 e 18 de novembro de 2022 - NE 5730507 / 2022"/>
    <s v="Sim"/>
    <n v="1534.56"/>
    <m/>
    <n v="1534.56"/>
    <n v="0"/>
    <n v="11"/>
    <x v="3"/>
    <x v="0"/>
  </r>
  <r>
    <x v="18"/>
    <d v="2022-11-17T00:00:00"/>
    <n v="16307"/>
    <s v="ATA"/>
    <s v="Nutricionale Comércio de Alimentos Ltda"/>
    <s v="NE 5746861 Aquisição Açúcar RC 554913 Rc 261827"/>
    <s v="Sim"/>
    <n v="350"/>
    <m/>
    <n v="350"/>
    <n v="0"/>
    <n v="11"/>
    <x v="3"/>
    <x v="0"/>
  </r>
  <r>
    <x v="18"/>
    <d v="2022-11-17T00:00:00"/>
    <n v="16308"/>
    <s v="ATF-ALMOX"/>
    <s v="Priscila de Lima Soares"/>
    <s v="NE 5746632 Aquisição de matarial escolar RC 533185 DC 263226"/>
    <s v="Sim"/>
    <n v="782"/>
    <m/>
    <n v="782"/>
    <n v="0"/>
    <n v="11"/>
    <x v="3"/>
    <x v="0"/>
  </r>
  <r>
    <x v="18"/>
    <d v="2022-11-17T00:00:00"/>
    <n v="16311"/>
    <s v="DIR"/>
    <s v="IME"/>
    <s v="Referente aos pagamentos do pool de gráficas aos meses de agosto (R$ 4.006,12) e setembro (R$ 3.162,18) - Remanejamento 2022 50604523."/>
    <s v="Sim"/>
    <n v="7168.3"/>
    <m/>
    <n v="7168.3"/>
    <n v="0"/>
    <n v="11"/>
    <x v="3"/>
    <x v="0"/>
  </r>
  <r>
    <x v="18"/>
    <d v="2022-11-18T00:00:00"/>
    <n v="16317"/>
    <s v="DIR"/>
    <s v="IME"/>
    <s v="Referente ao cálculo de rateio do pool de gráficas relativo ao mês de outubro de 2022. Remanejamento N° 2022 50608340"/>
    <s v="Sim"/>
    <n v="3226.09"/>
    <m/>
    <n v="3226.09"/>
    <n v="0"/>
    <n v="11"/>
    <x v="3"/>
    <x v="0"/>
  </r>
  <r>
    <x v="18"/>
    <d v="2022-11-21T00:00:00"/>
    <n v="16319"/>
    <s v="ATA"/>
    <s v="Manoela Brito Cavalcante"/>
    <s v="Compra de máscaras descartáveis para disponibilizar nas portarias do IF."/>
    <s v="Sim"/>
    <n v="196.9"/>
    <m/>
    <n v="196.9"/>
    <n v="0"/>
    <n v="11"/>
    <x v="3"/>
    <x v="0"/>
  </r>
  <r>
    <x v="18"/>
    <d v="2022-11-21T00:00:00"/>
    <n v="16323"/>
    <s v="FNC"/>
    <s v="Queller Informática e Comércio LTDA"/>
    <s v="Troca de HD de servidores multiusuários"/>
    <s v="Sim"/>
    <n v="1500"/>
    <m/>
    <n v="1500"/>
    <n v="0"/>
    <n v="11"/>
    <x v="3"/>
    <x v="0"/>
  </r>
  <r>
    <x v="18"/>
    <d v="2022-11-21T00:00:00"/>
    <n v="16327"/>
    <s v="ATA"/>
    <s v="GMIS Comercial de Ferramentas Eireli EPP"/>
    <s v="NE 5795811 - Aquisição de máscaras n95 para distribuição aos servidores/docentes do IF - RC 598554/2022 - DC 275607/2022"/>
    <s v="Sim"/>
    <n v="4260"/>
    <m/>
    <n v="4260"/>
    <n v="0"/>
    <n v="11"/>
    <x v="3"/>
    <x v="0"/>
  </r>
  <r>
    <x v="18"/>
    <d v="2022-11-21T00:00:00"/>
    <n v="16322"/>
    <s v="DIR"/>
    <s v="EP"/>
    <s v="Fornecimento de 481 litros de nitrogênio líquido nos meses de abril a agosto/2021 e jan/fev e jun/jul/2022, conforme OF. ATF.005/2022/IF - PNV/LME. - Remanejamento 50608464 / 2022"/>
    <s v="Sim"/>
    <n v="481"/>
    <m/>
    <n v="481"/>
    <n v="0"/>
    <n v="11"/>
    <x v="3"/>
    <x v="0"/>
  </r>
  <r>
    <x v="18"/>
    <d v="2022-11-21T00:00:00"/>
    <n v="16325"/>
    <s v="ATA"/>
    <s v="Brasilimpo Comercial Ltda"/>
    <s v="NE.05792952 - Aquisição de café soluvel - RC 554913 - DC 277111 ."/>
    <s v="Sim"/>
    <n v="2384"/>
    <m/>
    <n v="2384"/>
    <n v="0"/>
    <n v="11"/>
    <x v="3"/>
    <x v="0"/>
  </r>
  <r>
    <x v="18"/>
    <d v="2022-11-23T00:00:00"/>
    <n v="16334"/>
    <s v="DIR"/>
    <s v="Reitoria - Estagiários"/>
    <s v="Solicitação: 1553/2022 Setor: Diretoria Instituto de Física Solicitante: 5008157-1 Veronica Espinosa Pintos Lopes Valor da Bolsa: 808,00 Previsão Orçamentária: 9.696,00 + 3.168,00 (auxílio transporte) Duração: 12 meses Jornada: 20 Horas Doc. Mov. Verba: Processo: 22.1.405.43.8 Aluno: 11237589 - Laura Fragoso Goncalves da Conceicao Data de Cadastro: 23/11/2022 15:21 - Remanejamento N° 2023 50049629"/>
    <s v="Sim"/>
    <n v="12864"/>
    <m/>
    <n v="12864"/>
    <n v="0"/>
    <n v="11"/>
    <x v="3"/>
    <x v="0"/>
  </r>
  <r>
    <x v="18"/>
    <d v="2022-11-23T00:00:00"/>
    <n v="16330"/>
    <s v="ATF-ALMOX"/>
    <s v="Teclabel Soluções Industriais Ltda"/>
    <s v="Aquisição de etiqueta para impressora termo transferência - Processo: 22.1.714.43.0 - NE 5828620 / 2022"/>
    <s v="Sim"/>
    <n v="1762.09"/>
    <m/>
    <n v="1762.09"/>
    <n v="0"/>
    <n v="11"/>
    <x v="3"/>
    <x v="0"/>
  </r>
  <r>
    <x v="18"/>
    <d v="2022-11-23T00:00:00"/>
    <n v="16331"/>
    <s v="ATF-ALMOX"/>
    <s v="Hipermec Comércio e Serviços EIRELI"/>
    <s v="NE 5830064 Aquisição de material de limpeza RC 533371 - 5333474 - 540610 DC 267876"/>
    <s v="Sim"/>
    <n v="1702"/>
    <m/>
    <n v="1702"/>
    <n v="0"/>
    <n v="11"/>
    <x v="3"/>
    <x v="0"/>
  </r>
  <r>
    <x v="18"/>
    <d v="2022-11-23T00:00:00"/>
    <n v="16333"/>
    <s v="ATF-ALMOX"/>
    <s v="Muccio &amp; Muccio Ltda"/>
    <s v="NE 5830099 Aquisição de material de limpeza RC 533371 - 5333474 - 540610 DC 267876"/>
    <s v="Sim"/>
    <n v="1239.96"/>
    <m/>
    <n v="1239.96"/>
    <n v="0"/>
    <n v="11"/>
    <x v="3"/>
    <x v="0"/>
  </r>
  <r>
    <x v="18"/>
    <d v="2022-11-23T00:00:00"/>
    <n v="16335"/>
    <s v="DIR"/>
    <s v="Reitoria"/>
    <s v="EFD-Reinf e eSocial - Recolhimentos INSS DACTE OS 3905 e 3922 e NFSe 575 - Remanejamento N° 2022 50621002 - Remanejamento N° 2022 50621029 - Remanejamento N° 2022 50620987 - Ref. pagamentos feito nos Empenhos de Adiantamentos 30023339 e 30026036"/>
    <s v="Sim"/>
    <n v="108.9"/>
    <m/>
    <n v="108.9"/>
    <n v="0"/>
    <n v="11"/>
    <x v="3"/>
    <x v="0"/>
  </r>
  <r>
    <x v="18"/>
    <d v="2022-11-24T00:00:00"/>
    <n v="16336"/>
    <s v="DIR-CIPA"/>
    <s v="Alex João Silva"/>
    <s v="Solicito a liberação de verba para reembolso a favor do funcionário Alex João Silva, referente aquisição de óculos, a solicitação se faz necessário em carater emergencial para proteção do funcionário no uso na oficina do Instituto de Física."/>
    <s v="Sim"/>
    <n v="240"/>
    <m/>
    <n v="240"/>
    <n v="0"/>
    <n v="11"/>
    <x v="3"/>
    <x v="0"/>
  </r>
  <r>
    <x v="18"/>
    <d v="2022-11-29T00:00:00"/>
    <n v="16339"/>
    <s v="ATO-MP"/>
    <s v="ECT-Empresa Brasileira de Correios e Telégrafos"/>
    <s v="Envio de um sedex com AR Engemax Engenharia e Construção LTDA - CEP 19063-680 - (Nº.Objeto: OV187572174br)"/>
    <s v="Sim"/>
    <n v="23.28"/>
    <m/>
    <n v="23.28"/>
    <n v="0"/>
    <n v="11"/>
    <x v="3"/>
    <x v="0"/>
  </r>
  <r>
    <x v="18"/>
    <d v="2022-11-29T00:00:00"/>
    <n v="16351"/>
    <s v="DIR"/>
    <s v="Ricardo Ichiwaki"/>
    <s v="Solicitação de reembolso pela compra emergencial de componentes eletrônicos."/>
    <s v="Sim"/>
    <n v="334.97"/>
    <m/>
    <n v="334.97"/>
    <n v="0"/>
    <n v="11"/>
    <x v="3"/>
    <x v="0"/>
  </r>
  <r>
    <x v="18"/>
    <d v="2022-11-30T00:00:00"/>
    <n v="16346"/>
    <s v="FNC"/>
    <s v="MPA Automação Comércio e Serviços Ltda- EPP"/>
    <s v="Compra de bobinas eletromagnéticas para troca imediata em controladoras de válvulas de vácuo"/>
    <s v="Sim"/>
    <n v="1975.44"/>
    <m/>
    <n v="1975.44"/>
    <n v="0"/>
    <n v="11"/>
    <x v="3"/>
    <x v="0"/>
  </r>
  <r>
    <x v="18"/>
    <d v="2022-11-30T00:00:00"/>
    <n v="16347"/>
    <s v="FNC"/>
    <s v="Digel Elétrica LTDA"/>
    <s v="Material elétrico para manutenção corretiva nos sistemas elétricos do laboratório Pelletron"/>
    <s v="Sim"/>
    <n v="3627.5"/>
    <m/>
    <n v="3627.5"/>
    <n v="0"/>
    <n v="11"/>
    <x v="3"/>
    <x v="0"/>
  </r>
  <r>
    <x v="18"/>
    <d v="2022-11-30T00:00:00"/>
    <n v="16355"/>
    <s v="DIR"/>
    <s v="Pró-Reitoria de Inclusão e Pertencimento"/>
    <s v="Referente a aquisição de 40 tickets para almoço: 20 para o dia 12/12 e outros 20 para 13/12 - Nome do evento: &quot;RAIOS CÓSMICOS NAS ESCOLAS: SEGUNDA OFICINA&quot; - Remanejamento N° 2022 50648067."/>
    <s v="Sim"/>
    <n v="420"/>
    <m/>
    <n v="420"/>
    <n v="0"/>
    <n v="11"/>
    <x v="3"/>
    <x v="0"/>
  </r>
  <r>
    <x v="18"/>
    <d v="2022-12-01T00:00:00"/>
    <n v="16370"/>
    <s v="DIR"/>
    <s v="White Martins Gases Industriais Ltda"/>
    <s v="Reforço de empenho"/>
    <s v="Sim"/>
    <n v="263.32"/>
    <m/>
    <n v="263.32"/>
    <n v="0"/>
    <n v="12"/>
    <x v="4"/>
    <x v="0"/>
  </r>
  <r>
    <x v="18"/>
    <d v="2022-12-05T00:00:00"/>
    <n v="16377"/>
    <s v="ATA-LIMP"/>
    <s v="ALMOXARIFADO"/>
    <s v="Requisição de Almoxarifado"/>
    <s v="Sim"/>
    <n v="23821.32"/>
    <m/>
    <n v="23821.32"/>
    <n v="0"/>
    <n v="12"/>
    <x v="4"/>
    <x v="0"/>
  </r>
  <r>
    <x v="18"/>
    <d v="2022-12-07T00:00:00"/>
    <n v="16381"/>
    <s v="DIR"/>
    <s v="Débitos Tesouraria"/>
    <s v="Ajustes de lançamentos referente as despesas realizadas no Grupo do Tesouro do processo de adiantamento nº : 22.1.674.43.9, mas lançados nos RI dos professores - GO 16260, 16261, 16270, 16267, 16302, 16268, 16356 e 16367 - Contrapartida RI Diretoria GC 3897."/>
    <s v="Sim"/>
    <n v="4501.42"/>
    <m/>
    <n v="4501.42"/>
    <n v="0"/>
    <n v="12"/>
    <x v="4"/>
    <x v="0"/>
  </r>
  <r>
    <x v="18"/>
    <d v="2022-12-08T00:00:00"/>
    <n v="16380"/>
    <s v="ATO-MP"/>
    <s v="Eduardo Ureshino"/>
    <s v="Compra de arame farpado e luva para utilizar na cerca provisória do HEPIC (adiantamento específico para a cerca)."/>
    <s v="Sim"/>
    <n v="921.15"/>
    <m/>
    <n v="921.15"/>
    <n v="0"/>
    <n v="12"/>
    <x v="4"/>
    <x v="0"/>
  </r>
  <r>
    <x v="18"/>
    <d v="2022-12-08T00:00:00"/>
    <n v="16386"/>
    <s v="DIR"/>
    <s v="Fidelissima Ind.e Com. de Café Ltda. EPP"/>
    <s v="Compra de grãos de café para a diretoria"/>
    <s v="Sim"/>
    <n v="560"/>
    <m/>
    <n v="560"/>
    <n v="0"/>
    <n v="12"/>
    <x v="4"/>
    <x v="0"/>
  </r>
  <r>
    <x v="18"/>
    <d v="2022-12-08T00:00:00"/>
    <n v="16383"/>
    <s v="ATO-MP"/>
    <s v="ALMOXARIFADO"/>
    <s v="Requisição de Almoxarifado"/>
    <s v="Sim"/>
    <n v="125.98"/>
    <m/>
    <n v="125.98"/>
    <n v="0"/>
    <n v="12"/>
    <x v="4"/>
    <x v="0"/>
  </r>
  <r>
    <x v="18"/>
    <d v="2022-12-08T00:00:00"/>
    <n v="16384"/>
    <s v="DIR"/>
    <s v="ALMOXARIFADO"/>
    <s v="Requisição de Almoxarifado"/>
    <s v="Sim"/>
    <n v="171.03"/>
    <m/>
    <n v="171.03"/>
    <n v="0"/>
    <n v="12"/>
    <x v="4"/>
    <x v="0"/>
  </r>
  <r>
    <x v="18"/>
    <d v="2022-12-08T00:00:00"/>
    <n v="16388"/>
    <s v="ATF-COMPRAS"/>
    <s v="ALMOXARIFADO"/>
    <s v="Requisição de Almoxarifado"/>
    <s v="Sim"/>
    <n v="313.52"/>
    <m/>
    <n v="313.52"/>
    <n v="0"/>
    <n v="12"/>
    <x v="4"/>
    <x v="0"/>
  </r>
  <r>
    <x v="18"/>
    <d v="2022-12-08T00:00:00"/>
    <n v="16390"/>
    <s v="DIR-LDID"/>
    <s v="ALMOXARIFADO"/>
    <s v="Requisição de Almoxarifado"/>
    <s v="Sim"/>
    <n v="922.77"/>
    <m/>
    <n v="922.77"/>
    <n v="0"/>
    <n v="12"/>
    <x v="4"/>
    <x v="0"/>
  </r>
  <r>
    <x v="18"/>
    <d v="2022-12-08T00:00:00"/>
    <n v="16394"/>
    <s v="ATA-LIMP"/>
    <s v="ALMOXARIFADO"/>
    <s v="Requisição de Almoxarifado"/>
    <s v="Sim"/>
    <n v="2067.3000000000002"/>
    <m/>
    <n v="2067.3000000000002"/>
    <n v="0"/>
    <n v="12"/>
    <x v="4"/>
    <x v="0"/>
  </r>
  <r>
    <x v="18"/>
    <d v="2022-12-12T00:00:00"/>
    <n v="16396"/>
    <s v="ATO-MP"/>
    <s v="ALMOXARIFADO"/>
    <s v="Requisição de Almoxarifado"/>
    <s v="Sim"/>
    <n v="99.98"/>
    <m/>
    <n v="99.98"/>
    <n v="0"/>
    <n v="12"/>
    <x v="4"/>
    <x v="0"/>
  </r>
  <r>
    <x v="18"/>
    <d v="2022-12-12T00:00:00"/>
    <n v="16403"/>
    <s v="AAA-CG"/>
    <s v="AKMOXARIFADO"/>
    <s v="Requisição de Almoxarifado"/>
    <s v="Sim"/>
    <n v="374.34"/>
    <m/>
    <n v="374.34"/>
    <n v="0"/>
    <n v="12"/>
    <x v="4"/>
    <x v="0"/>
  </r>
  <r>
    <x v="18"/>
    <d v="2022-12-12T00:00:00"/>
    <n v="16409"/>
    <s v="FMT"/>
    <s v="Jon Otto Fossoum"/>
    <s v="Visita ao IFUSP e ministrar Colóquio intitulado &quot;From low- to higt-tech applications of clay minerals&quot;, no dia 08/12 junto ao departamento de Materiais e Mecânica."/>
    <s v="Sim"/>
    <n v="500"/>
    <m/>
    <n v="500"/>
    <n v="0"/>
    <n v="12"/>
    <x v="4"/>
    <x v="0"/>
  </r>
  <r>
    <x v="18"/>
    <d v="2022-12-12T00:00:00"/>
    <n v="16412"/>
    <s v="AAA"/>
    <s v="Fabio Hideki Sakuguti"/>
    <s v="Compra de microfone para melhoria da gravação de reuniões do Conselho Técnico-Administrativo."/>
    <s v="Sim"/>
    <n v="928.68"/>
    <m/>
    <n v="928.68"/>
    <n v="0"/>
    <n v="12"/>
    <x v="4"/>
    <x v="0"/>
  </r>
  <r>
    <x v="18"/>
    <d v="2022-12-12T00:00:00"/>
    <n v="16395"/>
    <s v="DIR"/>
    <s v="ALMOXARIFADO"/>
    <s v="Requisição de Almoxarifado"/>
    <s v="Sim"/>
    <n v="205.1"/>
    <m/>
    <n v="205.1"/>
    <n v="0"/>
    <n v="12"/>
    <x v="4"/>
    <x v="0"/>
  </r>
  <r>
    <x v="18"/>
    <d v="2022-12-12T00:00:00"/>
    <n v="16398"/>
    <s v="AAA-CPG"/>
    <s v="ALMOXARIFADO"/>
    <s v="Requisição de Almoxarifado"/>
    <s v="Sim"/>
    <n v="313.60000000000002"/>
    <m/>
    <n v="313.60000000000002"/>
    <n v="0"/>
    <n v="12"/>
    <x v="4"/>
    <x v="0"/>
  </r>
  <r>
    <x v="18"/>
    <d v="2022-12-12T00:00:00"/>
    <n v="16399"/>
    <s v="AAA-CG"/>
    <s v="ALMOXARIFADO"/>
    <s v="Requisição de Almoxarifado"/>
    <s v="Sim"/>
    <n v="249.56"/>
    <m/>
    <n v="249.56"/>
    <n v="0"/>
    <n v="12"/>
    <x v="4"/>
    <x v="0"/>
  </r>
  <r>
    <x v="18"/>
    <d v="2022-12-12T00:00:00"/>
    <n v="16400"/>
    <s v="AAA-CPG"/>
    <s v="ALMOXARIFADO"/>
    <s v="Requisição de Almoxarifado"/>
    <s v="Sim"/>
    <n v="169.02"/>
    <m/>
    <n v="169.02"/>
    <n v="0"/>
    <n v="12"/>
    <x v="4"/>
    <x v="0"/>
  </r>
  <r>
    <x v="18"/>
    <d v="2022-12-12T00:00:00"/>
    <n v="16401"/>
    <s v="AAA-CPG-I"/>
    <s v="ALMOXARIFADO"/>
    <s v="Requisição de Almoxarifado"/>
    <s v="Sim"/>
    <n v="96.96"/>
    <m/>
    <n v="96.96"/>
    <n v="0"/>
    <n v="12"/>
    <x v="4"/>
    <x v="0"/>
  </r>
  <r>
    <x v="18"/>
    <d v="2022-12-12T00:00:00"/>
    <n v="16402"/>
    <s v="AAA"/>
    <s v="ALMOXARIFADO"/>
    <s v="Requisição de Almoxarifado"/>
    <s v="Sim"/>
    <n v="97.76"/>
    <m/>
    <n v="97.76"/>
    <n v="0"/>
    <n v="12"/>
    <x v="4"/>
    <x v="0"/>
  </r>
  <r>
    <x v="18"/>
    <d v="2022-12-12T00:00:00"/>
    <n v="16406"/>
    <s v="ATF-COMPRAS"/>
    <s v="ALMOXARIFADO"/>
    <s v="Requisição de Almoxarifado"/>
    <s v="Sim"/>
    <n v="150"/>
    <m/>
    <n v="150"/>
    <n v="0"/>
    <n v="12"/>
    <x v="4"/>
    <x v="0"/>
  </r>
  <r>
    <x v="18"/>
    <d v="2022-12-12T00:00:00"/>
    <n v="16408"/>
    <s v="DIR-CCIF"/>
    <s v="ALMOXARIFADO"/>
    <s v="Requisição de Almoxarifado"/>
    <s v="Sim"/>
    <n v="150"/>
    <m/>
    <n v="150"/>
    <n v="0"/>
    <n v="12"/>
    <x v="4"/>
    <x v="0"/>
  </r>
  <r>
    <x v="18"/>
    <d v="2022-12-12T00:00:00"/>
    <n v="16410"/>
    <s v="ATA"/>
    <s v="ALMOXARIFADO"/>
    <s v="Requisição de Almoxarifado"/>
    <s v="Sim"/>
    <n v="181.55"/>
    <m/>
    <n v="181.55"/>
    <n v="0"/>
    <n v="12"/>
    <x v="4"/>
    <x v="0"/>
  </r>
  <r>
    <x v="18"/>
    <d v="2022-12-12T00:00:00"/>
    <n v="16411"/>
    <s v="DIR"/>
    <s v="ALMOXARIFADO"/>
    <s v="Requisição de Almoxarifado"/>
    <s v="Sim"/>
    <n v="256.36"/>
    <m/>
    <n v="256.36"/>
    <n v="0"/>
    <n v="12"/>
    <x v="4"/>
    <x v="0"/>
  </r>
  <r>
    <x v="18"/>
    <d v="2022-12-12T00:00:00"/>
    <n v="16413"/>
    <s v="AAA-SAL"/>
    <s v="ALMOXARIFADO"/>
    <s v="Requisição de Almoxarifado"/>
    <s v="Sim"/>
    <n v="71.14"/>
    <m/>
    <n v="71.14"/>
    <n v="0"/>
    <n v="12"/>
    <x v="4"/>
    <x v="0"/>
  </r>
  <r>
    <x v="18"/>
    <d v="2022-12-12T00:00:00"/>
    <n v="16415"/>
    <s v="DIR"/>
    <s v="ALMOXARIFADO"/>
    <s v="Requisição de Almoxarifado"/>
    <s v="Sim"/>
    <n v="17.260000000000002"/>
    <m/>
    <n v="17.260000000000002"/>
    <n v="0"/>
    <n v="12"/>
    <x v="4"/>
    <x v="0"/>
  </r>
  <r>
    <x v="18"/>
    <d v="2022-12-12T00:00:00"/>
    <n v="16416"/>
    <s v="AAA-CPG-I"/>
    <s v="ALMOXARIFADO"/>
    <s v="Requisição de Almoxarifado"/>
    <s v="Sim"/>
    <n v="24.31"/>
    <m/>
    <n v="24.31"/>
    <n v="0"/>
    <n v="12"/>
    <x v="4"/>
    <x v="0"/>
  </r>
  <r>
    <x v="18"/>
    <d v="2022-12-19T00:00:00"/>
    <n v="16428"/>
    <s v="AAA"/>
    <s v="Pantera Comercio e Serviços Ltda"/>
    <s v="Aquisição de serviço de chaveiro para confecção de carimbos."/>
    <s v="Sim"/>
    <n v="180"/>
    <m/>
    <n v="180"/>
    <n v="0"/>
    <n v="12"/>
    <x v="4"/>
    <x v="0"/>
  </r>
  <r>
    <x v="18"/>
    <d v="2022-12-20T00:00:00"/>
    <n v="16448"/>
    <s v="ATA"/>
    <s v="Rodolfo Gomes Almeida"/>
    <s v="Compra de bobina para impressora térmica usada no cadastro de visitantes do IFUSP."/>
    <s v="Sim"/>
    <n v="77.5"/>
    <m/>
    <n v="77.5"/>
    <n v="0"/>
    <n v="12"/>
    <x v="4"/>
    <x v="0"/>
  </r>
  <r>
    <x v="18"/>
    <d v="2022-12-20T00:00:00"/>
    <n v="16437"/>
    <s v="ATA-LIMP"/>
    <s v="ALMOXARIFADO"/>
    <s v="Requisição de Almoxarifado"/>
    <s v="Sim"/>
    <n v="5462.5"/>
    <m/>
    <n v="5462.5"/>
    <n v="0"/>
    <n v="12"/>
    <x v="4"/>
    <x v="0"/>
  </r>
  <r>
    <x v="18"/>
    <d v="2022-12-20T00:00:00"/>
    <n v="16438"/>
    <s v="ATA"/>
    <s v="ALMOXARIFADO"/>
    <s v="Requisição de Almoxarifado"/>
    <s v="Sim"/>
    <n v="15"/>
    <m/>
    <n v="15"/>
    <n v="0"/>
    <n v="12"/>
    <x v="4"/>
    <x v="0"/>
  </r>
  <r>
    <x v="18"/>
    <d v="2022-12-20T00:00:00"/>
    <n v="16439"/>
    <s v="DIR"/>
    <s v="ALMOXARIFADO"/>
    <s v="Requisição de Almoxarifado"/>
    <s v="Sim"/>
    <n v="22.16"/>
    <m/>
    <n v="22.16"/>
    <n v="0"/>
    <n v="12"/>
    <x v="4"/>
    <x v="0"/>
  </r>
  <r>
    <x v="18"/>
    <d v="2022-12-20T00:00:00"/>
    <n v="16442"/>
    <s v="AAA-CPG"/>
    <s v="ALMOXARIFADO"/>
    <s v="Requisição de Almoxarifado"/>
    <s v="Sim"/>
    <n v="180.43"/>
    <m/>
    <n v="180.43"/>
    <n v="0"/>
    <n v="12"/>
    <x v="4"/>
    <x v="0"/>
  </r>
  <r>
    <x v="18"/>
    <d v="2022-12-21T00:00:00"/>
    <n v="16451"/>
    <s v="DIR"/>
    <s v="Ricardo Ichiwaki"/>
    <s v="Solicitação de reembolso pela compra de insumos emergenciais à preparação de experimentos para as disciplinas dos Laboratórios de Física Experimental."/>
    <s v="Sim"/>
    <n v="1383.36"/>
    <m/>
    <n v="1383.36"/>
    <n v="0"/>
    <n v="12"/>
    <x v="4"/>
    <x v="0"/>
  </r>
  <r>
    <x v="18"/>
    <d v="2022-12-21T00:00:00"/>
    <n v="16453"/>
    <s v="ATA"/>
    <s v="Manoela Brito Cavalcante"/>
    <s v="Para uso na copa do bloco de serviços."/>
    <s v="Sim"/>
    <n v="204"/>
    <m/>
    <n v="204"/>
    <n v="0"/>
    <n v="12"/>
    <x v="4"/>
    <x v="0"/>
  </r>
  <r>
    <x v="18"/>
    <d v="2022-12-22T00:00:00"/>
    <n v="16454"/>
    <s v="ATA"/>
    <s v="Manoela Brito Cavalcante"/>
    <s v="Compra de quadro branco e itens de papelaria para uso imediato na zeladoria."/>
    <s v="Sim"/>
    <n v="234.5"/>
    <m/>
    <n v="234.5"/>
    <n v="0"/>
    <n v="12"/>
    <x v="4"/>
    <x v="0"/>
  </r>
  <r>
    <x v="18"/>
    <d v="2022-12-22T00:00:00"/>
    <n v="16522"/>
    <s v="DIR"/>
    <s v="Débitos Tesouraria"/>
    <s v="Ajustes de lançamentos referente as despesas realizadas no Grupo do Tesouro do processo de adiantamento nº : 22.1.743.43.0, mas lançados nos RI dos professores - GO 16420, 16434 e 16444 - Contrapartida RI Diretoria GC 4019."/>
    <s v="Sim"/>
    <n v="969.98"/>
    <m/>
    <n v="969.98"/>
    <n v="0"/>
    <n v="12"/>
    <x v="4"/>
    <x v="0"/>
  </r>
  <r>
    <x v="19"/>
    <d v="2022-01-27T00:00:00"/>
    <n v="15061"/>
    <s v="DIR-CCIF"/>
    <s v="RA's Instalações Elétrica Ltda"/>
    <s v="Serviço de troca de bomba auxiliadora do gerador que atende ao datacenter - Processo: 22.1.30.43.4 - NE 393383/2022"/>
    <s v="Sim"/>
    <n v="3153"/>
    <m/>
    <n v="3153"/>
    <n v="0"/>
    <n v="1"/>
    <x v="11"/>
    <x v="0"/>
  </r>
  <r>
    <x v="19"/>
    <d v="2022-02-08T00:00:00"/>
    <n v="15085"/>
    <s v="DIR-CCIF"/>
    <s v="Casa Design Distribuidora Ltda"/>
    <s v="Aquisição de disco rígido - Processo: 22.1.34.43.0 - NE 582313/2022 - Contrapartidas verbas RI Elisabeth R$ 780,00 (3639) e RD Prof Gil R$ 2.2216,00 (GC 3638)"/>
    <s v="Sim"/>
    <n v="2996"/>
    <m/>
    <n v="2996"/>
    <n v="0"/>
    <n v="2"/>
    <x v="5"/>
    <x v="0"/>
  </r>
  <r>
    <x v="19"/>
    <d v="2022-02-18T00:00:00"/>
    <n v="15152"/>
    <s v="DIR-CCIF"/>
    <s v="STI"/>
    <s v="Solicitação 70994 - Solicitante Renata Cristian Mattar Bonato - Equipamento 200.039753 H2WDV29XPJH8 - Software: Office for Mac Standard - 2019 (64 bit - MultiLanguage) - Remanejamento N° 2022 50102463"/>
    <s v="Sim"/>
    <n v="397.62"/>
    <m/>
    <n v="397.62"/>
    <n v="0"/>
    <n v="2"/>
    <x v="5"/>
    <x v="0"/>
  </r>
  <r>
    <x v="19"/>
    <d v="2022-02-18T00:00:00"/>
    <n v="15154"/>
    <s v="DIR"/>
    <s v="Transposição Interna"/>
    <s v="Distribuição da verba para os departamentos conforme aprovado na reunião da CTA"/>
    <s v="Sim"/>
    <n v="126752.2"/>
    <m/>
    <n v="126752.2"/>
    <n v="0"/>
    <n v="2"/>
    <x v="5"/>
    <x v="0"/>
  </r>
  <r>
    <x v="19"/>
    <d v="2022-03-11T00:00:00"/>
    <n v="15212"/>
    <s v="DIR-CCIF"/>
    <s v="STI"/>
    <s v="REMANEJAMENTO 50132249 / 2022 - Ref. à 1/3 do total para transferência para aquisição Switch Alcatel-Lucent OS6860E-P24-EU (24 portas 10/100/1000 + 4 portas SFP+) com 01 fonte de 600W, 01 SFP+ LR e 01 cabo de empilhamento. Garantia 36 meses iniciada julho 2021."/>
    <s v="Sim"/>
    <n v="107093.21"/>
    <m/>
    <n v="107093.21"/>
    <n v="0"/>
    <n v="3"/>
    <x v="6"/>
    <x v="0"/>
  </r>
  <r>
    <x v="19"/>
    <d v="2022-03-16T00:00:00"/>
    <n v="15228"/>
    <s v="FAP"/>
    <s v="Lambda Research Corporation"/>
    <s v="NE.01137674 - aquisição de licenças de software OSLO e TracePro p/ uso em projeto de pesquisa no Tokamak TCABR - RC 116819 - DC 45423 - importação."/>
    <s v="Sim"/>
    <n v="14970"/>
    <m/>
    <n v="14970"/>
    <n v="0"/>
    <n v="3"/>
    <x v="6"/>
    <x v="0"/>
  </r>
  <r>
    <x v="19"/>
    <d v="2022-03-18T00:00:00"/>
    <n v="15240"/>
    <s v="DIR"/>
    <s v="H.E. Jussani - ME"/>
    <s v="Aquisição de webcams para o programa de acolhimento do IFUSP. RC 128329 - DC 46764/2022 - NEE 01180235/2022 - Proc. 21.1.415.43.2"/>
    <s v="Sim"/>
    <n v="863.72"/>
    <m/>
    <n v="863.72"/>
    <n v="0"/>
    <n v="3"/>
    <x v="6"/>
    <x v="0"/>
  </r>
  <r>
    <x v="19"/>
    <d v="2022-03-21T00:00:00"/>
    <n v="15248"/>
    <s v="DIR-CCIF"/>
    <s v="Wescley Teixeira Carvalho"/>
    <s v="NE.01195216 - serviço de apoio operacional em informática (web designer) - RC 82434 - DC 48457."/>
    <s v="Sim"/>
    <n v="3300"/>
    <m/>
    <n v="3300"/>
    <n v="0"/>
    <n v="3"/>
    <x v="6"/>
    <x v="0"/>
  </r>
  <r>
    <x v="19"/>
    <d v="2022-03-23T00:00:00"/>
    <n v="15254"/>
    <s v="DIR"/>
    <s v="Banco do Brasil"/>
    <s v="NE.01221519 - pagamento de taxa p/ aquisição de licença de software OSLO e TracePro p/ uso em projeto de pesquisa - DC 45423 - importação."/>
    <s v="Sim"/>
    <n v="125"/>
    <m/>
    <n v="125"/>
    <n v="0"/>
    <n v="3"/>
    <x v="6"/>
    <x v="0"/>
  </r>
  <r>
    <x v="19"/>
    <d v="2022-03-25T00:00:00"/>
    <n v="15273"/>
    <s v="DIR-CCIF"/>
    <s v="STI"/>
    <s v="Solicitação Número 72224 - Solicitante Antonio Carlos Hernandes - Equipamento 043.024439 - Software Windows Server Standard 16Lic Core - 2022 (Português) Remanejamento N° 2022 50155788."/>
    <s v="Sim"/>
    <n v="1759.04"/>
    <m/>
    <n v="1759.04"/>
    <n v="0"/>
    <n v="3"/>
    <x v="6"/>
    <x v="0"/>
  </r>
  <r>
    <x v="19"/>
    <d v="2022-04-08T00:00:00"/>
    <n v="15328"/>
    <s v="DIR-CCIF"/>
    <s v="Renata Bonato"/>
    <s v="Aquisição de fone de ouvido para uso imediato junto ao CCIFUSP."/>
    <s v="Sim"/>
    <n v="539.70000000000005"/>
    <m/>
    <n v="539.70000000000005"/>
    <n v="0"/>
    <n v="4"/>
    <x v="0"/>
    <x v="0"/>
  </r>
  <r>
    <x v="19"/>
    <d v="2022-04-13T00:00:00"/>
    <n v="15353"/>
    <s v="DIR-CCIF"/>
    <s v="Reitoria - Estagiários"/>
    <s v="Solicitação de Suplementação: 293/2022 Setor: Setor de Suporte ao Usuário Solicitante: 5479786-1 Hercules Ramos Veloso de Freitas Valor da Bolsa: 808,00 Previsão Orçamentária: 4.848,01 + 1.584,00 (auxílio transporte) Duração: 6 meses Jornada: 20 Horas Doc. Mov. Verba: Processo: 22.1.98.43.8 Aluno: 11811583 - Tiago Matheus da Silva Data de Cadastro: 04/04/2022 08:20 Remanejamento N° 2022 50200023"/>
    <s v="Sim"/>
    <n v="753.07"/>
    <m/>
    <n v="753.07"/>
    <n v="0"/>
    <n v="4"/>
    <x v="0"/>
    <x v="0"/>
  </r>
  <r>
    <x v="19"/>
    <d v="2022-05-09T00:00:00"/>
    <n v="15500"/>
    <s v="DIR-CCIF"/>
    <s v="Transposição interna"/>
    <s v="Referente a troca de verba com a Receita informática Diretoria GC 3696 e GC 3705 (Aquisição de equipamentos para o Escritório de Gestão de Índices de Desempenho Acadêmico - EGIDA, pela Ata de Registro de Preço coordenadas pelo Instituto de Física (IF). (e-mail de 28/04/2022). REMANEJAMENTO 50219883 / 2022). Obs. troca de verba com a Receita informática Diretoria GC 3705 e GO 15500"/>
    <s v="Sim"/>
    <n v="24195"/>
    <m/>
    <n v="24195"/>
    <n v="0"/>
    <n v="5"/>
    <x v="1"/>
    <x v="0"/>
  </r>
  <r>
    <x v="19"/>
    <d v="2022-05-09T00:00:00"/>
    <n v="15501"/>
    <s v="DIR"/>
    <s v="Transposição interna"/>
    <s v="Troca de verba com Recursos Básico da diretoria e Informática referente a GC 3703 FFLCH- Contrapartida Rinf outras unidades GC"/>
    <s v="Sim"/>
    <n v="80292.5"/>
    <m/>
    <n v="80292.5"/>
    <n v="0"/>
    <n v="5"/>
    <x v="1"/>
    <x v="0"/>
  </r>
  <r>
    <x v="19"/>
    <d v="2022-05-10T00:00:00"/>
    <n v="15508"/>
    <s v="DIR-CCIF"/>
    <s v="Ziva Tecnologia e Soluções Ltda"/>
    <s v="Aquisição de APs para atualização da rede sem fio da administração do IF - Processo: 21.1.302.43.3 - NE 225612 / 2022"/>
    <s v="Sim"/>
    <n v="28692.32"/>
    <m/>
    <n v="28692.32"/>
    <n v="0"/>
    <n v="5"/>
    <x v="1"/>
    <x v="0"/>
  </r>
  <r>
    <x v="19"/>
    <d v="2022-05-10T00:00:00"/>
    <n v="15520"/>
    <s v="DIR"/>
    <s v="TELCABOS TELECOMUNICACOES E INFORMATICA LTDA"/>
    <s v="Aquisição de material de infraestrutura de rede - NE 2264718"/>
    <s v="Sim"/>
    <n v="14205"/>
    <m/>
    <n v="14205"/>
    <n v="0"/>
    <n v="5"/>
    <x v="1"/>
    <x v="0"/>
  </r>
  <r>
    <x v="19"/>
    <d v="2022-08-12T00:00:00"/>
    <n v="15849"/>
    <s v="DIR-OMC"/>
    <s v="Compacta Comercio e Servicos Ltda."/>
    <s v="NE.03983599 - Ata Registro de Preço - aquisição de microcomputador - RC 430440 - DC 185330."/>
    <s v="Sim"/>
    <n v="15666"/>
    <m/>
    <n v="15666"/>
    <n v="0"/>
    <n v="8"/>
    <x v="9"/>
    <x v="0"/>
  </r>
  <r>
    <x v="19"/>
    <d v="2022-08-17T00:00:00"/>
    <n v="15866"/>
    <s v="DIR"/>
    <s v="Transposição interna"/>
    <s v="Para cobrir saldo negativo RINF FGE - Contrapartida: GO 15866 para GC 3804 - GO 15867 para GC 3805"/>
    <s v="Sim"/>
    <n v="454.94"/>
    <m/>
    <n v="454.94"/>
    <n v="0"/>
    <n v="8"/>
    <x v="9"/>
    <x v="0"/>
  </r>
  <r>
    <x v="19"/>
    <d v="2022-08-26T00:00:00"/>
    <n v="15912"/>
    <s v="DIR"/>
    <s v="Oliveira Comércio e Representações Eireli"/>
    <s v="Maleta para Notebook - Processo: 22.1.492.43.8 - DC 195425/2022"/>
    <s v="Sim"/>
    <n v="488.2"/>
    <m/>
    <n v="488.2"/>
    <n v="0"/>
    <n v="8"/>
    <x v="9"/>
    <x v="0"/>
  </r>
  <r>
    <x v="19"/>
    <d v="2022-08-26T00:00:00"/>
    <n v="15914"/>
    <s v="DIR"/>
    <s v="WALL ST COMERCIAL LTDA"/>
    <s v="Aquisição de adaptadores de rede sem fio - Processo: 22.1.295.43.8 - NE 4140420/2022"/>
    <s v="Sim"/>
    <n v="2250"/>
    <m/>
    <n v="2250"/>
    <n v="0"/>
    <n v="8"/>
    <x v="9"/>
    <x v="0"/>
  </r>
  <r>
    <x v="19"/>
    <d v="2022-09-21T00:00:00"/>
    <n v="16076"/>
    <s v="DIR-CCIF"/>
    <s v="STI"/>
    <s v="Rem. 50479788 - Ref. a licença de software n.o 77914 - &quot;Windows Server Standard 16Lic Core - 2022 (Português)&quot; - fale conosco 232986..."/>
    <s v="Sim"/>
    <n v="1759.04"/>
    <m/>
    <n v="1759.04"/>
    <n v="0"/>
    <n v="9"/>
    <x v="2"/>
    <x v="0"/>
  </r>
  <r>
    <x v="19"/>
    <d v="2022-09-28T00:00:00"/>
    <n v="16106"/>
    <s v="DIR"/>
    <s v="Ajuste de saldo"/>
    <s v="Cobrir saldo negativo da FMA e FNC - contrapartida DIRETORIA RORÇ BÁSICO - GC 3832"/>
    <s v="Sim"/>
    <n v="111.34"/>
    <m/>
    <n v="111.34"/>
    <n v="0"/>
    <n v="9"/>
    <x v="2"/>
    <x v="0"/>
  </r>
  <r>
    <x v="19"/>
    <d v="2022-09-28T00:00:00"/>
    <n v="16103"/>
    <s v="ATA"/>
    <s v="Compacta Comércio e Serviços Ltda"/>
    <s v="Aquisição de 3 micro computadores para seção de expediente e transportes - Processo: 22.1.466.43.7 - NE 4710421/2022"/>
    <s v="Sim"/>
    <n v="23589"/>
    <m/>
    <n v="23589"/>
    <n v="0"/>
    <n v="9"/>
    <x v="2"/>
    <x v="0"/>
  </r>
  <r>
    <x v="19"/>
    <d v="2022-10-05T00:00:00"/>
    <n v="16133"/>
    <s v="FEP"/>
    <s v="STI"/>
    <s v="Ref. a solicitação de Software 78411 - &quot;Office Standard - 2021 LTSC (64 bits)&quot; - REMANEJAMENTO 50499541 / 2022 - Solicitante: Cristiano Luis Pinto de Oliveira - Contrapartida GO 16142 e GC 3838"/>
    <s v="Sim"/>
    <n v="445.44"/>
    <m/>
    <n v="445.44"/>
    <n v="0"/>
    <n v="10"/>
    <x v="10"/>
    <x v="0"/>
  </r>
  <r>
    <x v="19"/>
    <d v="2022-10-14T00:00:00"/>
    <n v="16199"/>
    <s v="DIR"/>
    <s v="Compacta Comércio e Serviços Ltda."/>
    <s v="NE.5124089 e 5124097 - Ata Registro de Preços - Aquisição de notebooks - RC 5396442 - DC 240293."/>
    <s v="Sim"/>
    <n v="214560"/>
    <m/>
    <n v="214560"/>
    <n v="0"/>
    <n v="10"/>
    <x v="10"/>
    <x v="0"/>
  </r>
  <r>
    <x v="19"/>
    <d v="2022-10-17T00:00:00"/>
    <n v="16211"/>
    <s v="DIR"/>
    <s v="Transposição interna"/>
    <s v="Para ajustar saldo negativo FAP (GO 16210 e GC 3857) - Contrapartida GC 3858"/>
    <s v="Sim"/>
    <n v="3498.42"/>
    <m/>
    <n v="3498.42"/>
    <n v="0"/>
    <n v="10"/>
    <x v="10"/>
    <x v="0"/>
  </r>
  <r>
    <x v="19"/>
    <d v="2022-10-27T00:00:00"/>
    <n v="16251"/>
    <s v="DIR"/>
    <s v="Compacta Comércio e Serviços Ltda"/>
    <s v="Aquisição de Microcomputadores para a Seção de Alunos - NE 5291180 / 2022 e NE 5291198 / 2022 - Processo: 22.1.466.43.7"/>
    <s v="Sim"/>
    <n v="23589"/>
    <m/>
    <n v="23589"/>
    <n v="0"/>
    <n v="10"/>
    <x v="10"/>
    <x v="0"/>
  </r>
  <r>
    <x v="19"/>
    <d v="2022-11-08T00:00:00"/>
    <n v="16284"/>
    <s v="DIR-CCIF"/>
    <s v="Excel Comercio e Servicos de Informatica Ltda."/>
    <s v="NE.05583873 - compra de disco rígido SSD - RC 563823 - DC 253816."/>
    <s v="Sim"/>
    <n v="1450"/>
    <m/>
    <n v="1450"/>
    <n v="0"/>
    <n v="11"/>
    <x v="3"/>
    <x v="0"/>
  </r>
  <r>
    <x v="20"/>
    <d v="2022-01-20T00:00:00"/>
    <n v="15044"/>
    <s v="DIR-CCIF"/>
    <s v="Lofty Network Informatica e Comercio Ltda - EPP"/>
    <s v="NE.00341944 - Pregão - contratação de serviço de adequação das catracas da Portaria Principal do EP ao sistemas HÓRUS da STI - RC 433600 - DC 208487/2021."/>
    <s v="Sim"/>
    <n v="11500"/>
    <m/>
    <n v="11500"/>
    <n v="0"/>
    <n v="1"/>
    <x v="11"/>
    <x v="0"/>
  </r>
  <r>
    <x v="20"/>
    <d v="2022-02-21T00:00:00"/>
    <n v="15161"/>
    <s v="ATO-MP"/>
    <s v="Uniao Forte Contra Incendio Ltda."/>
    <s v="NE.01205262 - Serviço de manutenção de extintores de incêndio - Processo:21.1.319.43.3 - Reserva: 754386/2022"/>
    <s v="Sim"/>
    <n v="14175"/>
    <m/>
    <n v="14175"/>
    <n v="0"/>
    <n v="2"/>
    <x v="5"/>
    <x v="0"/>
  </r>
  <r>
    <x v="20"/>
    <d v="2022-02-24T00:00:00"/>
    <n v="15173"/>
    <s v="ATA"/>
    <s v="JG Comercio de EPIs e Ferragens Ltda."/>
    <s v="NE.00794388 / 00794396 - compra de fitas de isolamento de área e mascaras de proteção - RC 44834 - DC 20889."/>
    <s v="Sim"/>
    <n v="2591.8000000000002"/>
    <m/>
    <n v="2591.8000000000002"/>
    <n v="0"/>
    <n v="2"/>
    <x v="5"/>
    <x v="0"/>
  </r>
  <r>
    <x v="20"/>
    <d v="2022-06-14T00:00:00"/>
    <n v="15676"/>
    <s v="AAA"/>
    <s v="Reitoria - Estagiários"/>
    <s v="Solicitação: 821/2022 Setor: Seção de Apoio Acadêmico Solicitante: 2428550-1 Maria Madalena Salgado Bermudez Zeitum Valor da Bolsa: 1.212,00 Previsão Orçamentária: 14.544,00 + 3.168,00 (auxílio transporte) Duração: 12 meses Jornada: 30 Horas Doc. Mov. Verba: 202202897834 Processo: 22.1.448.43.9 Aluno: 10877007 - Emanuelle Vieira Santos Data de Cadastro: 22/08/2022 às 16:30 - Remanejamento N° 2022 50422620"/>
    <s v="Sim"/>
    <n v="17712"/>
    <m/>
    <n v="17712"/>
    <n v="0"/>
    <n v="6"/>
    <x v="7"/>
    <x v="0"/>
  </r>
  <r>
    <x v="20"/>
    <d v="2022-07-04T00:00:00"/>
    <n v="15730"/>
    <s v="DIR-CCEX"/>
    <s v="Nova Cenografia e Comunicacao Visual - EIRELI"/>
    <s v="NE.03258495 - serviço de impressão de placas de sinalização do Edifício HEPIC - RC 233360 - DC 136917 - (50% ADM e 50% RI - Prof. Marcelo Munhoz) - Ajuste da GO 15731 / GC 3728."/>
    <s v="Sim"/>
    <n v="4690.08"/>
    <m/>
    <n v="4690.08"/>
    <n v="0"/>
    <n v="7"/>
    <x v="8"/>
    <x v="0"/>
  </r>
  <r>
    <x v="20"/>
    <d v="2022-07-21T00:00:00"/>
    <n v="15779"/>
    <s v="DIR-CCIF"/>
    <s v="Talita de Andrade Pagnozzi"/>
    <s v="NEE 03553004 - Ata de Registro de Preços - Aquisição de licenças (softwares) para uso nas câmeras de vigilância. RC 384651 - DC 166360. Proc. 21.1.00525.43.2"/>
    <s v="Sim"/>
    <n v="7950"/>
    <m/>
    <n v="7950"/>
    <n v="0"/>
    <n v="7"/>
    <x v="8"/>
    <x v="0"/>
  </r>
  <r>
    <x v="20"/>
    <d v="2022-08-04T00:00:00"/>
    <n v="15820"/>
    <s v="DIR"/>
    <s v="Super Mil Representacoes EIRELI - ME"/>
    <s v="Cancelado - NE.03841298 - Ata Registro de Preço - confecção de materiais de sinalização de ambientes internos e externos - RC 393049 - DC 173308 - Cancelado o valor de R$ 943,53."/>
    <s v="Sim"/>
    <n v="0"/>
    <m/>
    <n v="0"/>
    <n v="0"/>
    <n v="8"/>
    <x v="9"/>
    <x v="0"/>
  </r>
  <r>
    <x v="20"/>
    <d v="2022-09-01T00:00:00"/>
    <n v="15964"/>
    <s v="DIR"/>
    <s v="Ativa Comércio e Prestação de Serviços"/>
    <s v="Extintor de incêndio com carga de gás carbônico - Processo: 221.1.518.43.7 - NE 4336945/2022"/>
    <s v="Sim"/>
    <n v="3978"/>
    <m/>
    <n v="3978"/>
    <n v="0"/>
    <n v="9"/>
    <x v="2"/>
    <x v="0"/>
  </r>
  <r>
    <x v="21"/>
    <d v="2022-07-26T00:00:00"/>
    <n v="15791"/>
    <s v="FMT"/>
    <s v="Wall ST Comercial e Seattle Tecnol. e Com. de Prod"/>
    <s v="NE.03591828 - Ata Registro de Preço - compra de adaptador de conector - RC 374044 - DC 162470."/>
    <s v="Sim"/>
    <n v="225"/>
    <m/>
    <n v="225"/>
    <n v="0"/>
    <n v="7"/>
    <x v="8"/>
    <x v="4"/>
  </r>
  <r>
    <x v="21"/>
    <d v="2022-10-10T00:00:00"/>
    <n v="16164"/>
    <s v="FMT"/>
    <s v="STI"/>
    <s v="Referente a solicitação 78707 - Solicitante Rosana Batista Gimenes Biz - Equipamento 200.023167 - Software Office for Mac Standard - 2021 LTSC - Remanejamento N° 2022 50521687"/>
    <s v="Sim"/>
    <n v="445.44"/>
    <m/>
    <n v="445.44"/>
    <n v="0"/>
    <n v="10"/>
    <x v="10"/>
    <x v="4"/>
  </r>
  <r>
    <x v="21"/>
    <d v="2022-11-08T00:00:00"/>
    <n v="16286"/>
    <s v="FMT"/>
    <s v="Queller Informatica &amp; Comercio Ltda - ME"/>
    <s v="NE.05588298 - compra de minis HD externo - RC 569490 - DC 265016."/>
    <s v="Sim"/>
    <n v="1110"/>
    <m/>
    <n v="1110"/>
    <n v="0"/>
    <n v="11"/>
    <x v="3"/>
    <x v="4"/>
  </r>
  <r>
    <x v="21"/>
    <d v="2022-12-02T00:00:00"/>
    <n v="16372"/>
    <s v="FMT"/>
    <s v="Fechamento do Exercício 2022"/>
    <s v="Referente saldo remanescente 2022 do fechamento do exercício 2022"/>
    <s v="Sim"/>
    <n v="20073.39"/>
    <m/>
    <n v="20073.39"/>
    <n v="0"/>
    <n v="12"/>
    <x v="4"/>
    <x v="4"/>
  </r>
  <r>
    <x v="22"/>
    <d v="2022-05-10T00:00:00"/>
    <n v="15509"/>
    <s v="FAP"/>
    <s v="Compacta Comércio e Serviços Ltda"/>
    <s v="Aquisição de microcomputador"/>
    <s v="Sim"/>
    <n v="6990"/>
    <m/>
    <n v="6990"/>
    <n v="0"/>
    <n v="5"/>
    <x v="1"/>
    <x v="4"/>
  </r>
  <r>
    <x v="22"/>
    <d v="2022-08-02T00:00:00"/>
    <n v="15808"/>
    <s v="FAP"/>
    <s v="Sistécnica Informática e Serviços Eireli"/>
    <s v="Aquisição de fone de ouvido - NE 3765222/2022 - Processo: 22.1.349.43.0"/>
    <s v="Sim"/>
    <n v="78.209999999999994"/>
    <m/>
    <n v="78.209999999999994"/>
    <n v="0"/>
    <n v="8"/>
    <x v="9"/>
    <x v="4"/>
  </r>
  <r>
    <x v="22"/>
    <d v="2022-08-17T00:00:00"/>
    <n v="15864"/>
    <s v="DIR"/>
    <s v="Excel Comércio e Serviços de Informática Ltda"/>
    <s v="Bateria para NoBreak Patrimônio 043.018275 - Processo: 22.1.431.43.9 - NE 4026563/2022"/>
    <s v="Sim"/>
    <n v="690"/>
    <m/>
    <n v="690"/>
    <n v="0"/>
    <n v="8"/>
    <x v="9"/>
    <x v="4"/>
  </r>
  <r>
    <x v="22"/>
    <d v="2022-08-19T00:00:00"/>
    <n v="15883"/>
    <s v="FAP"/>
    <s v="Compacta Comercio e Servicos Ltda."/>
    <s v="NE.04069173 - Ata Registro de Preço - aquisição de microcomputador p/ Profa. Luciana - RC 438700 - DC 190288."/>
    <s v="Sim"/>
    <n v="6990"/>
    <m/>
    <n v="6990"/>
    <n v="0"/>
    <n v="8"/>
    <x v="9"/>
    <x v="4"/>
  </r>
  <r>
    <x v="22"/>
    <d v="2022-10-05T00:00:00"/>
    <n v="16138"/>
    <s v="FAP"/>
    <s v="Pixtec Comércio e Tecnologia Ltda"/>
    <s v="NEO 04923352 - Aquisção de suprimentos de informática - RC 488341 - Proc. 22.1.576.43.7"/>
    <s v="Sim"/>
    <n v="800"/>
    <m/>
    <n v="800"/>
    <n v="0"/>
    <n v="10"/>
    <x v="10"/>
    <x v="4"/>
  </r>
  <r>
    <x v="22"/>
    <d v="2022-10-05T00:00:00"/>
    <n v="16139"/>
    <s v="FAP"/>
    <s v="Sistécnica Informática e Serviços Eireli"/>
    <s v="NEO 04923425 e 04923433 - Aquisição de suprimentos de informática - RC 488341 - Proc. 22.1.576.43.7"/>
    <s v="Sim"/>
    <n v="628.65"/>
    <m/>
    <n v="628.65"/>
    <n v="0"/>
    <n v="10"/>
    <x v="10"/>
    <x v="4"/>
  </r>
  <r>
    <x v="22"/>
    <d v="2022-10-14T00:00:00"/>
    <n v="16198"/>
    <s v="FAP"/>
    <s v="Compacta Comércio e Serviços Ltda."/>
    <s v="NE.05122337 - Ata Registro de Preços - Aquisição de computador desktop SFF (Small Form Factor) com monitor, para uso geral no DFAP - RC 534149 - DC 237187"/>
    <s v="Sim"/>
    <n v="6990"/>
    <m/>
    <n v="6990"/>
    <n v="0"/>
    <n v="10"/>
    <x v="10"/>
    <x v="4"/>
  </r>
  <r>
    <x v="23"/>
    <d v="2022-09-08T00:00:00"/>
    <n v="16008"/>
    <s v="FEP"/>
    <s v="Compacta Comercio e Servicos Ltda."/>
    <s v="NE.04435277 - Ata Registro de Preço - aquisição de microcomputador p/ Profa. Nathália Tomazio - RC 468510 - DC 208241."/>
    <s v="Sim"/>
    <n v="6990"/>
    <m/>
    <n v="6990"/>
    <n v="0"/>
    <n v="9"/>
    <x v="2"/>
    <x v="4"/>
  </r>
  <r>
    <x v="23"/>
    <d v="2022-09-30T00:00:00"/>
    <n v="16116"/>
    <s v="FEP"/>
    <s v="S.T.I. - USP"/>
    <s v="Rem. 50499541 - Ref. a solicitação de Software n.o 78411 - &quot;Office Standard - 2021 LTSC (64 bits)&quot; - fale conosco 233386 - Prof. Cristiano."/>
    <s v="Sim"/>
    <n v="445.44"/>
    <m/>
    <n v="445.44"/>
    <n v="0"/>
    <n v="9"/>
    <x v="2"/>
    <x v="4"/>
  </r>
  <r>
    <x v="23"/>
    <d v="2022-10-26T00:00:00"/>
    <n v="16241"/>
    <s v="FEP"/>
    <s v="Reserva Pregão"/>
    <s v="Reservas 5277128 / 5277136 - ANULADO devido ao Fechamento do Exercício - Pregão - compra de peças e acessórios de informática e monitor de vídeo de 23,8&quot; - RC 518437 - DC 230395."/>
    <s v="Sim"/>
    <n v="0"/>
    <m/>
    <n v="0"/>
    <n v="0"/>
    <n v="10"/>
    <x v="10"/>
    <x v="4"/>
  </r>
  <r>
    <x v="23"/>
    <d v="2022-12-01T00:00:00"/>
    <n v="16362"/>
    <s v="FEP"/>
    <s v="Renato Palladino de Freitas"/>
    <s v="NEE 05937985, 05937969 e 05937977 - Compra de suprimentos de informática. (Monitor e materiais de consumo diversos) RC 518437 e DC 230395. Proc. 22.1.586.43.2"/>
    <s v="Sim"/>
    <n v="6800"/>
    <m/>
    <n v="6800"/>
    <n v="0"/>
    <n v="12"/>
    <x v="4"/>
    <x v="4"/>
  </r>
  <r>
    <x v="23"/>
    <d v="2022-12-02T00:00:00"/>
    <n v="16371"/>
    <s v="FEP"/>
    <s v="Fechamento do Exercício 2022"/>
    <s v="Referente saldo remanescente 2022 do fechamento do exercício 2022"/>
    <s v="Sim"/>
    <n v="8711.08"/>
    <m/>
    <n v="8711.08"/>
    <n v="0"/>
    <n v="12"/>
    <x v="4"/>
    <x v="4"/>
  </r>
  <r>
    <x v="24"/>
    <d v="2022-05-10T00:00:00"/>
    <n v="15515"/>
    <s v="FNC"/>
    <s v="STI"/>
    <s v="Solicitação nº 74703 - Solicitante Fabio Padoa - Equipamento 200.040942 - Software Office Standard - 2021 LTSC - 64 bits - Remanejamento N° 2022 50242222"/>
    <s v="Sim"/>
    <n v="445.44"/>
    <m/>
    <n v="445.44"/>
    <n v="0"/>
    <n v="5"/>
    <x v="1"/>
    <x v="4"/>
  </r>
  <r>
    <x v="24"/>
    <d v="2022-06-13T00:00:00"/>
    <n v="15672"/>
    <s v="FNC"/>
    <s v="STI"/>
    <s v="Solicitação: 75658 - Solicitante: Fabio Padoa - Software: Office Pro Plus - 2021 LTSC (64 bits) Remanejamento 2022 50299780."/>
    <s v="Sim"/>
    <n v="577.87"/>
    <m/>
    <n v="577.87"/>
    <n v="0"/>
    <n v="6"/>
    <x v="7"/>
    <x v="4"/>
  </r>
  <r>
    <x v="24"/>
    <d v="2022-06-13T00:00:00"/>
    <n v="15673"/>
    <s v="FNC"/>
    <s v="STI"/>
    <s v="Solicitação 75659 - Solicitante: Fabio Padoa - Equipamento: 200.040944 - Software: Office Pro Plus - 2021 LTSC (64 bits) Remanejamento 2022 50299909"/>
    <s v="Sim"/>
    <n v="577.87"/>
    <m/>
    <n v="577.87"/>
    <n v="0"/>
    <n v="6"/>
    <x v="7"/>
    <x v="4"/>
  </r>
  <r>
    <x v="24"/>
    <d v="2022-07-01T00:00:00"/>
    <n v="15713"/>
    <s v="FNC"/>
    <s v="Wjet Comercial Ltda"/>
    <s v="Aquisição de bateria para No break de equipamento utilizado por servidor lotado no FNC."/>
    <s v="Sim"/>
    <n v="130"/>
    <m/>
    <n v="130"/>
    <n v="0"/>
    <n v="7"/>
    <x v="8"/>
    <x v="4"/>
  </r>
  <r>
    <x v="24"/>
    <d v="2022-09-28T00:00:00"/>
    <n v="16102"/>
    <s v="FNC"/>
    <s v="Compacta Comércio e Serviços Ltda"/>
    <s v="Aquisição 2 computadores Processo: 22.1.466.43.7 - NE 4710081/2022"/>
    <s v="Sim"/>
    <n v="11640"/>
    <m/>
    <n v="11640"/>
    <n v="0"/>
    <n v="9"/>
    <x v="2"/>
    <x v="4"/>
  </r>
  <r>
    <x v="24"/>
    <d v="2022-09-28T00:00:00"/>
    <n v="16104"/>
    <s v="FNC"/>
    <s v="Compacta Comércio e Serviços Ltda"/>
    <s v="Aquisição de 3 computadores para ser instalados na sala de computadores da FNC"/>
    <s v="Sim"/>
    <n v="13980"/>
    <m/>
    <n v="13980"/>
    <n v="0"/>
    <n v="9"/>
    <x v="2"/>
    <x v="4"/>
  </r>
  <r>
    <x v="25"/>
    <d v="2022-08-02T00:00:00"/>
    <n v="15807"/>
    <s v="FMA"/>
    <s v="Sistécnica Informática e Serviços Eireli"/>
    <s v="Aquisição de adaptador conector - NE 3765249/2022 - Processo: 22.1.349.43.0"/>
    <s v="Sim"/>
    <n v="100.5"/>
    <m/>
    <n v="100.5"/>
    <n v="0"/>
    <n v="8"/>
    <x v="9"/>
    <x v="4"/>
  </r>
  <r>
    <x v="25"/>
    <d v="2022-09-19T00:00:00"/>
    <n v="16075"/>
    <s v="FMA"/>
    <s v="Compacta Comercio e Servicos Ltda."/>
    <s v="NE.04609330 - Ata Registra de Preço - aquisições de microcomputadores p/ secretaria - RC 486675 - DC 214853."/>
    <s v="Sim"/>
    <n v="17460"/>
    <m/>
    <n v="17460"/>
    <n v="0"/>
    <n v="9"/>
    <x v="2"/>
    <x v="4"/>
  </r>
  <r>
    <x v="26"/>
    <d v="2022-02-10T00:00:00"/>
    <n v="15127"/>
    <s v="FGE"/>
    <s v="ALmoxarifado"/>
    <s v="Requisição de Almoxarifado"/>
    <s v="Sim"/>
    <n v="0.2"/>
    <m/>
    <n v="0.2"/>
    <n v="0"/>
    <n v="2"/>
    <x v="5"/>
    <x v="2"/>
  </r>
  <r>
    <x v="26"/>
    <d v="2022-02-10T00:00:00"/>
    <n v="15114"/>
    <s v="FGE"/>
    <s v="ALmoxarifado"/>
    <s v="Requisição de Almoxarifado"/>
    <s v="Sim"/>
    <n v="59.16"/>
    <m/>
    <n v="59.16"/>
    <n v="0"/>
    <n v="2"/>
    <x v="5"/>
    <x v="2"/>
  </r>
  <r>
    <x v="26"/>
    <d v="2022-02-10T00:00:00"/>
    <n v="15115"/>
    <s v="FGE"/>
    <s v="ALmoxarifado"/>
    <s v="Requisição de Almoxarifado"/>
    <s v="Sim"/>
    <n v="166.53"/>
    <m/>
    <n v="166.53"/>
    <n v="0"/>
    <n v="2"/>
    <x v="5"/>
    <x v="2"/>
  </r>
  <r>
    <x v="26"/>
    <d v="2022-02-21T00:00:00"/>
    <n v="15159"/>
    <s v="FGE"/>
    <s v="Bianca Genta Mazzetti"/>
    <s v="Serviço de Chaveiro, nas salas de estudantes, em caráter emergencial."/>
    <s v="Sim"/>
    <n v="40"/>
    <m/>
    <n v="40"/>
    <n v="0"/>
    <n v="2"/>
    <x v="5"/>
    <x v="2"/>
  </r>
  <r>
    <x v="26"/>
    <d v="2022-03-24T00:00:00"/>
    <n v="15257"/>
    <s v="FGE"/>
    <s v="José Roberto dos Santos"/>
    <s v="Serviço de abertura de armários e conserto de fechaduras da sala 3158, para ser retirados os livros do Prof. Carlos Yokoi e ocupação da sala"/>
    <s v="Sim"/>
    <n v="140"/>
    <m/>
    <n v="140"/>
    <n v="0"/>
    <n v="3"/>
    <x v="6"/>
    <x v="2"/>
  </r>
  <r>
    <x v="26"/>
    <d v="2022-04-26T00:00:00"/>
    <n v="15397"/>
    <s v="FGE"/>
    <s v="Ponto Service Eletronico Ltda ME"/>
    <s v="Conserto do Forno Micro-ondas Nota Fiscal 2911"/>
    <s v="Sim"/>
    <n v="160"/>
    <m/>
    <n v="160"/>
    <n v="0"/>
    <n v="4"/>
    <x v="0"/>
    <x v="2"/>
  </r>
  <r>
    <x v="26"/>
    <d v="2022-05-02T00:00:00"/>
    <n v="15426"/>
    <s v="FGE"/>
    <s v="Almoxarifado"/>
    <s v="Requisição de Almoxado"/>
    <s v="Sim"/>
    <n v="112.16"/>
    <m/>
    <n v="112.16"/>
    <n v="0"/>
    <n v="5"/>
    <x v="1"/>
    <x v="2"/>
  </r>
  <r>
    <x v="26"/>
    <d v="2022-05-03T00:00:00"/>
    <n v="15452"/>
    <s v="FGE"/>
    <s v="Almoxarifado"/>
    <s v="Requisição de Almoxarifado"/>
    <s v="Sim"/>
    <n v="37.79"/>
    <m/>
    <n v="37.79"/>
    <n v="0"/>
    <n v="5"/>
    <x v="1"/>
    <x v="2"/>
  </r>
  <r>
    <x v="26"/>
    <d v="2022-05-05T00:00:00"/>
    <n v="15484"/>
    <s v="FGE"/>
    <s v="Almoxarifado"/>
    <s v="Requisição do Almoxarifado"/>
    <s v="Sim"/>
    <n v="54.8"/>
    <m/>
    <n v="54.8"/>
    <n v="0"/>
    <n v="5"/>
    <x v="1"/>
    <x v="2"/>
  </r>
  <r>
    <x v="26"/>
    <d v="2022-05-11T00:00:00"/>
    <n v="15525"/>
    <s v="FGE"/>
    <s v="Almoxarifado"/>
    <s v="Requisição Almoxarifado"/>
    <s v="Sim"/>
    <n v="297.92"/>
    <m/>
    <n v="297.92"/>
    <n v="0"/>
    <n v="5"/>
    <x v="1"/>
    <x v="2"/>
  </r>
  <r>
    <x v="26"/>
    <d v="2022-05-12T00:00:00"/>
    <n v="15552"/>
    <s v="FGE"/>
    <s v="Almoxarifado"/>
    <s v="Requisição de Almoxarifado"/>
    <s v="Sim"/>
    <n v="191.35"/>
    <m/>
    <n v="191.35"/>
    <n v="0"/>
    <n v="5"/>
    <x v="1"/>
    <x v="2"/>
  </r>
  <r>
    <x v="26"/>
    <d v="2022-05-13T00:00:00"/>
    <n v="15581"/>
    <s v="FGE"/>
    <s v="Persianas Acciardi Indústria e Comércio Ltda"/>
    <s v="NEO 2312550/2312542 - Compra e instalação de persianas. RC 166263 - DC 83120 - Proc. 22.1.294.43.1"/>
    <s v="Sim"/>
    <n v="1699.7"/>
    <m/>
    <n v="1699.7"/>
    <n v="0"/>
    <n v="5"/>
    <x v="1"/>
    <x v="2"/>
  </r>
  <r>
    <x v="26"/>
    <d v="2022-05-17T00:00:00"/>
    <n v="15586"/>
    <s v="FGE"/>
    <s v="Maria de Fatima Juliano da Silva"/>
    <s v="Compra de café e biscoito para Reuniões e Seminários do Departamento de Física Geral."/>
    <s v="Sim"/>
    <n v="77.22"/>
    <m/>
    <n v="77.22"/>
    <n v="0"/>
    <n v="5"/>
    <x v="1"/>
    <x v="2"/>
  </r>
  <r>
    <x v="26"/>
    <d v="2022-05-17T00:00:00"/>
    <n v="15595"/>
    <s v="FGE"/>
    <s v="Supreme Comercial EIRELI"/>
    <s v="NE.02349950 - aquisição de cafeteira elétrica - RC 162357 - DC 93878."/>
    <s v="Sim"/>
    <n v="230"/>
    <m/>
    <n v="230"/>
    <n v="0"/>
    <n v="5"/>
    <x v="1"/>
    <x v="2"/>
  </r>
  <r>
    <x v="26"/>
    <d v="2022-05-23T00:00:00"/>
    <n v="15602"/>
    <s v="FGE"/>
    <s v="(ECT)- Empr. Bras. de Correios e Telégrafos"/>
    <s v="Sedex com AR enviado pela Profª.Kaline Rabelo Coutinho - UNESP - CEP 14800-060 - (Nº.Objeto: QB655624069 br)"/>
    <s v="Sim"/>
    <n v="23.28"/>
    <m/>
    <n v="23.28"/>
    <n v="0"/>
    <n v="5"/>
    <x v="1"/>
    <x v="2"/>
  </r>
  <r>
    <x v="26"/>
    <d v="2022-06-28T00:00:00"/>
    <n v="15704"/>
    <s v="FGE"/>
    <s v="Persianas Acciardi Industria e Comercio Ltda."/>
    <s v="NE.03056078 - compra de persianas para salas 3156 e 2049 da Ala I do DFGE - RC 260170 - DC 135929."/>
    <s v="Sim"/>
    <n v="2900"/>
    <m/>
    <n v="2900"/>
    <n v="0"/>
    <n v="6"/>
    <x v="7"/>
    <x v="2"/>
  </r>
  <r>
    <x v="26"/>
    <d v="2022-07-04T00:00:00"/>
    <n v="15728"/>
    <s v="FGE"/>
    <s v="Joalipa Comercial e Maria Consuelo Soares"/>
    <s v="NE.03256662 / 03256727 - compra de maletas com jogos de soquetes - RC 281348 - DC 118919."/>
    <s v="Sim"/>
    <n v="800"/>
    <m/>
    <n v="800"/>
    <n v="0"/>
    <n v="7"/>
    <x v="8"/>
    <x v="2"/>
  </r>
  <r>
    <x v="26"/>
    <d v="2022-07-06T00:00:00"/>
    <n v="15743"/>
    <s v="FGE"/>
    <s v="Sol Com. de Equiptos. e Servs. de Instal. de Ar Co"/>
    <s v="NE.03307828 - compra de cafeteira elétrica - RC 304046 - DC 135414."/>
    <s v="Sim"/>
    <n v="980"/>
    <m/>
    <n v="980"/>
    <n v="0"/>
    <n v="7"/>
    <x v="8"/>
    <x v="2"/>
  </r>
  <r>
    <x v="26"/>
    <d v="2022-08-08T00:00:00"/>
    <n v="15828"/>
    <s v="FGE"/>
    <s v="José Valdir Spadacini"/>
    <s v="Compra de giz líquido branco para quadro negro."/>
    <s v="Sim"/>
    <n v="61"/>
    <m/>
    <n v="61"/>
    <n v="0"/>
    <n v="8"/>
    <x v="9"/>
    <x v="2"/>
  </r>
  <r>
    <x v="26"/>
    <d v="2022-08-17T00:00:00"/>
    <n v="15860"/>
    <s v="FGE"/>
    <s v="PEDRO HENRIQUE MATOS COSTA RIBEIRO"/>
    <s v="REMANEJAMENTO DE APARELHO DE AR CONDICIONADO DO PROF. ELCIO ABDALLA"/>
    <s v="Sim"/>
    <n v="2290"/>
    <m/>
    <n v="2290"/>
    <n v="0"/>
    <n v="8"/>
    <x v="9"/>
    <x v="2"/>
  </r>
  <r>
    <x v="26"/>
    <d v="2022-08-17T00:00:00"/>
    <n v="15867"/>
    <s v="FGE"/>
    <s v="Transposição interna"/>
    <s v="Para cobrir saldo negativo RINF FGE - Contrapartida: GO 15866 para GC 3804 - GO 15867 para GC 3805"/>
    <s v="Sim"/>
    <n v="454.94"/>
    <m/>
    <n v="454.94"/>
    <n v="0"/>
    <n v="8"/>
    <x v="9"/>
    <x v="2"/>
  </r>
  <r>
    <x v="26"/>
    <d v="2022-08-18T00:00:00"/>
    <n v="15738"/>
    <s v="FGE"/>
    <s v="(ECT) Empresa Brasileira de Correios e Telégrafos"/>
    <s v="Correspondência simples para UNESP CEP 14800-600 - (Nº.Objeto:QB868510216br)"/>
    <s v="Sim"/>
    <n v="16.28"/>
    <m/>
    <n v="16.28"/>
    <n v="0"/>
    <n v="8"/>
    <x v="9"/>
    <x v="2"/>
  </r>
  <r>
    <x v="26"/>
    <d v="2022-08-22T00:00:00"/>
    <n v="15887"/>
    <s v="FGE"/>
    <s v="Kaline Rabelo Coutinho"/>
    <s v="E banners para o Departamento de Física Geral ."/>
    <s v="Sim"/>
    <n v="270"/>
    <m/>
    <n v="270"/>
    <n v="0"/>
    <n v="8"/>
    <x v="9"/>
    <x v="2"/>
  </r>
  <r>
    <x v="26"/>
    <d v="2022-08-31T00:00:00"/>
    <n v="15932"/>
    <s v="FGE"/>
    <s v="ALMOXARIFADO"/>
    <s v="Requisição de Almoxarifado"/>
    <s v="Sim"/>
    <n v="76.72"/>
    <m/>
    <n v="76.72"/>
    <n v="0"/>
    <n v="8"/>
    <x v="9"/>
    <x v="2"/>
  </r>
  <r>
    <x v="26"/>
    <d v="2022-08-31T00:00:00"/>
    <n v="15933"/>
    <s v="FGE"/>
    <s v="ALMOXARIFADO"/>
    <s v="Requisição de Almoxarifado"/>
    <s v="Sim"/>
    <n v="259.75"/>
    <m/>
    <n v="259.75"/>
    <n v="0"/>
    <n v="8"/>
    <x v="9"/>
    <x v="2"/>
  </r>
  <r>
    <x v="26"/>
    <d v="2022-08-31T00:00:00"/>
    <n v="15934"/>
    <s v="FGE"/>
    <s v="ALMOXARIFADO"/>
    <s v="Requisição de Almoxarifado"/>
    <s v="Sim"/>
    <n v="185.59"/>
    <m/>
    <n v="185.59"/>
    <n v="0"/>
    <n v="8"/>
    <x v="9"/>
    <x v="2"/>
  </r>
  <r>
    <x v="26"/>
    <d v="2022-09-08T00:00:00"/>
    <n v="16005"/>
    <s v="FGE"/>
    <s v="ALMOXARIFADO"/>
    <s v="Requisição de Almoxarifado, Período de março à 08 de setembro de 2022"/>
    <s v="Sim"/>
    <n v="965.1"/>
    <m/>
    <n v="965.1"/>
    <n v="0"/>
    <n v="9"/>
    <x v="2"/>
    <x v="2"/>
  </r>
  <r>
    <x v="26"/>
    <d v="2022-09-16T00:00:00"/>
    <n v="16065"/>
    <s v="FGE"/>
    <s v="ALMOXARIFADO"/>
    <s v="Requisição de Almoxarifado"/>
    <s v="Sim"/>
    <n v="183.93"/>
    <m/>
    <n v="183.93"/>
    <n v="0"/>
    <n v="9"/>
    <x v="2"/>
    <x v="2"/>
  </r>
  <r>
    <x v="26"/>
    <d v="2022-09-21T00:00:00"/>
    <n v="16080"/>
    <s v="FGE"/>
    <s v="ALMOXARIFADO"/>
    <s v="Requisição de Almoxarifado"/>
    <s v="Sim"/>
    <n v="114.6"/>
    <m/>
    <n v="114.6"/>
    <n v="0"/>
    <n v="9"/>
    <x v="2"/>
    <x v="2"/>
  </r>
  <r>
    <x v="26"/>
    <d v="2022-10-11T00:00:00"/>
    <n v="16177"/>
    <s v="FGE"/>
    <s v="Queller Informática e Com. Ltda-ME"/>
    <s v="Compra de Adaptadores, fontes e kit de teclado e mouse para ser utilizado na Informática do Departamento de Física Geral"/>
    <s v="Sim"/>
    <n v="995"/>
    <m/>
    <n v="995"/>
    <n v="0"/>
    <n v="10"/>
    <x v="10"/>
    <x v="2"/>
  </r>
  <r>
    <x v="26"/>
    <d v="2022-10-11T00:00:00"/>
    <n v="16179"/>
    <s v="FGE"/>
    <s v="ALMOXARIFADO"/>
    <s v="Requisição de Almoxarifado"/>
    <s v="Sim"/>
    <n v="9.5299999999999994"/>
    <m/>
    <n v="9.5299999999999994"/>
    <n v="0"/>
    <n v="10"/>
    <x v="10"/>
    <x v="2"/>
  </r>
  <r>
    <x v="26"/>
    <d v="2022-10-11T00:00:00"/>
    <n v="16180"/>
    <s v="FGE"/>
    <s v="ALMOXARIFADO"/>
    <s v="Requisição de Almoxarifado"/>
    <s v="Sim"/>
    <n v="9.5299999999999994"/>
    <m/>
    <n v="9.5299999999999994"/>
    <n v="0"/>
    <n v="10"/>
    <x v="10"/>
    <x v="2"/>
  </r>
  <r>
    <x v="26"/>
    <d v="2022-10-14T00:00:00"/>
    <n v="16195"/>
    <s v="FGE"/>
    <s v="Bau da Eletrônica Componentes Eletrônicos - EIreli"/>
    <s v="Compra de componentes e ferramentas para o Espaço Multiusuários de Eletrônica do DFGE."/>
    <s v="Sim"/>
    <n v="1069.3"/>
    <m/>
    <n v="1069.3"/>
    <n v="0"/>
    <n v="10"/>
    <x v="10"/>
    <x v="2"/>
  </r>
  <r>
    <x v="26"/>
    <d v="2022-11-09T00:00:00"/>
    <n v="16289"/>
    <s v="FGE"/>
    <s v="Reserva Pregão"/>
    <s v="Anulado - Fechamento do Exercício 2022 - Aquisição de equipamentos de proteção de energia RC 527215 e 551868 DC 266950"/>
    <s v="Sim"/>
    <n v="0"/>
    <m/>
    <n v="0"/>
    <n v="0"/>
    <n v="11"/>
    <x v="3"/>
    <x v="2"/>
  </r>
  <r>
    <x v="26"/>
    <d v="2022-11-22T00:00:00"/>
    <n v="16328"/>
    <s v="FGE"/>
    <s v="Wilson R. Almeida Persianas ME"/>
    <s v="NE 5807771 - Compra e instalação de persiana. RC 555120/2022 - DC 267582/2022"/>
    <s v="Sim"/>
    <n v="960"/>
    <m/>
    <n v="960"/>
    <n v="0"/>
    <n v="11"/>
    <x v="3"/>
    <x v="2"/>
  </r>
  <r>
    <x v="26"/>
    <d v="2022-12-02T00:00:00"/>
    <n v="16375"/>
    <s v="FGE"/>
    <s v="Fechamento do Exercício 2022"/>
    <s v="Referente saldo remanescente 2022 do fechamento do exercício 2022"/>
    <s v="Sim"/>
    <n v="13183.52"/>
    <m/>
    <n v="13183.52"/>
    <n v="0"/>
    <n v="12"/>
    <x v="4"/>
    <x v="2"/>
  </r>
  <r>
    <x v="26"/>
    <d v="2022-12-08T00:00:00"/>
    <n v="16393"/>
    <s v="FGE"/>
    <s v="ALMOXARIFADO"/>
    <s v="Requisição de Almoxarifado"/>
    <s v="Sim"/>
    <n v="351.57"/>
    <m/>
    <n v="351.57"/>
    <n v="0"/>
    <n v="12"/>
    <x v="4"/>
    <x v="2"/>
  </r>
  <r>
    <x v="26"/>
    <d v="2022-12-12T00:00:00"/>
    <n v="16404"/>
    <s v="FGE"/>
    <s v="ALMOXARIFADO"/>
    <s v="Requisição de Almoxarifado"/>
    <s v="Sim"/>
    <n v="360.1"/>
    <m/>
    <n v="360.1"/>
    <n v="0"/>
    <n v="12"/>
    <x v="4"/>
    <x v="2"/>
  </r>
  <r>
    <x v="26"/>
    <d v="2022-12-16T00:00:00"/>
    <n v="16432"/>
    <s v="FGE"/>
    <s v="Wilson R. Almeida Persianas - ME"/>
    <s v="Serviço de Conserto de 02 persianas horizontais da Secretaria da Física Geral NF 986"/>
    <s v="Sim"/>
    <n v="240"/>
    <m/>
    <n v="240"/>
    <n v="0"/>
    <n v="12"/>
    <x v="4"/>
    <x v="2"/>
  </r>
  <r>
    <x v="26"/>
    <d v="2022-12-20T00:00:00"/>
    <n v="16440"/>
    <s v="FGE"/>
    <s v="ALMOXARIFADO"/>
    <s v="Requisição de Almoxarifado"/>
    <s v="Sim"/>
    <n v="8.8800000000000008"/>
    <m/>
    <n v="8.8800000000000008"/>
    <n v="0"/>
    <n v="12"/>
    <x v="4"/>
    <x v="2"/>
  </r>
  <r>
    <x v="27"/>
    <d v="2022-05-06T00:00:00"/>
    <n v="15499"/>
    <s v="FGE"/>
    <s v="Compacta Comércio e Serviços Ltda."/>
    <s v="NE.02117545/2022 - Ata Registro de Preços - Aquisição de 02 microcomputadores para o DFGE - RC 228870 - DC 91433 - Proc. 22.1.285.43.2"/>
    <s v="Sim"/>
    <n v="13980"/>
    <m/>
    <n v="13980"/>
    <n v="0"/>
    <n v="5"/>
    <x v="1"/>
    <x v="4"/>
  </r>
  <r>
    <x v="27"/>
    <d v="2022-06-01T00:00:00"/>
    <n v="15640"/>
    <s v="FGE"/>
    <s v="Macini Informatica Ltda - ME"/>
    <s v="NE.02663434 - compra de teclados p/ microcomputador - RC 231774 - DC 95820."/>
    <s v="Sim"/>
    <n v="598"/>
    <m/>
    <n v="598"/>
    <n v="0"/>
    <n v="6"/>
    <x v="7"/>
    <x v="4"/>
  </r>
  <r>
    <x v="27"/>
    <d v="2022-08-17T00:00:00"/>
    <n v="15865"/>
    <s v="FGE"/>
    <s v="Excel Comércio e Serviços de Informática Ltda"/>
    <s v="Bateria portátil recarregável - Processo: 22.1.431.43.9 - NE 4026555/2022"/>
    <s v="Sim"/>
    <n v="3360"/>
    <m/>
    <n v="3360"/>
    <n v="0"/>
    <n v="8"/>
    <x v="9"/>
    <x v="4"/>
  </r>
  <r>
    <x v="28"/>
    <d v="2022-02-10T00:00:00"/>
    <n v="15097"/>
    <s v="FEP"/>
    <s v="ALmoxarifado"/>
    <s v="Requisição de Almoxarifado"/>
    <s v="Sim"/>
    <n v="65.349999999999994"/>
    <m/>
    <n v="65.349999999999994"/>
    <n v="0"/>
    <n v="2"/>
    <x v="5"/>
    <x v="2"/>
  </r>
  <r>
    <x v="28"/>
    <d v="2022-02-10T00:00:00"/>
    <n v="15101"/>
    <s v="FEP"/>
    <s v="ALmoxarifado"/>
    <s v="Requisição de Almoxarifado"/>
    <s v="Sim"/>
    <n v="127.42"/>
    <m/>
    <n v="127.42"/>
    <n v="0"/>
    <n v="2"/>
    <x v="5"/>
    <x v="2"/>
  </r>
  <r>
    <x v="28"/>
    <d v="2022-02-10T00:00:00"/>
    <n v="15102"/>
    <s v="FEP"/>
    <s v="ALmoxarifado"/>
    <s v="Requisição de Almoxarifado"/>
    <s v="Sim"/>
    <n v="17.5"/>
    <m/>
    <n v="17.5"/>
    <n v="0"/>
    <n v="2"/>
    <x v="5"/>
    <x v="2"/>
  </r>
  <r>
    <x v="28"/>
    <d v="2022-02-10T00:00:00"/>
    <n v="15109"/>
    <s v="FEP"/>
    <s v="ALmoxarifado"/>
    <s v="Requisição de Almoxarifado"/>
    <s v="Sim"/>
    <n v="125.06"/>
    <m/>
    <n v="125.06"/>
    <n v="0"/>
    <n v="2"/>
    <x v="5"/>
    <x v="2"/>
  </r>
  <r>
    <x v="28"/>
    <d v="2022-02-10T00:00:00"/>
    <n v="15120"/>
    <s v="FEP"/>
    <s v="ALmoxarifado"/>
    <s v="Requisição de Almoxarifado"/>
    <s v="Sim"/>
    <n v="108.84"/>
    <m/>
    <n v="108.84"/>
    <n v="0"/>
    <n v="2"/>
    <x v="5"/>
    <x v="2"/>
  </r>
  <r>
    <x v="28"/>
    <d v="2022-02-10T00:00:00"/>
    <n v="15128"/>
    <s v="FEP"/>
    <s v="ALmoxarifado"/>
    <s v="Requisição de Almoxarifado"/>
    <s v="Sim"/>
    <n v="278.04000000000002"/>
    <m/>
    <n v="278.04000000000002"/>
    <n v="0"/>
    <n v="2"/>
    <x v="5"/>
    <x v="2"/>
  </r>
  <r>
    <x v="28"/>
    <d v="2022-02-11T00:00:00"/>
    <n v="15135"/>
    <s v="FEP"/>
    <s v="Persianas Medflex - Eireli"/>
    <s v="Serviço de conserto e higienização de persianas - DC 207553/2021 - NE 672436/2022 - Processo: 22.1.00043.43.9"/>
    <s v="Sim"/>
    <n v="1370"/>
    <m/>
    <n v="1370"/>
    <n v="0"/>
    <n v="2"/>
    <x v="5"/>
    <x v="2"/>
  </r>
  <r>
    <x v="28"/>
    <d v="2022-02-21T00:00:00"/>
    <n v="15157"/>
    <s v="FEP"/>
    <s v="Refrishopping Com. e Servs. Ltda"/>
    <s v="Aquisição, para uso imediato, de um controle remoto para ar condicionado, junto à secretaria do depto. de Física Experimental do IF."/>
    <s v="Sim"/>
    <n v="150"/>
    <m/>
    <n v="150"/>
    <n v="0"/>
    <n v="2"/>
    <x v="5"/>
    <x v="2"/>
  </r>
  <r>
    <x v="28"/>
    <d v="2022-03-14T00:00:00"/>
    <n v="15218"/>
    <s v="FEP"/>
    <s v="Juliana Laís Goes Mendonça"/>
    <s v="Conserto, em caráter emergencial, do aparelho de ar-condicionado instalado na sala 1-A do LAL, número de patrimônio 43.005.171, utilizado pelo Alexandre Malafronte. A urgência é motivada pelo forte calor dos últimos dias e, sobretudo, por não haver janelas na sala que possibilitem um arejamento adequado."/>
    <s v="Sim"/>
    <n v="250"/>
    <m/>
    <n v="250"/>
    <n v="0"/>
    <n v="3"/>
    <x v="6"/>
    <x v="2"/>
  </r>
  <r>
    <x v="28"/>
    <d v="2022-03-21T00:00:00"/>
    <n v="15242"/>
    <s v="FEP"/>
    <s v="Sérgio Kunihiro Korogui"/>
    <s v="Reembolso ao funcionário pelo pagamento do Cupom Fiscal da IOS Android Eletrônicos Rei da Assistência Ltda. Apesar do planejamento cuidadoso e revisão antecipada realizados em todos os equipamentos, para a retomada das atividades presenciais de ensino e pesquisa, algumas falhas só foram notadas na hora do uso. Assim, para o normal funcionamento da infraestrutura de ensino e pesquisa do departamento solicitamos a aquisição emergencial de um fone de ouvido para uso da Profa. Ivone F. da M. e Albuquerque em seu computador do IF."/>
    <s v="Sim"/>
    <n v="145"/>
    <m/>
    <n v="145"/>
    <n v="0"/>
    <n v="3"/>
    <x v="6"/>
    <x v="2"/>
  </r>
  <r>
    <x v="28"/>
    <d v="2022-03-21T00:00:00"/>
    <n v="15244"/>
    <s v="FEP"/>
    <s v="MOREIRAS ELETRÔNICOS E TECNOLOGIA"/>
    <s v="Apesar do planejamento cuidadoso e revisão antecipada realizados em todos os equipamentos, para a retomada das atividades presenciais de ensino e pesquisa, algumas falhas só foram notadas na hora do uso. Assim, para o normal funcionamento da infraestrutura de ensino e pesquisa do departamento solicitamos a aquisição emergencial de 1 lâmpada, com limpeza de todo o equipamento, para o projetor da sala de seminários da FEP (Ala II, 2º andar, sala 3029), número de patrimônio 043.010537."/>
    <s v="Sim"/>
    <n v="400"/>
    <m/>
    <n v="400"/>
    <n v="0"/>
    <n v="3"/>
    <x v="6"/>
    <x v="2"/>
  </r>
  <r>
    <x v="28"/>
    <d v="2022-03-29T00:00:00"/>
    <n v="15267"/>
    <s v="FEP"/>
    <s v="(ECT)- Empr. Bras. de Correios e Telégrafos"/>
    <s v="Envio de documentação para a FAPESP, em nome do prof. Antônio Martins Figueiredo Neto - (Nº.Objeto:QB655357147br)"/>
    <s v="Sim"/>
    <n v="9.5500000000000007"/>
    <m/>
    <n v="9.5500000000000007"/>
    <n v="0"/>
    <n v="3"/>
    <x v="6"/>
    <x v="2"/>
  </r>
  <r>
    <x v="28"/>
    <d v="2022-04-11T00:00:00"/>
    <n v="15341"/>
    <s v="FEP"/>
    <s v="Rafael Medeiros da Silva"/>
    <s v="Pagamento de diária p/ transporte do Professor Julio Antonio Larrea para o Laboratório Síncontron em Campinas - SP, dia 13/04/2022."/>
    <s v="Sim"/>
    <n v="127.88"/>
    <m/>
    <n v="127.88"/>
    <n v="0"/>
    <n v="4"/>
    <x v="0"/>
    <x v="2"/>
  </r>
  <r>
    <x v="28"/>
    <d v="2022-04-13T00:00:00"/>
    <n v="15361"/>
    <s v="FEP"/>
    <s v="Mendes &amp; Bueno Buffet e Eventos Eireli - EPP"/>
    <s v="Evento entre os docentes, funcionários e alunos do DFEP, para ser realizado no dia 28/04/2022 - NE 1675986/2022"/>
    <s v="Sim"/>
    <n v="1050"/>
    <m/>
    <n v="1050"/>
    <n v="0"/>
    <n v="4"/>
    <x v="0"/>
    <x v="2"/>
  </r>
  <r>
    <x v="28"/>
    <d v="2022-05-03T00:00:00"/>
    <n v="15446"/>
    <s v="FEP"/>
    <s v="Almoxarifado"/>
    <s v="Requisição de Almoxarifado"/>
    <s v="Sim"/>
    <n v="240.86"/>
    <m/>
    <n v="240.86"/>
    <n v="0"/>
    <n v="5"/>
    <x v="1"/>
    <x v="2"/>
  </r>
  <r>
    <x v="28"/>
    <d v="2022-05-03T00:00:00"/>
    <n v="15458"/>
    <s v="FEP"/>
    <s v="Almoxarifado"/>
    <s v="Requisição Almoxarifado"/>
    <s v="Sim"/>
    <n v="283.26"/>
    <m/>
    <n v="283.26"/>
    <n v="0"/>
    <n v="5"/>
    <x v="1"/>
    <x v="2"/>
  </r>
  <r>
    <x v="28"/>
    <d v="2022-05-05T00:00:00"/>
    <n v="15486"/>
    <s v="FEP"/>
    <s v="Almoxarifado"/>
    <s v="Requisição do Almoxarifado"/>
    <s v="Sim"/>
    <n v="391.43"/>
    <m/>
    <n v="391.43"/>
    <n v="0"/>
    <n v="5"/>
    <x v="1"/>
    <x v="2"/>
  </r>
  <r>
    <x v="28"/>
    <d v="2022-05-05T00:00:00"/>
    <n v="15490"/>
    <s v="FEP"/>
    <s v="Almoxarifado"/>
    <s v="Requisição do Almoxarifado"/>
    <s v="Sim"/>
    <n v="788.13"/>
    <m/>
    <n v="788.13"/>
    <n v="0"/>
    <n v="5"/>
    <x v="1"/>
    <x v="2"/>
  </r>
  <r>
    <x v="28"/>
    <d v="2022-05-12T00:00:00"/>
    <n v="15551"/>
    <s v="FEP"/>
    <s v="Almoxarifado"/>
    <s v="Requisição Almoxarifado"/>
    <s v="Sim"/>
    <n v="508.39"/>
    <m/>
    <n v="508.39"/>
    <n v="0"/>
    <n v="5"/>
    <x v="1"/>
    <x v="2"/>
  </r>
  <r>
    <x v="28"/>
    <d v="2022-05-12T00:00:00"/>
    <n v="15554"/>
    <s v="FEP"/>
    <s v="Almoxarifado"/>
    <s v="Requisição de Almoxarifado"/>
    <s v="Sim"/>
    <n v="120.44"/>
    <m/>
    <n v="120.44"/>
    <n v="0"/>
    <n v="5"/>
    <x v="1"/>
    <x v="2"/>
  </r>
  <r>
    <x v="28"/>
    <d v="2022-05-13T00:00:00"/>
    <n v="15562"/>
    <s v="FEP"/>
    <s v="Juliana Laís Goes Mendonça"/>
    <s v="Pagamento da Nota Fiscal 00000234, referente conserto, em caráter de urgência, de 3 aparelhos de ar-condicionado, números de patrimônio 043.021323, 043.016280 e 043.009246, 2 localizados no Laboratório do Acelerador Linear e 1 na ala II (sala 3063)."/>
    <s v="Sim"/>
    <n v="1050"/>
    <m/>
    <n v="1050"/>
    <n v="0"/>
    <n v="5"/>
    <x v="1"/>
    <x v="2"/>
  </r>
  <r>
    <x v="28"/>
    <d v="2022-05-13T00:00:00"/>
    <n v="15577"/>
    <s v="FEP"/>
    <s v="Almoxarifado"/>
    <s v="Requisição Almoxarifado"/>
    <s v="Sim"/>
    <n v="53.67"/>
    <m/>
    <n v="53.67"/>
    <n v="0"/>
    <n v="5"/>
    <x v="1"/>
    <x v="2"/>
  </r>
  <r>
    <x v="28"/>
    <d v="2022-05-13T00:00:00"/>
    <n v="15566"/>
    <s v="FEP"/>
    <s v="Almoxarifado"/>
    <s v="Requisição Almoxarifado"/>
    <s v="Sim"/>
    <n v="273.08999999999997"/>
    <m/>
    <n v="273.08999999999997"/>
    <n v="0"/>
    <n v="5"/>
    <x v="1"/>
    <x v="2"/>
  </r>
  <r>
    <x v="28"/>
    <d v="2022-05-13T00:00:00"/>
    <n v="15567"/>
    <s v="FEP"/>
    <s v="Almoxarifado"/>
    <s v="requisição Almoxarifado"/>
    <s v="Sim"/>
    <n v="273.08999999999997"/>
    <m/>
    <n v="273.08999999999997"/>
    <n v="0"/>
    <n v="5"/>
    <x v="1"/>
    <x v="2"/>
  </r>
  <r>
    <x v="28"/>
    <d v="2022-05-13T00:00:00"/>
    <n v="15579"/>
    <s v="FEP"/>
    <s v="Almoxarifado"/>
    <s v="Requisição Almoxarifado"/>
    <s v="Sim"/>
    <n v="254.64"/>
    <m/>
    <n v="254.64"/>
    <n v="0"/>
    <n v="5"/>
    <x v="1"/>
    <x v="2"/>
  </r>
  <r>
    <x v="28"/>
    <d v="2022-05-18T00:00:00"/>
    <n v="15601"/>
    <s v="FEP"/>
    <s v="Ednéia Alves Rezende"/>
    <s v="Reembolso pelo pagamento dos cupons ficais 218480 da Leroy Merlin Cia Brasileira de Bricolagem, 00137192 Carrefour Com. e Ind. Ltda e 248482 Mercado Violeta Ltda, referente compra de materiais de consumo para uso nas reuniões do Conselho e na secretaria da FEP."/>
    <s v="Sim"/>
    <n v="315.95"/>
    <m/>
    <n v="315.95"/>
    <n v="0"/>
    <n v="5"/>
    <x v="1"/>
    <x v="2"/>
  </r>
  <r>
    <x v="28"/>
    <d v="2022-06-02T00:00:00"/>
    <n v="15643"/>
    <s v="FEP"/>
    <s v="Oxilúmen Gases Especiais"/>
    <s v="Compra, em caráter emergencial, de 1 cilindro de Nitrogênio para continuidade das pesquisas realizadas no Laboratório do Acelerador Linear (LAL)."/>
    <s v="Sim"/>
    <n v="246"/>
    <m/>
    <n v="246"/>
    <n v="0"/>
    <n v="6"/>
    <x v="7"/>
    <x v="2"/>
  </r>
  <r>
    <x v="28"/>
    <d v="2022-06-24T00:00:00"/>
    <n v="15685"/>
    <s v="FEP"/>
    <s v="Juliana Laís Goes Mendonça"/>
    <s v="Conserto (o aparelho não estava funcionando), em caráter emergencial, de aparelho de ar-condicionado da Sala 200 do Basílio Jafet, número de patrimônio 043-00543."/>
    <s v="Sim"/>
    <n v="550"/>
    <m/>
    <n v="550"/>
    <n v="0"/>
    <n v="6"/>
    <x v="7"/>
    <x v="2"/>
  </r>
  <r>
    <x v="28"/>
    <d v="2022-06-27T00:00:00"/>
    <n v="15692"/>
    <s v="FEP"/>
    <s v="Valdemir Elias da Silva"/>
    <s v="Reembolso pelo pagamento do Cupom Fiscal 777991 - pela compra, em caráter emergencial, de 01 bomba para oxigenação do tanque existente na portaria do Basílio Jafet. O calor será rateado igualmente entre os departamentos FEP e FAP."/>
    <s v="Sim"/>
    <n v="309.35000000000002"/>
    <m/>
    <n v="309.35000000000002"/>
    <n v="0"/>
    <n v="6"/>
    <x v="7"/>
    <x v="2"/>
  </r>
  <r>
    <x v="28"/>
    <d v="2022-08-22T00:00:00"/>
    <n v="15874"/>
    <s v="FEP"/>
    <s v="ECT-Empresa Brasileira de Correios e Telégrafos"/>
    <s v="Envio de Sedex para: Denise Cordeiro de Lima Lüders Rua: Das Primaveras, n° 142 Bairro: Conj. Hab. Inocente Vila Nova Junior Maringá - Paraná, CEP: 87060-050 Referência: Lar de Cristo Luzamor - (Nº.Objeto:QB868575089br)"/>
    <s v="Sim"/>
    <n v="46.08"/>
    <m/>
    <n v="46.08"/>
    <n v="0"/>
    <n v="8"/>
    <x v="9"/>
    <x v="2"/>
  </r>
  <r>
    <x v="28"/>
    <d v="2022-08-31T00:00:00"/>
    <n v="15929"/>
    <s v="FEP"/>
    <s v="ALMOXARIFADO"/>
    <s v="Requisição de Almoxarifado"/>
    <s v="Sim"/>
    <n v="40.75"/>
    <m/>
    <n v="40.75"/>
    <n v="0"/>
    <n v="8"/>
    <x v="9"/>
    <x v="2"/>
  </r>
  <r>
    <x v="28"/>
    <d v="2022-08-31T00:00:00"/>
    <n v="15930"/>
    <s v="FEP"/>
    <s v="ALMOXARIFADO"/>
    <s v="Requisição de Almoxarifado"/>
    <s v="Sim"/>
    <n v="67.319999999999993"/>
    <m/>
    <n v="67.319999999999993"/>
    <n v="0"/>
    <n v="8"/>
    <x v="9"/>
    <x v="2"/>
  </r>
  <r>
    <x v="28"/>
    <d v="2022-09-02T00:00:00"/>
    <n v="15971"/>
    <s v="FEP"/>
    <s v="ALMOXARIFADO"/>
    <s v="Requisição de Almoxarifado"/>
    <s v="Sim"/>
    <n v="128.33000000000001"/>
    <m/>
    <n v="128.33000000000001"/>
    <n v="0"/>
    <n v="9"/>
    <x v="2"/>
    <x v="2"/>
  </r>
  <r>
    <x v="28"/>
    <d v="2022-09-08T00:00:00"/>
    <n v="16003"/>
    <s v="FEP"/>
    <s v="ALMOXARIFADO"/>
    <s v="Requisição de Almoxarifado ,Período de dezembro de 2021 à 08 de setembro de 2022"/>
    <s v="Sim"/>
    <n v="3185.41"/>
    <m/>
    <n v="3185.41"/>
    <n v="0"/>
    <n v="9"/>
    <x v="2"/>
    <x v="2"/>
  </r>
  <r>
    <x v="28"/>
    <d v="2022-09-15T00:00:00"/>
    <n v="16025"/>
    <s v="FEP"/>
    <s v="ECT-Empresa Brasileira de Correios e Telégrafos"/>
    <s v="Envio de carta EMS para Near IndraprasthaGyan Mandir School, Nova Delhi, (índia) a pedido do prof. Antônio Figueiredo. - (Nº.Objeto: EB127046879br)"/>
    <s v="Sim"/>
    <n v="179.7"/>
    <m/>
    <n v="179.7"/>
    <n v="0"/>
    <n v="9"/>
    <x v="2"/>
    <x v="2"/>
  </r>
  <r>
    <x v="28"/>
    <d v="2022-09-16T00:00:00"/>
    <n v="16067"/>
    <s v="FEP"/>
    <s v="ALMOXARIFADO"/>
    <s v="Requisição de Almoxarifado"/>
    <s v="Sim"/>
    <n v="67.98"/>
    <m/>
    <n v="67.98"/>
    <n v="0"/>
    <n v="9"/>
    <x v="2"/>
    <x v="2"/>
  </r>
  <r>
    <x v="28"/>
    <d v="2022-09-30T00:00:00"/>
    <n v="16115"/>
    <s v="FEP"/>
    <s v="Prado Com. de Eletron. e Servs. de Instal. EIRELI"/>
    <s v="NE.04745535 / 04745543 - Ata de Registro de Preço - instalação e aquisição de condicionador de ar na sala 203 - Ed. Basilio Jafet - RC 516965 - DC 229915."/>
    <s v="Sim"/>
    <n v="3864"/>
    <m/>
    <n v="3864"/>
    <n v="0"/>
    <n v="9"/>
    <x v="2"/>
    <x v="2"/>
  </r>
  <r>
    <x v="28"/>
    <d v="2022-10-11T00:00:00"/>
    <n v="16182"/>
    <s v="FEP"/>
    <s v="ALMOXARIFADO"/>
    <s v="Requisição de Almoxarifado"/>
    <s v="Sim"/>
    <n v="60"/>
    <m/>
    <n v="60"/>
    <n v="0"/>
    <n v="10"/>
    <x v="10"/>
    <x v="2"/>
  </r>
  <r>
    <x v="28"/>
    <d v="2022-10-17T00:00:00"/>
    <n v="16208"/>
    <s v="FEP"/>
    <s v="ALMOXARIFADO"/>
    <s v="Requisição de Almoxarifado"/>
    <s v="Sim"/>
    <n v="255.07"/>
    <m/>
    <n v="255.07"/>
    <n v="0"/>
    <n v="10"/>
    <x v="10"/>
    <x v="2"/>
  </r>
  <r>
    <x v="28"/>
    <d v="2022-10-27T00:00:00"/>
    <n v="16235"/>
    <s v="FEP"/>
    <s v="ECT-Empresa Brasileira de Correios e Telégrafos"/>
    <s v="Resposta ao ofício 2631/2022 - FAPESP, Rua Pio XI, 1500 - Alto da Lapa São Paulo - SP - Brasil CEP: 05468-901 - (Nº.Objeto: QB862044167br) a pedido do prof. Antônio Figueiredo"/>
    <s v="Sim"/>
    <n v="8.52"/>
    <m/>
    <n v="8.52"/>
    <n v="0"/>
    <n v="10"/>
    <x v="10"/>
    <x v="2"/>
  </r>
  <r>
    <x v="28"/>
    <d v="2022-11-09T00:00:00"/>
    <n v="16288"/>
    <s v="FEP"/>
    <s v="Carlos de Souza Sapucai - Purificadores"/>
    <s v="Conserto, em caráter de urgência, do filtro Europa número de patrimônio 043.004699, que apresenta vazamento por conta da corrosão em sua estrutura metálica. Esse filtro atende alunos, docentes e funcionários da FEP que utilizam sala no Ed. Basílio Jafet."/>
    <s v="Sim"/>
    <n v="1062"/>
    <m/>
    <n v="1062"/>
    <n v="0"/>
    <n v="11"/>
    <x v="3"/>
    <x v="2"/>
  </r>
  <r>
    <x v="28"/>
    <d v="2022-12-01T00:00:00"/>
    <n v="16360"/>
    <s v="FEP"/>
    <s v="Chaveiro Goias Com. e Serv. Ltda."/>
    <s v="Solicito a liberação de verba no valor de R$ 10,00 a favor da empresa Chaveiro Goias Com. e Serv. Ltda. para confecção de cópia de chave, o solicitação se faz em carater emergencial para deixar uma cópia na portaria para os usuários da sala."/>
    <s v="Sim"/>
    <n v="10"/>
    <m/>
    <n v="10"/>
    <n v="0"/>
    <n v="12"/>
    <x v="4"/>
    <x v="2"/>
  </r>
  <r>
    <x v="28"/>
    <d v="2022-12-01T00:00:00"/>
    <n v="16361"/>
    <s v="FEP"/>
    <s v="Carlos de Souza Sapucai - Purificadores"/>
    <s v="Conserto do filtro instalado junto ao Laboratório do Acelerador Linear, número de patrimônio 043.004700. Esse equipamento serve funcionários, docentes e alunos do LAL. DANFE 1771."/>
    <s v="Sim"/>
    <n v="1062"/>
    <m/>
    <n v="1062"/>
    <n v="0"/>
    <n v="12"/>
    <x v="4"/>
    <x v="2"/>
  </r>
  <r>
    <x v="28"/>
    <d v="2022-12-02T00:00:00"/>
    <n v="16374"/>
    <s v="FEP"/>
    <s v="Fechamento do Exercício 2022"/>
    <s v="Referente saldo remanescente 2022 do fechamento do exercício 2022"/>
    <s v="Sim"/>
    <n v="18811.419999999998"/>
    <m/>
    <n v="18811.419999999998"/>
    <n v="0"/>
    <n v="12"/>
    <x v="4"/>
    <x v="2"/>
  </r>
  <r>
    <x v="28"/>
    <d v="2022-12-05T00:00:00"/>
    <n v="16363"/>
    <s v="FEP"/>
    <s v="ECT-Empresa Brasileira de Correios e Telégrafos"/>
    <s v="A pedido do prof. Figueiredo, encaminho carta SEDEX para FAPESP - R. Pio XI, 1500 - Alto da Lapa, São Paulo - SP, 05468-901, referente ao processo 2014/50983-3 - (Nº.Objeto: QB862116147br)"/>
    <s v="Sim"/>
    <n v="8.52"/>
    <m/>
    <n v="8.52"/>
    <n v="0"/>
    <n v="12"/>
    <x v="4"/>
    <x v="2"/>
  </r>
  <r>
    <x v="28"/>
    <d v="2022-12-08T00:00:00"/>
    <n v="16389"/>
    <s v="FEP"/>
    <s v="ALMOXARIFADO"/>
    <s v="Requisição de Almoxarifado"/>
    <s v="Sim"/>
    <n v="198.1"/>
    <m/>
    <n v="198.1"/>
    <n v="0"/>
    <n v="12"/>
    <x v="4"/>
    <x v="2"/>
  </r>
  <r>
    <x v="28"/>
    <d v="2022-12-12T00:00:00"/>
    <n v="16397"/>
    <s v="FEP"/>
    <s v="EDNÉIA ALVES REZENDE"/>
    <s v="Reembolso pelo pagamento do Cupom Fiscal 415168 - Andorinha Supermercado Ltda., referente compra de inseticida para matar escorpião, que de forma recorrente tem aparecido no LAL."/>
    <s v="Sim"/>
    <n v="59.55"/>
    <m/>
    <n v="59.55"/>
    <n v="0"/>
    <n v="12"/>
    <x v="4"/>
    <x v="2"/>
  </r>
  <r>
    <x v="28"/>
    <d v="2022-12-12T00:00:00"/>
    <n v="16405"/>
    <s v="FEP"/>
    <s v="Almoxarifado"/>
    <s v="Requisição de Almoxarifado"/>
    <s v="Sim"/>
    <n v="174.28"/>
    <m/>
    <n v="174.28"/>
    <n v="0"/>
    <n v="12"/>
    <x v="4"/>
    <x v="2"/>
  </r>
  <r>
    <x v="28"/>
    <d v="2022-12-15T00:00:00"/>
    <n v="16424"/>
    <s v="FEP"/>
    <s v="ALMOXARIFADO"/>
    <s v="Requisição de Almoxarifado"/>
    <s v="Sim"/>
    <n v="249.56"/>
    <m/>
    <n v="249.56"/>
    <n v="0"/>
    <n v="12"/>
    <x v="4"/>
    <x v="2"/>
  </r>
  <r>
    <x v="29"/>
    <d v="2022-04-25T00:00:00"/>
    <n v="15389"/>
    <s v="CARH"/>
    <s v="Serviço Nacional de Aprendizagem Industrial"/>
    <s v="Pagamento curso &quot;Projetos de Painéis de Comandos Elétricos&quot; para o funcionário Anizete Silva Santos."/>
    <s v="Sim"/>
    <n v="750"/>
    <m/>
    <n v="750"/>
    <n v="0"/>
    <n v="4"/>
    <x v="0"/>
    <x v="0"/>
  </r>
  <r>
    <x v="29"/>
    <d v="2022-10-13T00:00:00"/>
    <n v="16192"/>
    <s v="CARH"/>
    <s v="CEL LEP"/>
    <s v="Pagamento do curso de inglês para a secretária Gilda M. Lacerda Galvão, departamento FNC, módulo básico, que será realizado de out/2022 à jan/2023."/>
    <s v="Sim"/>
    <n v="2343.6"/>
    <m/>
    <n v="2343.6"/>
    <n v="0"/>
    <n v="10"/>
    <x v="10"/>
    <x v="0"/>
  </r>
  <r>
    <x v="30"/>
    <d v="2022-02-10T00:00:00"/>
    <n v="15106"/>
    <s v="FMA"/>
    <s v="ALmoxarifado"/>
    <s v="Requisição de Almoxarifado"/>
    <s v="Sim"/>
    <n v="207.25"/>
    <m/>
    <n v="207.25"/>
    <n v="0"/>
    <n v="2"/>
    <x v="5"/>
    <x v="2"/>
  </r>
  <r>
    <x v="30"/>
    <d v="2022-03-16T00:00:00"/>
    <n v="15227"/>
    <s v="FMA"/>
    <s v="Simone Toyoko SHinomiya"/>
    <s v="Solicito reembolso do valor de R$ 388,60 (trezentos e oitenta e oito reais e sesenta centavos), para Simone Toyoko Shinomiya, nº USP 2444698, referente a compra de um chuveiro elétrico, 220v, 75000W Advanced Lorenzetti, trena e pilhas conforme nota fiscal 000024364 série 12, para uso imediato no Departamento de Física Matemática. Dados Bancários: Banco do Brasil, Ag. 7009-2 e cc 8908-7."/>
    <s v="Sim"/>
    <n v="388.6"/>
    <m/>
    <n v="388.6"/>
    <n v="0"/>
    <n v="3"/>
    <x v="6"/>
    <x v="2"/>
  </r>
  <r>
    <x v="30"/>
    <d v="2022-03-31T00:00:00"/>
    <n v="15300"/>
    <s v="FMA"/>
    <s v="Mendes &amp; Bueno Buffet e Eventos Eireli - EPP"/>
    <s v="Serviço de Buffet para consumo em evento - NE 1315688/2022 - Processo: 22.1.64.43.6"/>
    <s v="Sim"/>
    <n v="900"/>
    <m/>
    <n v="900"/>
    <n v="0"/>
    <n v="3"/>
    <x v="6"/>
    <x v="2"/>
  </r>
  <r>
    <x v="30"/>
    <d v="2022-04-05T00:00:00"/>
    <n v="15316"/>
    <s v="FMA"/>
    <s v="Multi Quadros e Vidros Ltda."/>
    <s v="NE.01488868 - compra de quadro escolar p/ sala 3097 - RC 82086 - DC 55216."/>
    <s v="Sim"/>
    <n v="949"/>
    <m/>
    <n v="949"/>
    <n v="0"/>
    <n v="4"/>
    <x v="0"/>
    <x v="2"/>
  </r>
  <r>
    <x v="30"/>
    <d v="2022-04-06T00:00:00"/>
    <n v="15321"/>
    <s v="FMA"/>
    <s v="Sol Com. de Equiptos. e Servs. de Instal. de Ar Co"/>
    <s v="NE.01515822 - manutenção e conserto de aparelho de condicionador de ar da sala 3076 - RC 118641 - DC 50885."/>
    <s v="Sim"/>
    <n v="850"/>
    <m/>
    <n v="850"/>
    <n v="0"/>
    <n v="4"/>
    <x v="0"/>
    <x v="2"/>
  </r>
  <r>
    <x v="30"/>
    <d v="2022-04-14T00:00:00"/>
    <n v="15337"/>
    <s v="FMA"/>
    <s v="(ECT)- Empr. Bras. de Correios e Telégrafos"/>
    <s v="Solicito liberação de verba para envio de uma correspondência via SEDEX de Simone Toyoko Shinomiya, secretaria do DFMA para o Sr. Paulo Cardoso Oliveira, São Paulo - SP. - (Nº.Objeto:QB655363417br)"/>
    <s v="Sim"/>
    <n v="9.5500000000000007"/>
    <m/>
    <n v="9.5500000000000007"/>
    <n v="0"/>
    <n v="4"/>
    <x v="0"/>
    <x v="2"/>
  </r>
  <r>
    <x v="30"/>
    <d v="2022-05-02T00:00:00"/>
    <n v="15428"/>
    <s v="FMA"/>
    <s v="Almoxarifado"/>
    <s v="Requisição Almoxarifado"/>
    <s v="Sim"/>
    <n v="114.6"/>
    <m/>
    <n v="114.6"/>
    <n v="0"/>
    <n v="5"/>
    <x v="1"/>
    <x v="2"/>
  </r>
  <r>
    <x v="30"/>
    <d v="2022-05-03T00:00:00"/>
    <n v="15444"/>
    <s v="FMA"/>
    <s v="Almoxarifado"/>
    <s v="Requisição Almoxarifado"/>
    <s v="Sim"/>
    <n v="3.47"/>
    <m/>
    <n v="3.47"/>
    <n v="0"/>
    <n v="5"/>
    <x v="1"/>
    <x v="2"/>
  </r>
  <r>
    <x v="30"/>
    <d v="2022-05-03T00:00:00"/>
    <n v="15448"/>
    <s v="FMA"/>
    <s v="Almoxarifado"/>
    <s v="Requisição de Almoxarifado"/>
    <s v="Sim"/>
    <n v="45.17"/>
    <m/>
    <n v="45.17"/>
    <n v="0"/>
    <n v="5"/>
    <x v="1"/>
    <x v="2"/>
  </r>
  <r>
    <x v="30"/>
    <d v="2022-05-11T00:00:00"/>
    <n v="15533"/>
    <s v="FMA"/>
    <s v="Almoxarifado"/>
    <s v="Requisição Almoxarifado"/>
    <s v="Sim"/>
    <n v="0.04"/>
    <m/>
    <n v="0.04"/>
    <n v="0"/>
    <n v="5"/>
    <x v="1"/>
    <x v="2"/>
  </r>
  <r>
    <x v="30"/>
    <d v="2022-05-11T00:00:00"/>
    <n v="15532"/>
    <s v="FMA"/>
    <s v="Almoxarifado"/>
    <s v="Requisição Almoxarifado"/>
    <s v="Sim"/>
    <n v="17.5"/>
    <m/>
    <n v="17.5"/>
    <n v="0"/>
    <n v="5"/>
    <x v="1"/>
    <x v="2"/>
  </r>
  <r>
    <x v="30"/>
    <d v="2022-05-11T00:00:00"/>
    <n v="15534"/>
    <s v="FMA"/>
    <s v="Almoxarifado"/>
    <s v="Requisição Almoxarifado"/>
    <s v="Sim"/>
    <n v="8.82"/>
    <m/>
    <n v="8.82"/>
    <n v="0"/>
    <n v="5"/>
    <x v="1"/>
    <x v="2"/>
  </r>
  <r>
    <x v="30"/>
    <d v="2022-05-17T00:00:00"/>
    <n v="15590"/>
    <s v="FMA"/>
    <s v="Persianas Acciardi Industria e Comercio Ltda."/>
    <s v="NE.02347230 - aquisição e instalação de 03 persianas p/ sala 3058 - RC 216678 - DC 101676."/>
    <s v="Sim"/>
    <n v="1372"/>
    <m/>
    <n v="1372"/>
    <n v="0"/>
    <n v="5"/>
    <x v="1"/>
    <x v="2"/>
  </r>
  <r>
    <x v="30"/>
    <d v="2022-05-30T00:00:00"/>
    <n v="15624"/>
    <s v="FMA"/>
    <s v="(ECT)- Empr. Bras. de Correios e Telégrafos"/>
    <s v="Solicito liberação de verba para envio de uma correspondência via SEDEX de Prof. Oscar Eboli para FAPESP - (Nº.Objeto:QB655644103br)"/>
    <s v="Sim"/>
    <n v="8.52"/>
    <m/>
    <n v="8.52"/>
    <n v="0"/>
    <n v="5"/>
    <x v="1"/>
    <x v="2"/>
  </r>
  <r>
    <x v="30"/>
    <d v="2022-06-07T00:00:00"/>
    <n v="15659"/>
    <s v="FMA"/>
    <s v="Refrishopping Comercio e Servicos de Refrigeracao"/>
    <s v="NE.02764583 - serviço de manutenção preventiva, corretiva e limpeza de ar condicionado da Sala 3064 / 3113 - RC 155300 - DC 99965."/>
    <s v="Sim"/>
    <n v="1110"/>
    <m/>
    <n v="1110"/>
    <n v="0"/>
    <n v="6"/>
    <x v="7"/>
    <x v="2"/>
  </r>
  <r>
    <x v="30"/>
    <d v="2022-06-08T00:00:00"/>
    <n v="15663"/>
    <s v="FMA"/>
    <s v="Sol Com. de Equiptos. e Servs. de Instal. de Ar Co"/>
    <s v="NE.02781950 - aquisição e instalação de um defletor em acrílico p/ aparelho de ar condicionado - RC 186469 - DC 103245."/>
    <s v="Sim"/>
    <n v="380"/>
    <m/>
    <n v="380"/>
    <n v="0"/>
    <n v="6"/>
    <x v="7"/>
    <x v="2"/>
  </r>
  <r>
    <x v="30"/>
    <d v="2022-07-01T00:00:00"/>
    <n v="15721"/>
    <s v="FMA"/>
    <s v="BSL Comercio Importacao e Exportacao EIRELI - EPP"/>
    <s v="CANCELADO NE.03305752 / 03305760 / 03305779 - Serviço de instalação de lousa e aquisição de quadro escolar - RC 206036 / 269674 - DC 97268."/>
    <s v="Sim"/>
    <n v="0"/>
    <m/>
    <n v="0"/>
    <n v="0"/>
    <n v="7"/>
    <x v="8"/>
    <x v="2"/>
  </r>
  <r>
    <x v="30"/>
    <d v="2022-07-04T00:00:00"/>
    <n v="15726"/>
    <s v="FMA"/>
    <s v="(ECT) Empresa Brasileira de Correios e Telégrafos"/>
    <s v="Solicito liberação de verba de uma correspondência via SEDEX, da Prof. Renata Zukanovich Funchal para o Sr. Luiz Eugenio A.M. Mello Diretor Científico da FAPESP. - (Nº.Objeto:QB868509495 br)"/>
    <s v="Sim"/>
    <n v="8.52"/>
    <m/>
    <n v="8.52"/>
    <n v="0"/>
    <n v="7"/>
    <x v="8"/>
    <x v="2"/>
  </r>
  <r>
    <x v="30"/>
    <d v="2022-08-23T00:00:00"/>
    <n v="15899"/>
    <s v="FMA"/>
    <s v="Naty Flex Com. de Moveis p/ Escrit. EIRELI - ME"/>
    <s v="NE.04097380 - aquisição de estante - RC 289012 - DC 192582."/>
    <s v="Sim"/>
    <n v="2409"/>
    <m/>
    <n v="2409"/>
    <n v="0"/>
    <n v="8"/>
    <x v="9"/>
    <x v="2"/>
  </r>
  <r>
    <x v="30"/>
    <d v="2022-09-08T00:00:00"/>
    <n v="16006"/>
    <s v="FMA"/>
    <s v="ALMOXARIFADO"/>
    <s v="Requisição de Almoxarifado ."/>
    <s v="Sim"/>
    <n v="912.05"/>
    <m/>
    <n v="912.05"/>
    <n v="0"/>
    <n v="9"/>
    <x v="2"/>
    <x v="2"/>
  </r>
  <r>
    <x v="30"/>
    <d v="2022-09-14T00:00:00"/>
    <n v="16055"/>
    <s v="FMA"/>
    <s v="Oliveira Comercio e Representacao EIRELI"/>
    <s v="NE.s 04555540 / 045555558 - aquisições de lousas escolares verdes e quadro magnético - RC 411462 - DC 197673."/>
    <s v="Sim"/>
    <n v="6665.15"/>
    <m/>
    <n v="6665.15"/>
    <n v="0"/>
    <n v="9"/>
    <x v="2"/>
    <x v="2"/>
  </r>
  <r>
    <x v="30"/>
    <d v="2022-09-26T00:00:00"/>
    <n v="16095"/>
    <s v="FMA"/>
    <s v="Prado Com. de Eletron. e Servs. de Instal. EIRELI"/>
    <s v="NE.04684676 / 04684684 - Ata Registro de Preço - serviço de instalação de condicionador de ar - RC 490427 - DC 219880."/>
    <s v="Sim"/>
    <n v="3864"/>
    <m/>
    <n v="3864"/>
    <n v="0"/>
    <n v="9"/>
    <x v="2"/>
    <x v="2"/>
  </r>
  <r>
    <x v="30"/>
    <d v="2022-09-27T00:00:00"/>
    <n v="16099"/>
    <s v="FMA"/>
    <s v="Persianas Acciardi Industria e Comercio Ltda"/>
    <s v="NE0 4697603 - Reserva 4697522 - Aquisição e instalação de persianas nas salas 3080 e 3114 DFMA - RC 483943 - DC 221183 - Proc. 22.1.568.43.4"/>
    <s v="Sim"/>
    <n v="2457.5100000000002"/>
    <m/>
    <n v="2457.5100000000002"/>
    <n v="0"/>
    <n v="9"/>
    <x v="2"/>
    <x v="2"/>
  </r>
  <r>
    <x v="30"/>
    <d v="2022-09-28T00:00:00"/>
    <n v="16107"/>
    <s v="FMA"/>
    <s v="Ajuste de saldo"/>
    <s v="Transposição de saldo para RINF FMA que esta negativo"/>
    <s v="Sim"/>
    <n v="77.44"/>
    <m/>
    <n v="77.44"/>
    <n v="0"/>
    <n v="9"/>
    <x v="2"/>
    <x v="2"/>
  </r>
  <r>
    <x v="30"/>
    <d v="2022-10-11T00:00:00"/>
    <n v="16185"/>
    <s v="FMA"/>
    <s v="ALMOXARIFADO"/>
    <s v="Requisição de Almoxarifado"/>
    <s v="Sim"/>
    <n v="508.9"/>
    <m/>
    <n v="508.9"/>
    <n v="0"/>
    <n v="10"/>
    <x v="10"/>
    <x v="2"/>
  </r>
  <r>
    <x v="30"/>
    <d v="2022-10-31T00:00:00"/>
    <n v="16237"/>
    <s v="FMA"/>
    <s v="ECT-Empresa Brasileira de Correios e Telégrafos"/>
    <s v="Solicito liberação de verba para envio de uma correspondência via SEDEX do Prof. Luis Raul W. Abramo para a Gerencia de Auditorias da FAPESP, situado na Rua Pio XI, 1500 - Lapa - 05468-901 - São Paulo-SP. - (Nº.Objeto: QB862044635br)"/>
    <s v="Sim"/>
    <n v="8.52"/>
    <m/>
    <n v="8.52"/>
    <n v="0"/>
    <n v="10"/>
    <x v="10"/>
    <x v="2"/>
  </r>
  <r>
    <x v="30"/>
    <d v="2022-11-03T00:00:00"/>
    <n v="16253"/>
    <s v="FMA"/>
    <s v="ECT-Empresa Brasileira de Correios e Telégrafos"/>
    <s v="Solicito liberação de verba para envio de 1 correspondência via SEDEX, do Prof. Victor de Oliveira Rivelles para o Sr. Camilo Cardoso da Silva (Gerente de Auditoria) da FAPESP, Rua Pio XI, 1500 - Alto da Lapa - São Paulo - SP - Brasil - CEP: 05468-901. - (Nº.Objeto:QB862045587br)"/>
    <s v="Sim"/>
    <n v="8.52"/>
    <m/>
    <n v="8.52"/>
    <n v="0"/>
    <n v="11"/>
    <x v="3"/>
    <x v="2"/>
  </r>
  <r>
    <x v="30"/>
    <d v="2022-11-10T00:00:00"/>
    <n v="16299"/>
    <s v="FMA"/>
    <s v="STI"/>
    <s v="Referente as Solicitações 79681, 79682 e 79683 Office Pro Plus - 2021 LTSC (64 bits) Solicitante João Borges - Remanejamento N° 2022 50592720"/>
    <s v="Sim"/>
    <n v="1733.61"/>
    <m/>
    <n v="1733.61"/>
    <n v="0"/>
    <n v="11"/>
    <x v="3"/>
    <x v="2"/>
  </r>
  <r>
    <x v="30"/>
    <d v="2022-11-21T00:00:00"/>
    <n v="16324"/>
    <s v="FMA"/>
    <s v="Refrishoping Comércio e Serviços em Refrigeração"/>
    <s v="NE.57918883 - serviço de manutenção de ar condicionado - RC 593684 - DC 272640"/>
    <s v="Sim"/>
    <n v="5200"/>
    <m/>
    <n v="5200"/>
    <n v="0"/>
    <n v="11"/>
    <x v="3"/>
    <x v="2"/>
  </r>
  <r>
    <x v="30"/>
    <d v="2022-11-28T00:00:00"/>
    <n v="16342"/>
    <s v="FMA"/>
    <s v="Reserva"/>
    <s v="Reserva 5878938 ANULADO- FECHAMENTO DO EXERCÍCIO - Pregão - aquisição de projetor multimídia p/ sala de seminários do DFMA - RC 575163 - DC 271482."/>
    <s v="Sim"/>
    <n v="0"/>
    <m/>
    <n v="0"/>
    <n v="0"/>
    <n v="11"/>
    <x v="3"/>
    <x v="2"/>
  </r>
  <r>
    <x v="30"/>
    <d v="2022-12-12T00:00:00"/>
    <n v="16407"/>
    <s v="FMA"/>
    <s v="ALMOXARIFADO"/>
    <s v="Requisição de Almoxarifado"/>
    <s v="Sim"/>
    <n v="532.65"/>
    <m/>
    <n v="532.65"/>
    <n v="0"/>
    <n v="12"/>
    <x v="4"/>
    <x v="2"/>
  </r>
  <r>
    <x v="30"/>
    <d v="2022-12-13T00:00:00"/>
    <n v="16387"/>
    <s v="FMA"/>
    <s v="ECT-Empresa Brasileira de Correios e Telégrafos"/>
    <s v="Solicito liberação de verba para envio de uma correspondência via SEDEX da Profa. Frederique Grassi para FAPESP - R. Pio XI, 1500 - Alto da Lapa - CEP 05468-901 - São Paulo/SP - (Nº.Objeto: OV189181349br)"/>
    <s v="Sim"/>
    <n v="8.52"/>
    <m/>
    <n v="8.52"/>
    <n v="0"/>
    <n v="12"/>
    <x v="4"/>
    <x v="2"/>
  </r>
  <r>
    <x v="31"/>
    <d v="2022-06-28T00:00:00"/>
    <n v="15699"/>
    <s v="FNC"/>
    <s v="Seattle Tecnologia e Com. de Prod. Eletr. - EIRELI"/>
    <s v="NE.03055446 - Aditamento de Pregão - aquisição de TV 65&quot; para sala de reuniões do LACIFID - RC 328433 - 134540."/>
    <s v="Sim"/>
    <n v="5159"/>
    <m/>
    <n v="5159"/>
    <n v="0"/>
    <n v="6"/>
    <x v="7"/>
    <x v="5"/>
  </r>
  <r>
    <x v="31"/>
    <d v="2022-08-09T00:00:00"/>
    <n v="15836"/>
    <s v="FNC"/>
    <s v="Diárias"/>
    <s v="Pgto Diária N° 202200033 - Destino: Cancún/QR-México Convênio: 43514 - Saida Prevista: 14/08/2022 - 00:01 Término Prevista: 20/08/2022 - 23:59 Diárias Internacionais: 7 - Finalidade da Diária - Afastamento para participar do XXX International Materials Research Congress 2022, a ser realizado de 14 a 19 de agosto de 2022. Apresentarei o trabalho &quot;Deposition of gallium oxide polymorph films by ion beam assisted method&quot; como Invited Talk."/>
    <s v="Sim"/>
    <n v="7543.36"/>
    <m/>
    <n v="7543.36"/>
    <n v="0"/>
    <n v="8"/>
    <x v="9"/>
    <x v="5"/>
  </r>
  <r>
    <x v="31"/>
    <d v="2022-11-23T00:00:00"/>
    <n v="16332"/>
    <s v="FNC"/>
    <s v="Plasma Process Group"/>
    <s v="Alteração - Aquisição de fonte de íons para câmara de deposição - Documento da Reserva 5830234/2022 - Alterado o valor de R$ 392.000,00."/>
    <s v="Sim"/>
    <n v="390691.42"/>
    <m/>
    <n v="390691.42"/>
    <n v="0"/>
    <n v="11"/>
    <x v="3"/>
    <x v="5"/>
  </r>
  <r>
    <x v="31"/>
    <d v="2022-11-30T00:00:00"/>
    <n v="16354"/>
    <s v="FNC"/>
    <s v="Banco do Brasil"/>
    <s v="NE.05934838 - Pagamento de taxa referente a fechamento de câmbio - compra de fonte de íons para câmara de deposição - Importação - DC 157823 / 2021."/>
    <s v="Sim"/>
    <n v="165.66"/>
    <m/>
    <n v="165.66"/>
    <n v="0"/>
    <n v="11"/>
    <x v="3"/>
    <x v="5"/>
  </r>
  <r>
    <x v="32"/>
    <d v="2022-03-28T00:00:00"/>
    <n v="15276"/>
    <s v="FAP"/>
    <s v="Sérgio Alexandre da Silva (nº USP 2435235)"/>
    <s v="Compra de pilhas e cola instantânea para uso exclusivo no Laboratório de Cristalografia/DFAP. Nota Fiscal 477118 do Carrefour Com. e Ind. Ltda."/>
    <s v="Sim"/>
    <n v="57.97"/>
    <m/>
    <n v="57.97"/>
    <n v="0"/>
    <n v="3"/>
    <x v="6"/>
    <x v="1"/>
  </r>
  <r>
    <x v="32"/>
    <d v="2022-04-25T00:00:00"/>
    <n v="15390"/>
    <s v="FAP"/>
    <s v="Sérgio Alexandre da Silva"/>
    <s v="Reembolso de compra de materiais de consumo para uso, emergencial, no Lab. de Cristalografia do DFAP-IFUSP."/>
    <s v="Sim"/>
    <n v="635.5"/>
    <m/>
    <n v="635.5"/>
    <n v="0"/>
    <n v="4"/>
    <x v="0"/>
    <x v="1"/>
  </r>
  <r>
    <x v="32"/>
    <d v="2022-06-06T00:00:00"/>
    <n v="15652"/>
    <s v="FAP"/>
    <s v="Sérgio Alexandre da Silva"/>
    <s v="Compra de material de consumo para o Laboratório de Cristalografia, em caráter de urgência."/>
    <s v="Sim"/>
    <n v="549"/>
    <m/>
    <n v="549"/>
    <n v="0"/>
    <n v="6"/>
    <x v="7"/>
    <x v="1"/>
  </r>
  <r>
    <x v="32"/>
    <d v="2022-08-10T00:00:00"/>
    <n v="15837"/>
    <s v="FAP"/>
    <s v="Sérgio Alexandre da Silva"/>
    <s v="Despesas com materiais de consumo, em caráter de urgência, para uso no Lab. de Cristalografia do DFAP."/>
    <s v="Sim"/>
    <n v="255.17"/>
    <m/>
    <n v="255.17"/>
    <n v="0"/>
    <n v="8"/>
    <x v="9"/>
    <x v="1"/>
  </r>
  <r>
    <x v="32"/>
    <d v="2022-11-21T00:00:00"/>
    <n v="16326"/>
    <s v="FAP"/>
    <s v="Bruker do Brasil Com e Represent prods Cientificos"/>
    <s v="Serviço de manutenção em equipamento do Laboratório de Cristalografia - Reserva 5794890 - Processo: 22.1.712.43.8 RC 589229 DC 276298"/>
    <s v="Sim"/>
    <n v="3474.21"/>
    <m/>
    <n v="3474.21"/>
    <n v="0"/>
    <n v="11"/>
    <x v="3"/>
    <x v="1"/>
  </r>
  <r>
    <x v="33"/>
    <d v="2022-03-24T00:00:00"/>
    <n v="15260"/>
    <s v="DIR"/>
    <s v="Monitores Bolsistas Especiais"/>
    <s v="Monitores de Pós Graduação - Processo: 22.1.77.43.0 - NE 1227037 / 2022"/>
    <s v="Sim"/>
    <n v="20101.88"/>
    <m/>
    <n v="20101.88"/>
    <n v="0"/>
    <n v="3"/>
    <x v="6"/>
    <x v="6"/>
  </r>
  <r>
    <x v="34"/>
    <d v="2022-03-14T00:00:00"/>
    <n v="15220"/>
    <s v="DIR"/>
    <s v="Prefeitura do Municipio de Sao Paulo"/>
    <s v="NE.01115131 - Pagamento de Taxa de Resíduos Sólidos de Saúde - TRSS - Exercício 2.022."/>
    <s v="Sim"/>
    <n v="785.52"/>
    <m/>
    <n v="785.52"/>
    <n v="0"/>
    <n v="3"/>
    <x v="6"/>
    <x v="7"/>
  </r>
  <r>
    <x v="35"/>
    <d v="2022-11-04T00:00:00"/>
    <n v="16261"/>
    <s v="FAP"/>
    <s v="Fernanda de Sá Teixeira"/>
    <s v="1 Litro de Ácido Acético Glacial 1 Litro de Formaldeído Já foi inserido no sistema PQC - IFUSP Já fiz o pagamento. Se possível o reembolso pode ser nessa conta do BB (comprovante em anexo)"/>
    <s v="Sim"/>
    <n v="57.84"/>
    <m/>
    <n v="57.84"/>
    <n v="0"/>
    <n v="11"/>
    <x v="3"/>
    <x v="1"/>
  </r>
  <r>
    <x v="36"/>
    <d v="2022-01-11T00:00:00"/>
    <n v="15016"/>
    <s v="ATO"/>
    <s v="Metaflora Sistemas Ambientais e Limpeza Industrial"/>
    <s v="NE.00222783 - Contrato de Serviços de Manutenção e Conservação de Jardins - Exercício 2022."/>
    <s v="Sim"/>
    <n v="140368.79"/>
    <m/>
    <n v="140368.79"/>
    <n v="0"/>
    <n v="1"/>
    <x v="11"/>
    <x v="0"/>
  </r>
  <r>
    <x v="36"/>
    <d v="2022-01-11T00:00:00"/>
    <n v="15017"/>
    <s v="ATO-JARD"/>
    <s v="Thyssenkrupp Elevadores S/A"/>
    <s v="NE.00223445 - Contrato de Manutenção Preventiva e Corretiva de Elevadores - Exercício 2022."/>
    <s v="Sim"/>
    <n v="9114.89"/>
    <m/>
    <n v="9114.89"/>
    <n v="0"/>
    <n v="1"/>
    <x v="11"/>
    <x v="0"/>
  </r>
  <r>
    <x v="36"/>
    <d v="2022-01-11T00:00:00"/>
    <n v="15018"/>
    <s v="ATO"/>
    <s v="Elevadores Zenit EIRELI"/>
    <s v="NE.00223860 - Contrato de Manutenção Preventiva e Corretiva de Elevadores - Exercício 2022."/>
    <s v="Sim"/>
    <n v="3105.3"/>
    <m/>
    <n v="3105.3"/>
    <n v="0"/>
    <n v="1"/>
    <x v="11"/>
    <x v="0"/>
  </r>
  <r>
    <x v="36"/>
    <d v="2022-01-13T00:00:00"/>
    <n v="15027"/>
    <s v="ATO"/>
    <s v="DE PAULA MENEZES CONSTRUÇÕES LIMITADA"/>
    <s v="Reparos emergências em corredor de divisórias que estavam desmoronando no Edifício Oscar Sala, DFNC."/>
    <s v="Sim"/>
    <n v="1982.1"/>
    <m/>
    <n v="1982.1"/>
    <n v="0"/>
    <n v="1"/>
    <x v="11"/>
    <x v="0"/>
  </r>
  <r>
    <x v="36"/>
    <d v="2022-01-13T00:00:00"/>
    <n v="15025"/>
    <s v="ATO"/>
    <s v="1 Nova São José Resíduos Eireli - ME"/>
    <s v="Contrato de serviço de locação de caçamba 2022. NE 270265/2022"/>
    <s v="Sim"/>
    <n v="19700"/>
    <m/>
    <n v="19700"/>
    <n v="0"/>
    <n v="1"/>
    <x v="11"/>
    <x v="0"/>
  </r>
  <r>
    <x v="36"/>
    <d v="2022-01-13T00:00:00"/>
    <n v="15026"/>
    <s v="ATO"/>
    <s v="ALGV Com. Eletr. e Serv. ADm. Ltda - ME"/>
    <s v="Serviço de transporte de carga não especializada Exercício 2022 - NE 271610/2022"/>
    <s v="Sim"/>
    <n v="11974"/>
    <m/>
    <n v="11974"/>
    <n v="0"/>
    <n v="1"/>
    <x v="11"/>
    <x v="0"/>
  </r>
  <r>
    <x v="36"/>
    <d v="2022-01-19T00:00:00"/>
    <n v="15042"/>
    <s v="ATO-MP"/>
    <s v="Atlas Schindler Ltda"/>
    <s v="Serviço de manutenção de elevadores Atlas Schindler Ltda - Processo 21.1.420.43.6 - NE.03592158."/>
    <s v="Sim"/>
    <n v="9000"/>
    <m/>
    <n v="9000"/>
    <n v="0"/>
    <n v="1"/>
    <x v="11"/>
    <x v="0"/>
  </r>
  <r>
    <x v="36"/>
    <d v="2022-01-20T00:00:00"/>
    <n v="15047"/>
    <s v="ATO"/>
    <s v="Desintec Serviços Técnicos Ltda"/>
    <s v="Contrato de serviços de Dedetização, Desinsetização e Desratização - NE 346504/2022 - Processo: 21.1.388.43.5"/>
    <s v="Sim"/>
    <n v="10822.5"/>
    <m/>
    <n v="10822.5"/>
    <n v="0"/>
    <n v="1"/>
    <x v="11"/>
    <x v="0"/>
  </r>
  <r>
    <x v="36"/>
    <d v="2022-01-24T00:00:00"/>
    <n v="15050"/>
    <s v="ATO-MP"/>
    <s v="Arn Nova Era Comercial e Serviços Ltda"/>
    <s v="Contrato de manutenção para bebedouros e purificadores de água do IFUSP - RC 22733 - DC 8145 - NE 1036282 - Processo: 22.1.28.43.0"/>
    <s v="Sim"/>
    <n v="20500"/>
    <m/>
    <n v="20500"/>
    <n v="0"/>
    <n v="1"/>
    <x v="11"/>
    <x v="0"/>
  </r>
  <r>
    <x v="36"/>
    <d v="2022-01-31T00:00:00"/>
    <n v="15064"/>
    <s v="DIR"/>
    <s v="Gmis Comercial de Ferramentas Eireli - Epp"/>
    <s v="Aquisição de refil para filtros de água - Processo: 21.1.595.43.0 - NE 00417835/2022"/>
    <s v="Sim"/>
    <n v="3600"/>
    <m/>
    <n v="3600"/>
    <n v="0"/>
    <n v="1"/>
    <x v="11"/>
    <x v="0"/>
  </r>
  <r>
    <x v="36"/>
    <d v="2022-02-01T00:00:00"/>
    <n v="15043"/>
    <s v="ATO"/>
    <s v="Eduardo Ureshino"/>
    <s v="Espelhos cego 4x4 e 4x2, conector fio 4mm² para utilização no LabDemo"/>
    <s v="Sim"/>
    <n v="386.71"/>
    <m/>
    <n v="386.71"/>
    <n v="0"/>
    <n v="2"/>
    <x v="5"/>
    <x v="0"/>
  </r>
  <r>
    <x v="36"/>
    <d v="2022-02-01T00:00:00"/>
    <n v="15054"/>
    <s v="ATO"/>
    <s v="Eduardo Ureshino"/>
    <s v="Tomadas para serem trocadas na sala 2026 (sala de computação) a pedido do CCIFUSP"/>
    <s v="Sim"/>
    <n v="489"/>
    <m/>
    <n v="489"/>
    <n v="0"/>
    <n v="2"/>
    <x v="5"/>
    <x v="0"/>
  </r>
  <r>
    <x v="36"/>
    <d v="2022-02-01T00:00:00"/>
    <n v="15062"/>
    <s v="ATO"/>
    <s v="Ana Lucia Mattos de Oliveira"/>
    <s v="Conserto da porta do Oscar Sala, serviço emergencial pelo motivo de segurança."/>
    <s v="Sim"/>
    <n v="1050"/>
    <m/>
    <n v="1050"/>
    <n v="0"/>
    <n v="2"/>
    <x v="5"/>
    <x v="0"/>
  </r>
  <r>
    <x v="36"/>
    <d v="2022-02-01T00:00:00"/>
    <n v="15063"/>
    <s v="ATO"/>
    <s v="Adilson Batista Machado"/>
    <s v="Aquisição de compra de um pacote com 500 folhas papel A3 - 90g para projetos e uma fita adesiva dupla face."/>
    <s v="Sim"/>
    <n v="83.8"/>
    <m/>
    <n v="83.8"/>
    <n v="0"/>
    <n v="2"/>
    <x v="5"/>
    <x v="0"/>
  </r>
  <r>
    <x v="36"/>
    <d v="2022-02-03T00:00:00"/>
    <n v="15069"/>
    <s v="ATO"/>
    <s v="Ana Lucia Mattos de Oliveira 90649281500"/>
    <s v="Serviço emergencial de complementos das esquadrias de alumínio nós Laboratórios de Demonstrações e Didático, do Edifício Principal Ala Centra, 1ª pavimento, pois no momento da demolição da alvenaria para instalação das esquadrias, a parte superior da parede não resistiu e cedeu, gerando a necessidade do fechamento adicional."/>
    <s v="Sim"/>
    <n v="4990.3500000000004"/>
    <m/>
    <n v="4990.3500000000004"/>
    <n v="0"/>
    <n v="2"/>
    <x v="5"/>
    <x v="0"/>
  </r>
  <r>
    <x v="36"/>
    <d v="2022-02-03T00:00:00"/>
    <n v="15070"/>
    <s v="ATO"/>
    <s v="EB Engenharia Vigilância Sanitária e Arquitetura"/>
    <s v="Ajuste de quadro de distribuição da iluminação dos corredores do 3ª pavimento do Edifício Principal Ala Central."/>
    <s v="Sim"/>
    <n v="756.54"/>
    <m/>
    <n v="756.54"/>
    <n v="0"/>
    <n v="2"/>
    <x v="5"/>
    <x v="0"/>
  </r>
  <r>
    <x v="36"/>
    <d v="2022-02-03T00:00:00"/>
    <n v="15075"/>
    <s v="ATO"/>
    <s v="Eduardo Ureshino"/>
    <s v="Compra de tomada RC 16/2022, iluminação de emergência para a reforma do DFMA (07) R$ 232,60. Caixa de parafuso para uso geral R$ 67,50. Luminária para o LabDemo e anexo Ala I R$ 758,80."/>
    <s v="Sim"/>
    <n v="1058.9000000000001"/>
    <m/>
    <n v="1058.9000000000001"/>
    <n v="0"/>
    <n v="2"/>
    <x v="5"/>
    <x v="0"/>
  </r>
  <r>
    <x v="36"/>
    <d v="2022-02-03T00:00:00"/>
    <n v="15076"/>
    <s v="ATO"/>
    <s v="1 Nova São José Resíduos Eireli - ME"/>
    <s v="Contração, em caráter emergencial, do serviço de caçamba de 5m³ para utilização na reforma dos laboratórios da Ala Central R$ 661,50"/>
    <s v="Sim"/>
    <n v="661.5"/>
    <m/>
    <n v="661.5"/>
    <n v="0"/>
    <n v="2"/>
    <x v="5"/>
    <x v="0"/>
  </r>
  <r>
    <x v="36"/>
    <d v="2022-02-15T00:00:00"/>
    <n v="15110"/>
    <s v="ATO"/>
    <s v="José Roberto dos Santos"/>
    <s v="Troca emergencial da fechadura da porta do laboratório de Arqueometria da Professora Márcia Rizzutto do Departamento de Física Nuclear."/>
    <s v="Sim"/>
    <n v="260"/>
    <m/>
    <n v="260"/>
    <n v="0"/>
    <n v="2"/>
    <x v="5"/>
    <x v="0"/>
  </r>
  <r>
    <x v="36"/>
    <d v="2022-02-15T00:00:00"/>
    <n v="15137"/>
    <s v="ATO"/>
    <s v="Leandro dos Santos Carreteiro"/>
    <s v="Manutenção emergencial da porta de vidro da secretaria das Assistências Técnicas Administrativa e Financeira (troca da mola de piso da folha de porta de vidro danificada). Edifício Principal Ala 1 do 3ª pavimento."/>
    <s v="Sim"/>
    <n v="780"/>
    <m/>
    <n v="780"/>
    <n v="0"/>
    <n v="2"/>
    <x v="5"/>
    <x v="0"/>
  </r>
  <r>
    <x v="36"/>
    <d v="2022-02-16T00:00:00"/>
    <n v="15146"/>
    <s v="ATO"/>
    <s v="Eduardo Ureshino"/>
    <s v="Compra de cabo 1,5mm² branco e amarelo para ligação dos ventiladores do LabDemo"/>
    <s v="Sim"/>
    <n v="304.39"/>
    <m/>
    <n v="304.39"/>
    <n v="0"/>
    <n v="2"/>
    <x v="5"/>
    <x v="0"/>
  </r>
  <r>
    <x v="36"/>
    <d v="2022-02-17T00:00:00"/>
    <n v="15150"/>
    <s v="ATA"/>
    <s v="PUSP - Capital"/>
    <s v="Rem. 50099608 - Ref. ao serviços de coleta, transporte, tratamento e destino final de lâmpadas fluorescentes inservíveis (OF.DVGS 010/PUSP-C)."/>
    <s v="Sim"/>
    <n v="290.82"/>
    <m/>
    <n v="290.82"/>
    <n v="0"/>
    <n v="2"/>
    <x v="5"/>
    <x v="0"/>
  </r>
  <r>
    <x v="36"/>
    <d v="2022-02-18T00:00:00"/>
    <n v="15155"/>
    <s v="DIR"/>
    <s v="Reserva - Anulada"/>
    <s v="Reserva 740733 - Pregão - compras de soquetes, lâmpadas fluorescentes e reatores - RC 52845 - DC 25082. Pregão fracassado. Anulação da Reserva nº 1190184/2022."/>
    <s v="Sim"/>
    <n v="0"/>
    <m/>
    <n v="0"/>
    <n v="0"/>
    <n v="2"/>
    <x v="5"/>
    <x v="0"/>
  </r>
  <r>
    <x v="36"/>
    <d v="2022-02-24T00:00:00"/>
    <n v="15165"/>
    <s v="ATO"/>
    <s v="Eduardo Ureshino"/>
    <s v="Teclado pulsador para a iluminação e controle de ventilador para das salas do Didático R$ 152,40; Canaleta para os ventiladores do Demostrações, duas cubas de banheiro para o AVC e Oscar Sala 3° andar, tampa de ralo para as salas do Didático R$ 262,07."/>
    <s v="Sim"/>
    <n v="414.47"/>
    <m/>
    <n v="414.47"/>
    <n v="0"/>
    <n v="2"/>
    <x v="5"/>
    <x v="0"/>
  </r>
  <r>
    <x v="36"/>
    <d v="2022-02-24T00:00:00"/>
    <n v="15167"/>
    <s v="ATO"/>
    <s v="Barbara Cerqueira dos Santos"/>
    <s v="Fornecimento e instalação emergencial de doze (12) vidros incolor comum nós laboratórios Didáticos e Demonstrações do Edifício Principal Ala Central do 1ª pavimento."/>
    <s v="Sim"/>
    <n v="1560"/>
    <m/>
    <n v="1560"/>
    <n v="0"/>
    <n v="2"/>
    <x v="5"/>
    <x v="0"/>
  </r>
  <r>
    <x v="36"/>
    <d v="2022-02-24T00:00:00"/>
    <n v="15171"/>
    <s v="ATO-MP"/>
    <s v="Marisabel Abumussa Santos"/>
    <s v="NE.00793934 / 00793942 - Ata Registro de Preço - instalação e compra de divisória drywall p/ o Laboratório de Demonstrações - RC 78534 - DC 28685."/>
    <s v="Sim"/>
    <n v="9622.1299999999992"/>
    <m/>
    <n v="9622.1299999999992"/>
    <n v="0"/>
    <n v="2"/>
    <x v="5"/>
    <x v="0"/>
  </r>
  <r>
    <x v="36"/>
    <d v="2022-03-04T00:00:00"/>
    <n v="15182"/>
    <s v="ATO"/>
    <s v="Elevalift Manutenção e Peças para Elevadores"/>
    <s v="Troca emergencial de peças do Elevador Social do Edifício Tokamak da Marca: OTIS. Numero de patrimônio: 043.024.278. Trocado &quot;Sensor de fim de Curso 2 unidades e Contato de porta de cabina 1 unidade."/>
    <s v="Sim"/>
    <n v="1900"/>
    <m/>
    <n v="1900"/>
    <n v="0"/>
    <n v="3"/>
    <x v="6"/>
    <x v="0"/>
  </r>
  <r>
    <x v="36"/>
    <d v="2022-03-09T00:00:00"/>
    <n v="15197"/>
    <s v="DIR"/>
    <s v="Limax Construtora Ltda"/>
    <s v="Serviço de telhadista - DC 38265/2022 - Processo: 22.1.67.43.5 - NE 1030888/2022"/>
    <s v="Sim"/>
    <n v="19100"/>
    <m/>
    <n v="19100"/>
    <n v="0"/>
    <n v="3"/>
    <x v="6"/>
    <x v="0"/>
  </r>
  <r>
    <x v="36"/>
    <d v="2022-03-09T00:00:00"/>
    <n v="15200"/>
    <s v="ATO-MP"/>
    <s v="Air Care do Brasil Ltda"/>
    <s v="Manutenção de aparelhos de Ar Condicionado 58.000 BTus - Processo: 36440 - NE 1022095/2022"/>
    <s v="Sim"/>
    <n v="960"/>
    <m/>
    <n v="960"/>
    <n v="0"/>
    <n v="3"/>
    <x v="6"/>
    <x v="0"/>
  </r>
  <r>
    <x v="36"/>
    <d v="2022-03-09T00:00:00"/>
    <n v="15201"/>
    <s v="ATO-MP"/>
    <s v="Maria das Dores P. R. Desentupidora - ME"/>
    <s v="Desobstrução de ramal de esgoto - DC 36513 / 2022"/>
    <s v="Sim"/>
    <n v="2345"/>
    <m/>
    <n v="2345"/>
    <n v="0"/>
    <n v="3"/>
    <x v="6"/>
    <x v="0"/>
  </r>
  <r>
    <x v="36"/>
    <d v="2022-03-09T00:00:00"/>
    <n v="15202"/>
    <s v="ATO-MP"/>
    <s v="Genival dos Santos Serralheria ME"/>
    <s v="Serviço de serralheria - Fornecimento e instalação de dois corrimões - NE 1022133/2022"/>
    <s v="Sim"/>
    <n v="1800"/>
    <m/>
    <n v="1800"/>
    <n v="0"/>
    <n v="3"/>
    <x v="6"/>
    <x v="0"/>
  </r>
  <r>
    <x v="36"/>
    <d v="2022-03-16T00:00:00"/>
    <n v="15222"/>
    <s v="ATO-MP"/>
    <s v="Eduardo Ureshino"/>
    <s v="Compra de tubulação e conexões de PVC marrom 3/4 e tinta para pintura para fazer um novo ramal de abastecimento do LabDid R$ 312,05; compra de mais material de PVC marrom 3/4 R$ 276,55; compra de conexões de PVC marrom 85mm para conserto de vazamento na Ala Central LabDid R$ 965,88"/>
    <s v="Sim"/>
    <n v="1554.48"/>
    <m/>
    <n v="1554.48"/>
    <n v="0"/>
    <n v="3"/>
    <x v="6"/>
    <x v="0"/>
  </r>
  <r>
    <x v="36"/>
    <d v="2022-03-18T00:00:00"/>
    <n v="15231"/>
    <s v="ATO"/>
    <s v="Eduardo"/>
    <s v="Compra de abraçadeira para prender tubo R$ 49,80"/>
    <s v="Sim"/>
    <n v="49.8"/>
    <m/>
    <n v="49.8"/>
    <n v="0"/>
    <n v="3"/>
    <x v="6"/>
    <x v="0"/>
  </r>
  <r>
    <x v="36"/>
    <d v="2022-03-18T00:00:00"/>
    <n v="15233"/>
    <s v="ATO"/>
    <s v="Eleva Manutenção e Modernização de Elevadores"/>
    <s v="Serviços de manutenção corretiva dos Elevadores Social do Edifício Tokamak e Edifício Principal Ala Central."/>
    <s v="Sim"/>
    <n v="1560"/>
    <m/>
    <n v="1560"/>
    <n v="0"/>
    <n v="3"/>
    <x v="6"/>
    <x v="0"/>
  </r>
  <r>
    <x v="36"/>
    <d v="2022-03-18T00:00:00"/>
    <n v="15238"/>
    <s v="ATO-MP"/>
    <s v="Jessica Lemes Brito de Araujo - ME"/>
    <s v="Aquisição de material para atendimento das demandas da Manutenção Predial (Cabos Elétricos) - RC 79956 - DC 48147/2022 - NEE 01180278/2022 - Proc. 22.1.87.43.6"/>
    <s v="Sim"/>
    <n v="12017.26"/>
    <m/>
    <n v="12017.26"/>
    <n v="0"/>
    <n v="3"/>
    <x v="6"/>
    <x v="0"/>
  </r>
  <r>
    <x v="36"/>
    <d v="2022-03-18T00:00:00"/>
    <n v="15239"/>
    <s v="ATO-MP"/>
    <s v="Air-Care do Brasil Ltda"/>
    <s v="Serviço emergencial de manutenção de aparelhos de ar condicionado do IFUSP. RC 76183 - DC 46802/2022 - NEE 01180081/2022 - Proc. 22.1.85.43.3"/>
    <s v="Sim"/>
    <n v="1449"/>
    <m/>
    <n v="1449"/>
    <n v="0"/>
    <n v="3"/>
    <x v="6"/>
    <x v="0"/>
  </r>
  <r>
    <x v="36"/>
    <d v="2022-03-18T00:00:00"/>
    <n v="15241"/>
    <s v="ATO-MP"/>
    <s v="Jose Ediniz Ribeiro Pinturas - ME"/>
    <s v="Serviços de pintura nas dependências do IFUSP. RC 125648 - DC 48422/22 - NEE 01178214/2022 - Proc. 21.1.421.43.2"/>
    <s v="Sim"/>
    <n v="24734"/>
    <m/>
    <n v="24734"/>
    <n v="0"/>
    <n v="3"/>
    <x v="6"/>
    <x v="0"/>
  </r>
  <r>
    <x v="36"/>
    <d v="2022-03-21T00:00:00"/>
    <n v="15243"/>
    <s v="ATO"/>
    <s v="Eduardo Ureshino"/>
    <s v="Compra de material para instalação de pia e conexões de PVC marrom para adaptar mictório"/>
    <s v="Sim"/>
    <n v="223.37"/>
    <m/>
    <n v="223.37"/>
    <n v="0"/>
    <n v="3"/>
    <x v="6"/>
    <x v="0"/>
  </r>
  <r>
    <x v="36"/>
    <d v="2022-03-21T00:00:00"/>
    <n v="15246"/>
    <s v="DIR"/>
    <s v="Fioluz Comercio de Materiais Elétricos Ltda."/>
    <s v="NE.01693011 / 01693003 - Pregão - compra de lâmpadas, soquetes e reatores - RC 135945 - DC 50826 - Alterado de R$ 25.468,80."/>
    <s v="Sim"/>
    <n v="20184.5"/>
    <m/>
    <n v="20184.5"/>
    <n v="0"/>
    <n v="3"/>
    <x v="6"/>
    <x v="0"/>
  </r>
  <r>
    <x v="36"/>
    <d v="2022-03-21T00:00:00"/>
    <n v="15247"/>
    <s v="DIR"/>
    <s v="Jessica Lemos Brito de Araujo - ME"/>
    <s v="NE.01195089 - Ata Registro de Preço - compra de cabos elétricos p/ o Laboratório Didático - RC 139886 - DC 50656."/>
    <s v="Sim"/>
    <n v="989.06"/>
    <m/>
    <n v="989.06"/>
    <n v="0"/>
    <n v="3"/>
    <x v="6"/>
    <x v="0"/>
  </r>
  <r>
    <x v="36"/>
    <d v="2022-03-24T00:00:00"/>
    <n v="15261"/>
    <s v="ATO-MP"/>
    <s v="Bolonha Material para Construção Eireli"/>
    <s v="Compra emergencial para modificação de duas salas de aula do laboratório Didático, conforme pedido do Diretor do Instituto. Eletrotudo barra de 3 metros (sete unidades); espelho para dois postos de tomada (vinte e quatro unidades), caixa tipo x (vinte e quatro unidades)e tomadas 2p+t (quarenta e oito unidades; Unidut Cônico e reto, 40 unidades cada."/>
    <s v="Sim"/>
    <n v="1751.28"/>
    <m/>
    <n v="1751.28"/>
    <n v="0"/>
    <n v="3"/>
    <x v="6"/>
    <x v="0"/>
  </r>
  <r>
    <x v="36"/>
    <d v="2022-03-25T00:00:00"/>
    <n v="15269"/>
    <s v="ATO-MP"/>
    <s v="Viks Elevadores Ltda."/>
    <s v="NE.02781658 - Pregão - serviços de manutenção de elevadores do Edifício Tokamak, Ala Central e plataforma hidráulica vertical - RC 23071 / 60430 - RC 53604 - Alteração de R$ 42.240,00."/>
    <s v="Sim"/>
    <n v="4674"/>
    <m/>
    <n v="4674"/>
    <n v="0"/>
    <n v="3"/>
    <x v="6"/>
    <x v="0"/>
  </r>
  <r>
    <x v="36"/>
    <d v="2022-03-29T00:00:00"/>
    <n v="15283"/>
    <s v="ATO-MP"/>
    <s v="Bolonha Material para Construções Eireli"/>
    <s v="Utilização emergencial para mudança de layout de duas (2) salas de aula do laboratório Didático de circuitos elétricos. 01 rolo de 100 metros de cabo de 2,5mm2 na cor: Azul; Verde; Vermelho e preto."/>
    <s v="Sim"/>
    <n v="988.72"/>
    <m/>
    <n v="988.72"/>
    <n v="0"/>
    <n v="3"/>
    <x v="6"/>
    <x v="0"/>
  </r>
  <r>
    <x v="36"/>
    <d v="2022-03-30T00:00:00"/>
    <n v="15286"/>
    <s v="ATO-MP"/>
    <s v="Thidemar Serviços de Construções Civil Ltda ME"/>
    <s v="Serviços emergências de reparo em caixilho de alumínio das salas de aula do Laboratório Didático do Edifício (salas n° 1016 / PA2; 1026; 1028; 1030; 1032; 1034; 1036; 1038; 1017; 1019; 1023; 1025; 1029; 1031 E 1033) Principal Ala Central do 1ª pavimento."/>
    <s v="Sim"/>
    <n v="4550"/>
    <m/>
    <n v="4550"/>
    <n v="0"/>
    <n v="3"/>
    <x v="6"/>
    <x v="0"/>
  </r>
  <r>
    <x v="36"/>
    <d v="2022-03-30T00:00:00"/>
    <n v="15290"/>
    <s v="ATO-MP"/>
    <s v="Eduardo Ureshino"/>
    <s v="Compra de caixas DUTOPLAST para os auditórios e LabDemo, espelho es interruptor para os auditórios (R$ 319,45), compra de registro e conexões de hidráulica para o bebedouro do Show de Física) cantoneira para prateleira sanitário do Bloco de serviço (R$ 186,45)"/>
    <s v="Sim"/>
    <n v="505.9"/>
    <m/>
    <n v="505.9"/>
    <n v="0"/>
    <n v="3"/>
    <x v="6"/>
    <x v="0"/>
  </r>
  <r>
    <x v="36"/>
    <d v="2022-04-05T00:00:00"/>
    <n v="15317"/>
    <s v="ATO"/>
    <s v="1 Nova São José Resíduos Eireli - ME"/>
    <s v="Primeiro TAC - Contrato de serviço de locação de assessório para transporte de carga Exercício 2022 - NE 1489279/2022 - Processo: 21.1.27.43.2"/>
    <s v="Sim"/>
    <n v="39297.01"/>
    <m/>
    <n v="39297.01"/>
    <n v="0"/>
    <n v="4"/>
    <x v="0"/>
    <x v="0"/>
  </r>
  <r>
    <x v="36"/>
    <d v="2022-04-05T00:00:00"/>
    <n v="15318"/>
    <s v="ATO"/>
    <s v="ALGV Com. Eletr. e Serv. ADm. Ltda - ME"/>
    <s v="Primeiro TAC Serviço de transporte de carga não especializada"/>
    <s v="Sim"/>
    <n v="26683.14"/>
    <m/>
    <n v="26683.14"/>
    <n v="0"/>
    <n v="4"/>
    <x v="0"/>
    <x v="0"/>
  </r>
  <r>
    <x v="36"/>
    <d v="2022-04-18T00:00:00"/>
    <n v="15370"/>
    <s v="ATO-MP"/>
    <s v="Minetto Eletro Refrigeracao Ltda."/>
    <s v="NE.02779726 - Pregão - serviços contínuos de manutenção preventiva e corretiva dos condicionadores de ar - RC 23551 - DC 41924 - Alterado de R$ 251.737,39."/>
    <s v="Sim"/>
    <n v="45941.760000000002"/>
    <m/>
    <n v="45941.760000000002"/>
    <n v="0"/>
    <n v="4"/>
    <x v="0"/>
    <x v="0"/>
  </r>
  <r>
    <x v="36"/>
    <d v="2022-04-28T00:00:00"/>
    <n v="15392"/>
    <s v="ATO-MP"/>
    <s v="Remaq Mat e Peças para elevador"/>
    <s v="Troca de peças danificadas do Elevador Social do Edifício Principal Ala Central (16 roldanas da marca OTIS de nylon de 85 mm). Numero de patrimônio: 043.018856"/>
    <s v="Sim"/>
    <n v="3680"/>
    <m/>
    <n v="3680"/>
    <n v="0"/>
    <n v="4"/>
    <x v="0"/>
    <x v="0"/>
  </r>
  <r>
    <x v="36"/>
    <d v="2022-04-28T00:00:00"/>
    <n v="15409"/>
    <s v="ATO-MP"/>
    <s v="RMG Rodrigues Shopping dos Elevadores ME"/>
    <s v="Fornecimento de troca de dois (2) Modulo RS 14, peças para troca do Elevador Social do Edifício Tokamak. Numero de patrimônio: 043.024.278"/>
    <s v="Sim"/>
    <n v="437.1"/>
    <m/>
    <n v="437.1"/>
    <n v="0"/>
    <n v="4"/>
    <x v="0"/>
    <x v="0"/>
  </r>
  <r>
    <x v="36"/>
    <d v="2022-04-28T00:00:00"/>
    <n v="15411"/>
    <s v="ATO-MP"/>
    <s v="Itopro Instal e Manut de Ar Condicionado Ltda"/>
    <s v="Pregão - Contrato de serviços de manutenção de aparelhos de ar condicionado do Edifício HEPIC e Centro de Computação - RC 203967 - Reserva 1865254 - DC 84330. Proc. 22.1.227.43.2 - Docto. Anulação da Reserva 2849287 - Alteração de R$ 69.684,00."/>
    <s v="Sim"/>
    <n v="19790.13"/>
    <m/>
    <n v="19790.13"/>
    <n v="0"/>
    <n v="4"/>
    <x v="0"/>
    <x v="0"/>
  </r>
  <r>
    <x v="36"/>
    <d v="2022-04-29T00:00:00"/>
    <n v="15410"/>
    <s v="ATO-MP"/>
    <s v="Air Care do Brasil Ltda"/>
    <s v="Manutenção de aparelho de ar condicionado de 36.000 btu´s da marca: Carrier (troca de hélice; capacitor e motor do ventilador). Numero: 043.013.556 - Setor de Vigilância."/>
    <s v="Sim"/>
    <n v="2733"/>
    <m/>
    <n v="2733"/>
    <n v="0"/>
    <n v="4"/>
    <x v="0"/>
    <x v="0"/>
  </r>
  <r>
    <x v="36"/>
    <d v="2022-04-29T00:00:00"/>
    <n v="15416"/>
    <s v="ATO-MP"/>
    <s v="Eduardo Ureshino"/>
    <s v="Compra de material de esgoto para adequação do laboratório da Profa. Márcia Fantini e anel de vedação para o sanitário masculino Ala 2 (entupimento do ralo da sala da terceirizada) R$ 678,90"/>
    <s v="Sim"/>
    <n v="783.6"/>
    <m/>
    <n v="783.6"/>
    <n v="0"/>
    <n v="4"/>
    <x v="0"/>
    <x v="0"/>
  </r>
  <r>
    <x v="36"/>
    <d v="2022-04-29T00:00:00"/>
    <n v="15417"/>
    <s v="ATO"/>
    <s v="Eduardo Ureshino"/>
    <s v="Cadeado e fechadura tipo ferrolho para o abrigo da Ala 1 (FGE / AR CONDICIONADO)"/>
    <s v="Sim"/>
    <n v="107.8"/>
    <m/>
    <n v="107.8"/>
    <n v="0"/>
    <n v="4"/>
    <x v="0"/>
    <x v="0"/>
  </r>
  <r>
    <x v="36"/>
    <d v="2022-04-29T00:00:00"/>
    <n v="15421"/>
    <s v="ATO-MP"/>
    <s v="Eduardo Ureshino"/>
    <s v="Compra de refletores para a área externa do VDG e Oscar Sala, a pedido do Prof. Medina, lâmpada PAR 30 e bolinha para os auditório e palfon LED 18W para teste no auditório SUL"/>
    <s v="Sim"/>
    <n v="1077.92"/>
    <m/>
    <n v="1077.92"/>
    <n v="0"/>
    <n v="4"/>
    <x v="0"/>
    <x v="0"/>
  </r>
  <r>
    <x v="36"/>
    <d v="2022-05-06T00:00:00"/>
    <n v="15492"/>
    <s v="ATO-MP"/>
    <s v="Eduardo Ureshino"/>
    <s v="Compra de 04 fechaduras (02 para Oscar Sala 100 e 116 e 02 para BJF sanitário feminino)"/>
    <s v="Sim"/>
    <n v="531"/>
    <m/>
    <n v="531"/>
    <n v="0"/>
    <n v="5"/>
    <x v="1"/>
    <x v="0"/>
  </r>
  <r>
    <x v="36"/>
    <d v="2022-05-10T00:00:00"/>
    <n v="15506"/>
    <s v="ATO-MP"/>
    <s v="José Roberto dos Santos"/>
    <s v="Manutenção das portas de ferro, da entrada do CEPA I e II e porta de entrada do Lacivid do Edifício Van der Graaff."/>
    <s v="Sim"/>
    <n v="80"/>
    <m/>
    <n v="80"/>
    <n v="0"/>
    <n v="5"/>
    <x v="1"/>
    <x v="0"/>
  </r>
  <r>
    <x v="36"/>
    <d v="2022-05-10T00:00:00"/>
    <n v="15512"/>
    <s v="ATO"/>
    <s v="Anizete Silva Santos"/>
    <s v="Compra de cabo de comando 5x1 e tomada + plug trisáfico para mudança do local do compressor de ar da oficina do Basílio a pedido do Marcos R$253,76, disjuntor Steck para troca na FMA (quadro novo corredor da secretaria) R$ 36,80"/>
    <s v="Sim"/>
    <n v="290.56"/>
    <m/>
    <n v="290.56"/>
    <n v="0"/>
    <n v="5"/>
    <x v="1"/>
    <x v="0"/>
  </r>
  <r>
    <x v="36"/>
    <d v="2022-05-10T00:00:00"/>
    <n v="15514"/>
    <s v="ATO"/>
    <s v="Eduardo Ureshino"/>
    <s v="compra de acessórios e cuba para o Oscar Sala e AVC, compra de interruptores para o Abrahão de Moraes e DUTOTEC para uso nas salas de aula."/>
    <s v="Sim"/>
    <n v="1129.22"/>
    <m/>
    <n v="1129.22"/>
    <n v="0"/>
    <n v="5"/>
    <x v="1"/>
    <x v="0"/>
  </r>
  <r>
    <x v="36"/>
    <d v="2022-05-17T00:00:00"/>
    <n v="15589"/>
    <s v="ATO-MP"/>
    <s v="Casa Pedroso Materiais Para Construção Ltda - EPP"/>
    <s v="Utilização para atendimento emergencial de solicitações de serviços junto a manutenção predial. Tomada 2p+t 25 unidades (laboratório Didático); Chuveiro elétrico 02 unidades, Torneira para jardim porta cadeado 3 unidades, veda rosca 2 unidades; Braço de chuveiro polido 2 unidades (Manutenção Predial)."/>
    <s v="Sim"/>
    <n v="477.37"/>
    <m/>
    <n v="477.37"/>
    <n v="0"/>
    <n v="5"/>
    <x v="1"/>
    <x v="0"/>
  </r>
  <r>
    <x v="36"/>
    <d v="2022-05-18T00:00:00"/>
    <n v="15605"/>
    <s v="DIR"/>
    <s v="Ajuste de saldo"/>
    <s v="Empenho Tesouraria"/>
    <s v="Sim"/>
    <n v="163.18"/>
    <m/>
    <n v="163.18"/>
    <n v="0"/>
    <n v="5"/>
    <x v="1"/>
    <x v="0"/>
  </r>
  <r>
    <x v="36"/>
    <d v="2022-05-24T00:00:00"/>
    <n v="15613"/>
    <s v="ATO"/>
    <s v="Eduardo Ureshino"/>
    <s v="Fita isolante para uso cotidiano, suporte tipo mão francesa para o laboratório do BJF (Prof. Fernando), grelha para as lajes da Ala Central e Ala 2"/>
    <s v="Sim"/>
    <n v="461.64"/>
    <m/>
    <n v="461.64"/>
    <n v="0"/>
    <n v="5"/>
    <x v="1"/>
    <x v="0"/>
  </r>
  <r>
    <x v="36"/>
    <d v="2022-05-25T00:00:00"/>
    <n v="15619"/>
    <s v="ATO"/>
    <s v="ALPR - Elevadores Ltda"/>
    <s v="Manutenção emergencial dos Elevadores do Edifício Tokamak / n° de patrimônio:043.024.278 e Edifício Principal Ala Central / n° patrimônio:043.018856."/>
    <s v="Sim"/>
    <n v="1560"/>
    <m/>
    <n v="1560"/>
    <n v="0"/>
    <n v="5"/>
    <x v="1"/>
    <x v="0"/>
  </r>
  <r>
    <x v="36"/>
    <d v="2022-05-26T00:00:00"/>
    <n v="15625"/>
    <s v="ATO"/>
    <s v="Eduardo Ureshino"/>
    <s v="Desincrustante para mictórios (R$ 150,00), vedacalha, argamassa pronta, tijolo maciço e alicate para eletricista (Valdevan) R$ 154,16."/>
    <s v="Sim"/>
    <n v="304.16000000000003"/>
    <m/>
    <n v="304.16000000000003"/>
    <n v="0"/>
    <n v="5"/>
    <x v="1"/>
    <x v="0"/>
  </r>
  <r>
    <x v="36"/>
    <d v="2022-06-01T00:00:00"/>
    <n v="15638"/>
    <s v="ATO-MP"/>
    <s v="Dante Machi Me"/>
    <s v="Manutenção emergencial da porta de entrada da rua do Matão 1371, reforço de dobradiça, interno nas cantoneiras, tampa vista e batente. Devido aos problemas apresentados, uma das portas não estava abrindo, limitando o acesso e causando aglomeração na entrada ao Edifício Principal em horários de picos. O presente Edifício abriga todas as salas de aulas e laboratórios didáticos do IFUSP, além da Diretoria/ADM, 02 Departamentos e Laboratórios de Pesquisas."/>
    <s v="Sim"/>
    <n v="2650"/>
    <m/>
    <n v="2650"/>
    <n v="0"/>
    <n v="6"/>
    <x v="7"/>
    <x v="0"/>
  </r>
  <r>
    <x v="36"/>
    <d v="2022-06-08T00:00:00"/>
    <n v="15662"/>
    <s v="ATO"/>
    <s v="Sol Comercio de Equiptos. e Servs. de Instal."/>
    <s v="NE.02781950 - aquisição e instalação de um defletor em acrílico p/ aparelho de ar condicionado - RC 186469 - DC 103245 - Ajuste da GO 15663 / GC 3721."/>
    <s v="Sim"/>
    <n v="380"/>
    <m/>
    <n v="380"/>
    <n v="0"/>
    <n v="6"/>
    <x v="7"/>
    <x v="0"/>
  </r>
  <r>
    <x v="36"/>
    <d v="2022-06-14T00:00:00"/>
    <n v="15675"/>
    <s v="ATO-MP"/>
    <s v="Elevadores Zenit Eireli"/>
    <s v="Referente ao 4º Termo de Aditivo do Contrato - Processo: 22.1.291.43.2"/>
    <s v="Sim"/>
    <n v="4213.7"/>
    <m/>
    <n v="4213.7"/>
    <n v="0"/>
    <n v="6"/>
    <x v="7"/>
    <x v="0"/>
  </r>
  <r>
    <x v="36"/>
    <d v="2022-06-15T00:00:00"/>
    <n v="15679"/>
    <s v="ATO-MP"/>
    <s v="Am Nova Era Comercial e Servicos Ltda."/>
    <s v="NE.02920372 ANULADO - Ata Registro de Preço - compra de vidros p/ o Edifício Basilio Jafet e Principal - RC 317350 - DC 129988."/>
    <s v="Sim"/>
    <n v="0"/>
    <m/>
    <n v="0"/>
    <n v="0"/>
    <n v="6"/>
    <x v="7"/>
    <x v="0"/>
  </r>
  <r>
    <x v="36"/>
    <d v="2022-06-15T00:00:00"/>
    <n v="15680"/>
    <s v="ATO-MP"/>
    <s v="Thyssenkrupp Elevadores S/A"/>
    <s v="Referente ao terceiro termo de aditivo do contrato"/>
    <s v="Sim"/>
    <n v="9156.5"/>
    <m/>
    <n v="9156.5"/>
    <n v="0"/>
    <n v="6"/>
    <x v="7"/>
    <x v="0"/>
  </r>
  <r>
    <x v="36"/>
    <d v="2022-06-27T00:00:00"/>
    <n v="15694"/>
    <s v="ATO"/>
    <s v="Dante Marchi"/>
    <s v="Conserto emergencial da porta de entrada do edifício Oscar Sala, foi trocado todas as dobradiças para porta principal."/>
    <s v="Sim"/>
    <n v="780"/>
    <m/>
    <n v="780"/>
    <n v="0"/>
    <n v="6"/>
    <x v="7"/>
    <x v="0"/>
  </r>
  <r>
    <x v="36"/>
    <d v="2022-06-27T00:00:00"/>
    <n v="15695"/>
    <s v="ATO"/>
    <s v="GFLA Comercio e montagens de calhas EIRELI-ME"/>
    <s v="Manutenção na vedação dos rufos de 01 reservatório do edifício Basílio Jafet"/>
    <s v="Sim"/>
    <n v="1510"/>
    <m/>
    <n v="1510"/>
    <n v="0"/>
    <n v="6"/>
    <x v="7"/>
    <x v="0"/>
  </r>
  <r>
    <x v="36"/>
    <d v="2022-06-28T00:00:00"/>
    <n v="15698"/>
    <s v="ATO"/>
    <s v="Eduardo Ureshino"/>
    <s v="1.Tubulação esgoto para conserto de vazamento no sanitário feminino do MSC, acessórios de eletroduto para o Demonstrações e PU 40 para sanitário feminino Oscar Sala (R$ 506,14); 2.Reparo de válvula HYDRA e reparo de torneira para de cozinha da terceirizada do Bloco de Serviços (R$ 456,00); 3.Placas e módulos para PIAL PLUS para utilizar os interruptores que temos em estoque (R$ 278,78); 4.Acessórios para DUTOTEC para ser utilizados nas salas do FMA que tem canaleta sem elétrica e FGE na sala de reuniões (R$ 2.161,00); 5. Flexível e sifão para uso geral no sanitários do IF (R$ 234,86); 6. Plug macho para CEPA E arruela para eletroduto uso geral (R$ 48,69); 7. Êmbolo para sanitário masculino térreo Ala 2 (R$ 323,96); 8. Fita isolante uso geral, tubo de ligação de bacia Ala 2 e BJF, kit caixa acoplada e torneira para Biblioteca, parafuso placas BJF, torneira de fechamento automático para guarita do MSC (R$ 865,32) e 9. Fixa cuba para sanitário AVC, 2 gabinetes para sanitários Diretoria, 03 painel LED 20W entrada do Milênio."/>
    <s v="Sim"/>
    <n v="5677.15"/>
    <m/>
    <n v="5677.15"/>
    <n v="0"/>
    <n v="6"/>
    <x v="7"/>
    <x v="0"/>
  </r>
  <r>
    <x v="36"/>
    <d v="2022-06-28T00:00:00"/>
    <n v="15703"/>
    <s v="ATO"/>
    <s v="Persianas Acciardi Industria e Comercio Ltda."/>
    <s v="NE.03056078 - compra de persianas para salas 3156 e 2049 da Ala I do DFGE - RC 260170 - DC 135929 - Ajuste da GO 15704 / GC 3724."/>
    <s v="Sim"/>
    <n v="2900"/>
    <m/>
    <n v="2900"/>
    <n v="0"/>
    <n v="6"/>
    <x v="7"/>
    <x v="0"/>
  </r>
  <r>
    <x v="36"/>
    <d v="2022-07-01T00:00:00"/>
    <n v="15723"/>
    <s v="ATO"/>
    <s v="Reserva Anulada"/>
    <s v="Reserva 3240863 - Convite - serviço de decoração e paisagismo de área externa - RC 266152 - DC 143654 - Valor R$ 114.785,19"/>
    <s v="Sim"/>
    <n v="0"/>
    <m/>
    <n v="0"/>
    <n v="0"/>
    <n v="7"/>
    <x v="8"/>
    <x v="0"/>
  </r>
  <r>
    <x v="36"/>
    <d v="2022-07-01T00:00:00"/>
    <n v="15724"/>
    <s v="ATO"/>
    <s v="Bustamante Solucoes Engenharia - EIRELI"/>
    <s v="NE.03259238 - serviços de manutenção de cobertura do telhado do Espaço Mario Capello - DFNC - RC 346296 - DC 145100."/>
    <s v="Sim"/>
    <n v="17850"/>
    <m/>
    <n v="17850"/>
    <n v="0"/>
    <n v="7"/>
    <x v="8"/>
    <x v="0"/>
  </r>
  <r>
    <x v="36"/>
    <d v="2022-07-05T00:00:00"/>
    <n v="15736"/>
    <s v="ATO-MP"/>
    <s v="Adilson Batista Machado"/>
    <s v="Compra emergencial para utilização na conclusão de serviços junto a Manutenção Predial (Interruptor bipolar simples de 25A - 5 unidades; Plug macho de 20A - 5 unidades)"/>
    <s v="Sim"/>
    <n v="352.94"/>
    <m/>
    <n v="352.94"/>
    <n v="0"/>
    <n v="7"/>
    <x v="8"/>
    <x v="0"/>
  </r>
  <r>
    <x v="36"/>
    <d v="2022-07-15T00:00:00"/>
    <n v="15768"/>
    <s v="ATO-MP"/>
    <s v="Robson da Silva Marques Eireli"/>
    <s v="Serviços emergenciais de demolição decorrente da remoção das 09 seringueiras no calçadão do IFUSP."/>
    <s v="Sim"/>
    <n v="2760"/>
    <m/>
    <n v="2760"/>
    <n v="0"/>
    <n v="7"/>
    <x v="8"/>
    <x v="0"/>
  </r>
  <r>
    <x v="36"/>
    <d v="2022-07-22T00:00:00"/>
    <n v="15780"/>
    <s v="ATO-MP"/>
    <s v="Materiais para Construção 2 de Julho"/>
    <s v="Compra de material de construção para execução de alvenaria e contra piso das salas 115 e 116 do AVC, serviço complementar a obra contratada do Prof. Caetano."/>
    <s v="Sim"/>
    <n v="1681.69"/>
    <m/>
    <n v="1681.69"/>
    <n v="0"/>
    <n v="7"/>
    <x v="8"/>
    <x v="0"/>
  </r>
  <r>
    <x v="36"/>
    <d v="2022-07-22T00:00:00"/>
    <n v="15781"/>
    <s v="ATO-MP"/>
    <s v="KFK Comercio de Tintas e Ferragens"/>
    <s v="Compra de tintas e acessórios de pintura para execução no SAMPA e salas 115 e 116 do AVC. Serviço complementar a obra contratada do Prof. Caetano."/>
    <s v="Sim"/>
    <n v="2378.6999999999998"/>
    <m/>
    <n v="2378.6999999999998"/>
    <n v="0"/>
    <n v="7"/>
    <x v="8"/>
    <x v="0"/>
  </r>
  <r>
    <x v="36"/>
    <d v="2022-07-28T00:00:00"/>
    <n v="15793"/>
    <s v="ATO"/>
    <s v="Ricardo Ichiwaki"/>
    <s v="Compra de tubo PVC 110mm para experimento do Laboratório Didático."/>
    <s v="Sim"/>
    <n v="204.4"/>
    <m/>
    <n v="204.4"/>
    <n v="0"/>
    <n v="7"/>
    <x v="8"/>
    <x v="0"/>
  </r>
  <r>
    <x v="36"/>
    <d v="2022-07-29T00:00:00"/>
    <n v="15802"/>
    <s v="ATO-MP"/>
    <s v="Eduardo Ureshino"/>
    <s v="Compra de suporte de tv para sala de monitoramento; acessórios de elétrica (FMA), de hidráulica (FMT) e protetor de ralo para lajes da central; material elétrico para os auditórios NORTE e SUL; A ADEVISO pu 40 para o rodapé da CENTRAL e conectores para os auditório NORTE e SUL."/>
    <s v="Sim"/>
    <n v="1081.27"/>
    <m/>
    <n v="1081.27"/>
    <n v="0"/>
    <n v="7"/>
    <x v="8"/>
    <x v="0"/>
  </r>
  <r>
    <x v="36"/>
    <d v="2022-07-29T00:00:00"/>
    <n v="15803"/>
    <s v="ATO-MP"/>
    <s v="Adilson Batista Machado"/>
    <s v="Material de escritório para suprir demanda de trabalho (Folha A3, pacote com 500 folhas; duas pranchetas; Fita adesiva antiderrapante para escadas)"/>
    <s v="Sim"/>
    <n v="316.39999999999998"/>
    <m/>
    <n v="316.39999999999998"/>
    <n v="0"/>
    <n v="7"/>
    <x v="8"/>
    <x v="0"/>
  </r>
  <r>
    <x v="36"/>
    <d v="2022-08-02T00:00:00"/>
    <n v="15813"/>
    <s v="ATO"/>
    <s v="Engemax Engenharia e Construções Ltda"/>
    <s v="Serviços de acessibilidade e pavimentação de área externa - Edifício Hepic - DC 168797 - NE 4157269 - Processo: 22.1.417.43.6 (Valor total do contrato é de R$ 122.000,00, restante do valor esta no Programa USP Eficiente 2022 GO 15811)."/>
    <s v="Sim"/>
    <n v="3529.79"/>
    <m/>
    <n v="3529.79"/>
    <n v="0"/>
    <n v="8"/>
    <x v="9"/>
    <x v="0"/>
  </r>
  <r>
    <x v="36"/>
    <d v="2022-08-04T00:00:00"/>
    <n v="15817"/>
    <s v="ATO"/>
    <s v="Materiais para Construção 2 de Julho"/>
    <s v="Compra de tinta para reforma do SAMPA"/>
    <s v="Sim"/>
    <n v="1348.88"/>
    <m/>
    <n v="1348.88"/>
    <n v="0"/>
    <n v="8"/>
    <x v="9"/>
    <x v="0"/>
  </r>
  <r>
    <x v="36"/>
    <d v="2022-08-04T00:00:00"/>
    <n v="15818"/>
    <s v="ATO"/>
    <s v="KFK Comercio de Tintas e Ferragens"/>
    <s v="Compra de materiais de pintura para reforma do SAMPA"/>
    <s v="Sim"/>
    <n v="1429.61"/>
    <m/>
    <n v="1429.61"/>
    <n v="0"/>
    <n v="8"/>
    <x v="9"/>
    <x v="0"/>
  </r>
  <r>
    <x v="36"/>
    <d v="2022-08-08T00:00:00"/>
    <n v="15827"/>
    <s v="DIR"/>
    <s v="Ibec Engenharia Ltda"/>
    <s v="Contratação de serviços de jardinagem DC 170848/2022 - Reserva 3878183/2022 - NE 4995590/2022 - Processo: 22.1.421.43.3 - Obs. Valor empenhado referente ao Exercício 2022 (novembro e dezembro)."/>
    <s v="Sim"/>
    <n v="37821.879999999997"/>
    <m/>
    <n v="37821.879999999997"/>
    <n v="0"/>
    <n v="8"/>
    <x v="9"/>
    <x v="0"/>
  </r>
  <r>
    <x v="36"/>
    <d v="2022-08-08T00:00:00"/>
    <n v="15833"/>
    <s v="DIR"/>
    <s v="Reitoria - Estagiários"/>
    <s v="Solicitação: 834/2022 Setor: Física Geral Solicitante: 73962-1 Elcio Abdalla Valor da Bolsa: 1.212,00 Previsão Orçamentária: 14.544,00 + 3.168,00 (auxílio transporte) Duração: 12 meses Jornada: 30 Horas Doc. Mov. Verba: 202202962261 Processo: 22.1.391.43.7 Aluno: 12558982 - Joara Cardoso Silva Data de Cadastro: 20/08/2022 07:43 - Remanejamento N° 2022 50422646"/>
    <s v="Sim"/>
    <n v="17712"/>
    <m/>
    <n v="17712"/>
    <n v="0"/>
    <n v="8"/>
    <x v="9"/>
    <x v="0"/>
  </r>
  <r>
    <x v="36"/>
    <d v="2022-08-12T00:00:00"/>
    <n v="15857"/>
    <s v="ATO-MP"/>
    <s v="Reserva Pregão"/>
    <s v="Cancelado - referente ao aquecedor solar do edifício de bloco de serviços - DC 181947/2022 - Processo:22.1.438.43.3 - Cancelado o valor de R$ 6.950,00."/>
    <s v="Não"/>
    <n v="0"/>
    <m/>
    <n v="0"/>
    <n v="0"/>
    <n v="8"/>
    <x v="9"/>
    <x v="0"/>
  </r>
  <r>
    <x v="36"/>
    <d v="2022-08-17T00:00:00"/>
    <n v="15870"/>
    <s v="DIR"/>
    <s v="Jose Ediniz Ribeiro Pinturas ME"/>
    <s v="Serviço de manutenção e conservação de pintura - Processo: 21.1.421.43.2 - NE 4030242/2022"/>
    <s v="Sim"/>
    <n v="19221"/>
    <m/>
    <n v="19221"/>
    <n v="0"/>
    <n v="8"/>
    <x v="9"/>
    <x v="0"/>
  </r>
  <r>
    <x v="36"/>
    <d v="2022-08-22T00:00:00"/>
    <n v="15884"/>
    <s v="ATO-MP"/>
    <s v="Bolonha Material para Construções Eireli"/>
    <s v="Aquisição emergencial para colocação de piso sala do Rack do Conjunto Alessandro Volta Bloco &quot;C&quot; andar térreo."/>
    <s v="Sim"/>
    <n v="1704.93"/>
    <m/>
    <n v="1704.93"/>
    <n v="0"/>
    <n v="8"/>
    <x v="9"/>
    <x v="0"/>
  </r>
  <r>
    <x v="36"/>
    <d v="2022-08-22T00:00:00"/>
    <n v="15891"/>
    <s v="ATO-MP"/>
    <s v="Eduardo Ureshino"/>
    <s v="Compra de vaso sanitário PNE e acessórios hidráulicos para o Tokamak, cadeado para a vigilância, canaleta para as lâmpadas UVC DFNC"/>
    <s v="Sim"/>
    <n v="1738.79"/>
    <m/>
    <n v="1738.79"/>
    <n v="0"/>
    <n v="8"/>
    <x v="9"/>
    <x v="0"/>
  </r>
  <r>
    <x v="36"/>
    <d v="2022-08-23T00:00:00"/>
    <n v="15896"/>
    <s v="ATO-MP"/>
    <s v="Reserva"/>
    <s v="Pregão Eletrônico 45/2022 - Fracassado. Reserva 4095670 ANULADA - Pregão - Serviços de limpezas de caixas d'águas do IFUSP - RC 69853 - DC 188828. Proc. 2022.1.449.43.5 -"/>
    <s v="Sim"/>
    <n v="0"/>
    <m/>
    <n v="0"/>
    <n v="0"/>
    <n v="8"/>
    <x v="9"/>
    <x v="0"/>
  </r>
  <r>
    <x v="36"/>
    <d v="2022-08-30T00:00:00"/>
    <n v="15909"/>
    <s v="ATO-MP"/>
    <s v="Eduardo Ureshino"/>
    <s v="Compra de assento sanitário PNE para instalação no Tokamak"/>
    <s v="Sim"/>
    <n v="156.66"/>
    <m/>
    <n v="156.66"/>
    <n v="0"/>
    <n v="8"/>
    <x v="9"/>
    <x v="0"/>
  </r>
  <r>
    <x v="36"/>
    <d v="2022-08-30T00:00:00"/>
    <n v="15926"/>
    <s v="ATO-MP"/>
    <s v="Eduardo Ureshino"/>
    <s v="Compra de tomadas 20A para ADM e AVF"/>
    <s v="Sim"/>
    <n v="126.5"/>
    <m/>
    <n v="126.5"/>
    <n v="0"/>
    <n v="8"/>
    <x v="9"/>
    <x v="0"/>
  </r>
  <r>
    <x v="36"/>
    <d v="2022-08-31T00:00:00"/>
    <n v="15946"/>
    <s v="ATO-MP"/>
    <s v="ALMOXARIFADO"/>
    <s v="Requisição de Almoxarifado - Manutenção Predial"/>
    <s v="Sim"/>
    <n v="11.51"/>
    <m/>
    <n v="11.51"/>
    <n v="0"/>
    <n v="8"/>
    <x v="9"/>
    <x v="0"/>
  </r>
  <r>
    <x v="36"/>
    <d v="2022-08-31T00:00:00"/>
    <n v="15940"/>
    <s v="ATO-MP"/>
    <s v="ALMOXARIFADO"/>
    <s v="Requisição de Almoxarifado"/>
    <s v="Sim"/>
    <n v="871.42"/>
    <m/>
    <n v="871.42"/>
    <n v="0"/>
    <n v="8"/>
    <x v="9"/>
    <x v="0"/>
  </r>
  <r>
    <x v="36"/>
    <d v="2022-08-31T00:00:00"/>
    <n v="15943"/>
    <s v="ATO"/>
    <s v="ALMOXARIFADO"/>
    <s v="Requisição de Almoxarifado"/>
    <s v="Sim"/>
    <n v="430"/>
    <m/>
    <n v="430"/>
    <n v="0"/>
    <n v="8"/>
    <x v="9"/>
    <x v="0"/>
  </r>
  <r>
    <x v="36"/>
    <d v="2022-08-31T00:00:00"/>
    <n v="15945"/>
    <s v="ATO-MP"/>
    <s v="ALMOXARIFADO"/>
    <s v="Requisição de Almoxarifado"/>
    <s v="Sim"/>
    <n v="666.5"/>
    <m/>
    <n v="666.5"/>
    <n v="0"/>
    <n v="8"/>
    <x v="9"/>
    <x v="0"/>
  </r>
  <r>
    <x v="36"/>
    <d v="2022-08-31T00:00:00"/>
    <n v="15949"/>
    <s v="ATO-MP"/>
    <s v="ALMOXARIFADO"/>
    <s v="Requisição de Almoxarifado"/>
    <s v="Sim"/>
    <n v="27"/>
    <m/>
    <n v="27"/>
    <n v="0"/>
    <n v="8"/>
    <x v="9"/>
    <x v="0"/>
  </r>
  <r>
    <x v="36"/>
    <d v="2022-08-31T00:00:00"/>
    <n v="15950"/>
    <s v="ATO-MP"/>
    <s v="ALMOXARIFADO"/>
    <s v="Requisição de Almoxarifado"/>
    <s v="Sim"/>
    <n v="251.19"/>
    <m/>
    <n v="251.19"/>
    <n v="0"/>
    <n v="8"/>
    <x v="9"/>
    <x v="0"/>
  </r>
  <r>
    <x v="36"/>
    <d v="2022-08-31T00:00:00"/>
    <n v="15953"/>
    <s v="ATO-MP"/>
    <s v="ALMOXARIFADO"/>
    <s v="Requisição de Almoxarifado"/>
    <s v="Sim"/>
    <n v="493.98"/>
    <m/>
    <n v="493.98"/>
    <n v="0"/>
    <n v="8"/>
    <x v="9"/>
    <x v="0"/>
  </r>
  <r>
    <x v="36"/>
    <d v="2022-08-31T00:00:00"/>
    <n v="15954"/>
    <s v="ATO-MP"/>
    <s v="ALMOXARIFADO"/>
    <s v="Requisição de Almoxarifado"/>
    <s v="Sim"/>
    <n v="1.17"/>
    <m/>
    <n v="1.17"/>
    <n v="0"/>
    <n v="8"/>
    <x v="9"/>
    <x v="0"/>
  </r>
  <r>
    <x v="36"/>
    <d v="2022-08-31T00:00:00"/>
    <n v="15960"/>
    <s v="DIR"/>
    <s v="Prado Com. de Eletron. e Servs. de Instal. EIRELI"/>
    <s v="NE.04189080 / 04189098 - Ata Registro de Preço - instalação e aquisição de condicionador de ar p/ 114 - Ed. Basilio Jafet - RC 455338 - DC 200372."/>
    <s v="Sim"/>
    <n v="10054"/>
    <m/>
    <n v="10054"/>
    <n v="0"/>
    <n v="8"/>
    <x v="9"/>
    <x v="0"/>
  </r>
  <r>
    <x v="36"/>
    <d v="2022-09-01T00:00:00"/>
    <n v="15963"/>
    <s v="ATO"/>
    <s v="Bolonha Material para Construção Eireli"/>
    <s v="Aquisição de materiais de manutenção diversos para Estoque - Processo: 22.1.528.43.2 - NE 4336783 e NE 4336791"/>
    <s v="Sim"/>
    <n v="15995"/>
    <m/>
    <n v="15995"/>
    <n v="0"/>
    <n v="9"/>
    <x v="2"/>
    <x v="0"/>
  </r>
  <r>
    <x v="36"/>
    <d v="2022-09-14T00:00:00"/>
    <n v="16045"/>
    <s v="ATO-MP"/>
    <s v="Eduardo Ureshino"/>
    <s v="Tubulação de esgoto para Oscar Sala, trena para manutenção, cola de piso uso geral e estrado de plástico para o abrigo o armário químico (R$ 740,11). Sede para HYDRAMAX e chave para flexível (R$179,00). Material elétrico para uso no LQMEC."/>
    <s v="Sim"/>
    <n v="1282.53"/>
    <m/>
    <n v="1282.53"/>
    <n v="0"/>
    <n v="9"/>
    <x v="2"/>
    <x v="0"/>
  </r>
  <r>
    <x v="36"/>
    <d v="2022-09-14T00:00:00"/>
    <n v="16046"/>
    <s v="ATO-MP"/>
    <s v="GFLA COMERCIO E MONTAGENS DE CALHAS EIRELI - ME"/>
    <s v="Vedação no entorno do reservatório e das calhas no trecho da secretaria da FEP."/>
    <s v="Sim"/>
    <n v="700"/>
    <m/>
    <n v="700"/>
    <n v="0"/>
    <n v="9"/>
    <x v="2"/>
    <x v="0"/>
  </r>
  <r>
    <x v="36"/>
    <d v="2022-09-15T00:00:00"/>
    <n v="16058"/>
    <s v="ATO-MP"/>
    <s v="CONCERTA MANUTENÇÃO PREDIAL LTDA."/>
    <s v="Devido a problemas na reforma do LQMEC, tornou-se necessária a URGENTE contratação de container para guardar os móveis e equipamentos do laboratório, até a conclusão dos serviços."/>
    <s v="Sim"/>
    <n v="3050"/>
    <m/>
    <n v="3050"/>
    <n v="0"/>
    <n v="9"/>
    <x v="2"/>
    <x v="0"/>
  </r>
  <r>
    <x v="36"/>
    <d v="2022-09-16T00:00:00"/>
    <n v="16063"/>
    <s v="ATO-MP"/>
    <s v="ALMOXARIFADO"/>
    <s v="Requisição de Almoxarifado"/>
    <s v="Sim"/>
    <n v="2413.52"/>
    <m/>
    <n v="2413.52"/>
    <n v="0"/>
    <n v="9"/>
    <x v="2"/>
    <x v="0"/>
  </r>
  <r>
    <x v="36"/>
    <d v="2022-09-22T00:00:00"/>
    <n v="16088"/>
    <s v="DIR"/>
    <s v="Débitos Tesouraria"/>
    <s v="Ajustes de lançamentos referente as despesas realizadas no Grupo da Manutenção Predial no processo de adiantamento nº : 22.1.420.43.7, mas lançados no RORÇ DFGE - GO 15860 - Contrapartida Diretoria RORÇ Básica GC 3830"/>
    <s v="Sim"/>
    <n v="2290"/>
    <m/>
    <n v="2290"/>
    <n v="0"/>
    <n v="9"/>
    <x v="2"/>
    <x v="0"/>
  </r>
  <r>
    <x v="36"/>
    <d v="2022-09-26T00:00:00"/>
    <n v="16089"/>
    <s v="ATO"/>
    <s v="TK Elevadores Brasil Ltda"/>
    <s v="Troca emergencial do óleo do motor do carte do elevador social do Edifício Principal Ala 2, óleo para engrenagem e etiqueta. Numero de patrimônio: 043.018.855"/>
    <s v="Sim"/>
    <n v="1691.64"/>
    <m/>
    <n v="1691.64"/>
    <n v="0"/>
    <n v="9"/>
    <x v="2"/>
    <x v="0"/>
  </r>
  <r>
    <x v="36"/>
    <d v="2022-09-26T00:00:00"/>
    <n v="16092"/>
    <s v="ATO-MP"/>
    <s v="Eduardo Ureshino"/>
    <s v="Compra de material elétrico para UVC Porf, Nemitala (R$ 688,55), canaleta plástica (UVC), argamassa e tubo de ligação uso geral (R$ 427,35), conexões PEAD (R$ 14,24), assento PNE para TOKAMAK (R$ 420,00)"/>
    <s v="Sim"/>
    <n v="1550.14"/>
    <m/>
    <n v="1550.14"/>
    <n v="0"/>
    <n v="9"/>
    <x v="2"/>
    <x v="0"/>
  </r>
  <r>
    <x v="36"/>
    <d v="2022-10-03T00:00:00"/>
    <n v="16118"/>
    <s v="ATO"/>
    <s v="Eduardo Ureshino"/>
    <s v="Compra de material para conserto de vazamento para usar nos telhados (fita, veda calha, primer)"/>
    <s v="Sim"/>
    <n v="503.2"/>
    <m/>
    <n v="503.2"/>
    <n v="0"/>
    <n v="10"/>
    <x v="10"/>
    <x v="0"/>
  </r>
  <r>
    <x v="36"/>
    <d v="2022-10-05T00:00:00"/>
    <n v="16127"/>
    <s v="ATO-MP"/>
    <s v="Itopro Instal e Manut de Ar Condicionado Ltda"/>
    <s v="NEO 04909538 - Serviço de desinstalação e remoção de ar condicionado no Edif. Basilio Jafet - RC 499408 - DC 228897 - Proc. 22.1.584.43.0"/>
    <s v="Sim"/>
    <n v="350"/>
    <m/>
    <n v="350"/>
    <n v="0"/>
    <n v="10"/>
    <x v="10"/>
    <x v="0"/>
  </r>
  <r>
    <x v="36"/>
    <d v="2022-10-06T00:00:00"/>
    <n v="16147"/>
    <s v="ATO-MP"/>
    <s v="Rocha Express LTDA - ME"/>
    <s v="Conserto emergencial do telhado da biblioteca para corrigir novos vazamentos que surgiram nas ultimas chuvas."/>
    <s v="Sim"/>
    <n v="2350"/>
    <m/>
    <n v="2350"/>
    <n v="0"/>
    <n v="10"/>
    <x v="10"/>
    <x v="0"/>
  </r>
  <r>
    <x v="36"/>
    <d v="2022-10-07T00:00:00"/>
    <n v="16149"/>
    <s v="ATO-MP"/>
    <s v="NET-ENTERPRISE ELETRICA E INFORMÁTICA EIRELI"/>
    <s v="Prestação de serviço emergencial em quadro elétrico do LQMEC."/>
    <s v="Sim"/>
    <n v="2282"/>
    <m/>
    <n v="2282"/>
    <n v="0"/>
    <n v="10"/>
    <x v="10"/>
    <x v="0"/>
  </r>
  <r>
    <x v="36"/>
    <d v="2022-10-11T00:00:00"/>
    <n v="16184"/>
    <s v="ATO-MP"/>
    <s v="CONCERTA MANUTENÇÃO PREDIAL LTDA."/>
    <s v="Devido a problemas na reforma do LQMEC, tornou-se necessária a URGENTE contratação de container para guardar os móveis e equipamentos do laboratório, até a conclusão dos serviços."/>
    <s v="Sim"/>
    <n v="3050"/>
    <m/>
    <n v="3050"/>
    <n v="0"/>
    <n v="10"/>
    <x v="10"/>
    <x v="0"/>
  </r>
  <r>
    <x v="36"/>
    <d v="2022-10-14T00:00:00"/>
    <n v="16196"/>
    <s v="ATO-MP"/>
    <s v="Eduardo Ureshino"/>
    <s v="Conserto de dois purificadores de água localizados no Bloco de Serviço e Show de Física, patrimônios nºs 043.019627 e 043.020520"/>
    <s v="Sim"/>
    <n v="470"/>
    <m/>
    <n v="470"/>
    <n v="0"/>
    <n v="10"/>
    <x v="10"/>
    <x v="0"/>
  </r>
  <r>
    <x v="36"/>
    <d v="2022-10-26T00:00:00"/>
    <n v="16243"/>
    <s v="ATO-MP"/>
    <s v="Prado Com. de Eletron. e Servs. de Instal. EIRELI"/>
    <s v="NE.05277543 / 05277551 - Ata Registro de Preço - serviços de instalações e aquisições de condicionadores de ar - RC 569201 - DC 256904."/>
    <s v="Sim"/>
    <n v="20108"/>
    <m/>
    <n v="20108"/>
    <n v="0"/>
    <n v="10"/>
    <x v="10"/>
    <x v="0"/>
  </r>
  <r>
    <x v="36"/>
    <d v="2022-10-31T00:00:00"/>
    <n v="16252"/>
    <s v="ATO"/>
    <s v="Eduardo Ureshino"/>
    <s v="06 Chave allen para as papeleiras a pedido do Samuel, puxa expansiva para uso geral, rebitador uso geral (R$ 159,40); tubulação de PVC para conserto vazamento no Abrahão, desengripante e graxa uso geral (R$ 326,39); acessórios para eletroduto para o auditório Novo I instalação de ponto de rede (R$ 85,74)."/>
    <s v="Sim"/>
    <n v="571.53"/>
    <m/>
    <n v="571.53"/>
    <n v="0"/>
    <n v="10"/>
    <x v="10"/>
    <x v="0"/>
  </r>
  <r>
    <x v="36"/>
    <d v="2022-11-10T00:00:00"/>
    <n v="16295"/>
    <s v="DIR"/>
    <s v="Reserva Pregão"/>
    <s v="ANULADA - FECHAMENTO DO EXERCÍCIO - Aquisição de aparelhos de Ar Condicionado e serviço de instalação dos aparelhos - DC 258095/2022 - Processo: 22.1.607.43.0 - Obs. O restante da reserva esta registrado na GO 16294"/>
    <s v="Sim"/>
    <n v="0"/>
    <m/>
    <n v="0"/>
    <n v="0"/>
    <n v="11"/>
    <x v="3"/>
    <x v="0"/>
  </r>
  <r>
    <x v="36"/>
    <d v="2022-11-17T00:00:00"/>
    <n v="16310"/>
    <s v="DIR"/>
    <s v="Prefeitura do Campus USP da Capital"/>
    <s v="Referente ao OF.DVGS/SVRN/111/PUSP-C Tratamento e Destinação das Lâmpadas Fluorescentes e de LED - Remanejamento N° 2022 50604507"/>
    <s v="Sim"/>
    <n v="551.88"/>
    <m/>
    <n v="551.88"/>
    <n v="0"/>
    <n v="11"/>
    <x v="3"/>
    <x v="0"/>
  </r>
  <r>
    <x v="36"/>
    <d v="2022-11-18T00:00:00"/>
    <n v="16316"/>
    <s v="ATO-MP"/>
    <s v="Ra'S Instalacoes Eletricas Ltda - EPP"/>
    <s v="NE.05774199 - serviço de instalação de piso e retirada e instalação de bancada de granito no Ed. Alessandro Volta - RC 579304 - DC 273094."/>
    <s v="Sim"/>
    <n v="8464.5499999999993"/>
    <m/>
    <n v="8464.5499999999993"/>
    <n v="0"/>
    <n v="11"/>
    <x v="3"/>
    <x v="0"/>
  </r>
  <r>
    <x v="36"/>
    <d v="2022-11-28T00:00:00"/>
    <n v="16341"/>
    <s v="ATO"/>
    <s v="Eduardo Ureshino"/>
    <s v="Compra de tela tapume p escadão da lanchonete (R$ 200,60), cabo PP 3x2,5 e 2x1,5 instalação de ar condicionado e lãmpada UVC (R$ 1552,40), material elétrico p UVC Nemitala (R$212,00), fechadura eletro imã AVC, material hidráulico para vazamento EP Principal e uso geral (R$ 874,54)"/>
    <s v="Sim"/>
    <n v="3604.34"/>
    <m/>
    <n v="3604.34"/>
    <n v="0"/>
    <n v="11"/>
    <x v="3"/>
    <x v="0"/>
  </r>
  <r>
    <x v="36"/>
    <d v="2022-11-29T00:00:00"/>
    <n v="16348"/>
    <s v="DIR"/>
    <s v="Centúria Ferragens e Parafusos Eireli"/>
    <s v="Aquisição de materiais para manutenção - NE 5909779, 5909795 e 5909787 - Processo: 22.1.494.43.0"/>
    <s v="Sim"/>
    <n v="7511"/>
    <m/>
    <n v="7511"/>
    <n v="0"/>
    <n v="11"/>
    <x v="3"/>
    <x v="0"/>
  </r>
  <r>
    <x v="36"/>
    <d v="2022-11-30T00:00:00"/>
    <n v="16344"/>
    <s v="ATO-MP"/>
    <s v="Viks Elevadores LTDA"/>
    <s v="Conserto emergencial do elevador do TOKAMAK. Temos um Portador de Necessidades Especiais - PNE, no edifício e que não consegue trabalhar sem o elevador estar funcionando plenamente."/>
    <s v="Sim"/>
    <n v="4499.8999999999996"/>
    <m/>
    <n v="4499.8999999999996"/>
    <n v="0"/>
    <n v="11"/>
    <x v="3"/>
    <x v="0"/>
  </r>
  <r>
    <x v="36"/>
    <d v="2022-11-30T00:00:00"/>
    <n v="16353"/>
    <s v="ATO-MP"/>
    <s v="Eduardo Ureshino"/>
    <s v="Compra de 01 torneira de limpeza saída para tanque FNC, 02 fitas isolantes, 03 luvas, 01 desentupidor e dois alicates para uso cotidiano (R$ 372,27), compra de 05 organizador de escritório para melhor distribuição das tarefas da manutenção (R$ 174,50)"/>
    <s v="Sim"/>
    <n v="546.77"/>
    <m/>
    <n v="546.77"/>
    <n v="0"/>
    <n v="11"/>
    <x v="3"/>
    <x v="0"/>
  </r>
  <r>
    <x v="36"/>
    <d v="2022-12-12T00:00:00"/>
    <n v="16391"/>
    <s v="ATO-MP"/>
    <s v="Eduardo Ureshino"/>
    <s v="Compra de material hidráulico de uso geral, disjuntor 10A para UVC Nemitala."/>
    <s v="Sim"/>
    <n v="686.8"/>
    <m/>
    <n v="686.8"/>
    <n v="0"/>
    <n v="12"/>
    <x v="4"/>
    <x v="0"/>
  </r>
  <r>
    <x v="36"/>
    <d v="2022-12-14T00:00:00"/>
    <n v="16418"/>
    <s v="ATO-MP"/>
    <s v="VIKS Elevadores Ltda"/>
    <s v="Reparo emergencial de placa de controle do Elevador Social do Edifício Tokamak - n° de patrimônio: 043.024.278"/>
    <s v="Sim"/>
    <n v="3077"/>
    <m/>
    <n v="3077"/>
    <n v="0"/>
    <n v="12"/>
    <x v="4"/>
    <x v="0"/>
  </r>
  <r>
    <x v="36"/>
    <d v="2022-12-14T00:00:00"/>
    <n v="16419"/>
    <s v="ATO-MP"/>
    <s v="Refrishopping Comercio e Serviços em Refrigeração"/>
    <s v="Aquisição de dois controles remotos em substituição de controles quebrados dos ares condicionados da sala do Acervo do I.F , alocado no Edifício Van Der Graaff. Ar condicionado marca Hitachi - Patrimônio: 043.016.452 Ar Condicionado marca Rheem - Patrimônio: 043.016.042"/>
    <s v="Sim"/>
    <n v="240"/>
    <m/>
    <n v="240"/>
    <n v="0"/>
    <n v="12"/>
    <x v="4"/>
    <x v="0"/>
  </r>
  <r>
    <x v="36"/>
    <d v="2022-12-15T00:00:00"/>
    <n v="16431"/>
    <s v="ATO-MP"/>
    <s v="Adilson Batista Machado"/>
    <s v="Aquisição de botinas de segurança para os funcionários do setor de Manutenção Predial. Anizete Silva; Cosme Ataíde; Valdevan Aquino; Luis Carlos; Paulo Roberto; Diogo Azarias."/>
    <s v="Sim"/>
    <n v="715.29"/>
    <m/>
    <n v="715.29"/>
    <n v="0"/>
    <n v="12"/>
    <x v="4"/>
    <x v="0"/>
  </r>
  <r>
    <x v="36"/>
    <d v="2022-12-16T00:00:00"/>
    <n v="16433"/>
    <s v="ATO-MP"/>
    <s v="Casa Pedroso Materiais para Construção Ltda. - EPP"/>
    <s v="Utilização emergencial para troca das fechaduras das salas n° 102 e 228 / B do Edifício Basílio Jafet. Duas fechaduras Pado 40mm externa."/>
    <s v="Sim"/>
    <n v="180.74"/>
    <m/>
    <n v="180.74"/>
    <n v="0"/>
    <n v="12"/>
    <x v="4"/>
    <x v="0"/>
  </r>
  <r>
    <x v="36"/>
    <d v="2022-12-19T00:00:00"/>
    <n v="16436"/>
    <s v="ATO-MP"/>
    <s v="GFLA Comércio e Montagens de Calhas Eireli-ME"/>
    <s v="Serviços emergenciais do telhado do Edifício Hepic do Instituto de Física da USP."/>
    <s v="Sim"/>
    <n v="3800"/>
    <m/>
    <n v="3800"/>
    <n v="0"/>
    <n v="12"/>
    <x v="4"/>
    <x v="0"/>
  </r>
  <r>
    <x v="37"/>
    <d v="2022-02-16T00:00:00"/>
    <n v="15148"/>
    <s v="FEP"/>
    <s v="Agilent Technologies Ltda"/>
    <s v="Aquisição de bombas weg - Processo:22.1.45.43.1 - NE 707922 - Edital de Apoio à Manutenção preventiva e corretiva de equipamentos Multiusuários cadastrados no USPMULTI - 2021. Portaria PRP 820/21"/>
    <s v="Sim"/>
    <n v="4981.8"/>
    <m/>
    <n v="4981.8"/>
    <n v="0"/>
    <n v="2"/>
    <x v="5"/>
    <x v="3"/>
  </r>
  <r>
    <x v="37"/>
    <d v="2022-03-08T00:00:00"/>
    <n v="15194"/>
    <s v="FEP"/>
    <s v="Banco do Brasil"/>
    <s v="NE.01000733 - Pagamento de taxas referente a fechamento de cambio de importação - Equipamento para espalhamento de Raio-X - DC 178766/2021."/>
    <s v="Sim"/>
    <n v="166"/>
    <m/>
    <n v="166"/>
    <n v="0"/>
    <n v="3"/>
    <x v="6"/>
    <x v="3"/>
  </r>
  <r>
    <x v="38"/>
    <d v="2022-06-28T00:00:00"/>
    <n v="15707"/>
    <s v="DIR-SBI"/>
    <s v="Led Encadernadora Comercio e Servicos Ltda - ME"/>
    <s v="NE.03356969 - serviço de encadernação de material bibliográfico - RC 321684 - DC 133608."/>
    <s v="Sim"/>
    <n v="6930"/>
    <m/>
    <n v="6930"/>
    <n v="0"/>
    <n v="6"/>
    <x v="7"/>
    <x v="0"/>
  </r>
  <r>
    <x v="38"/>
    <d v="2022-07-29T00:00:00"/>
    <n v="15800"/>
    <s v="SBI"/>
    <s v="Lojas Martex Junior Móveis Eirelli"/>
    <s v="Aquisição de armário roupeiro - NE 3626079/2022 - Processo: 22.1.425.43.9"/>
    <s v="Sim"/>
    <n v="5779.52"/>
    <m/>
    <n v="5779.52"/>
    <n v="0"/>
    <n v="7"/>
    <x v="8"/>
    <x v="0"/>
  </r>
  <r>
    <x v="38"/>
    <d v="2022-08-02T00:00:00"/>
    <n v="15809"/>
    <s v="SBI"/>
    <s v="Sistécnica Informática e Serviços Eireli"/>
    <s v="Aquisição de leitor de código de barra - NE 3765230/2022 - Processo: 22.1.349.43.0"/>
    <s v="Sim"/>
    <n v="495"/>
    <m/>
    <n v="495"/>
    <n v="0"/>
    <n v="8"/>
    <x v="9"/>
    <x v="0"/>
  </r>
  <r>
    <x v="38"/>
    <d v="2022-08-02T00:00:00"/>
    <n v="15810"/>
    <s v="SBI"/>
    <s v="Rocar Comércio, licitações e locações Limitada"/>
    <s v="Aquisição de fone com microfone - NE 3765214/2022 - Processo: 22.1.349.43.0"/>
    <s v="Sim"/>
    <n v="336"/>
    <m/>
    <n v="336"/>
    <n v="0"/>
    <n v="8"/>
    <x v="9"/>
    <x v="0"/>
  </r>
  <r>
    <x v="39"/>
    <d v="2022-03-08T00:00:00"/>
    <n v="15196"/>
    <s v="AAA-CPG-I"/>
    <s v="Aluno(a) da CPGI"/>
    <s v="Auxílio Diário (Aluna).Patrícia Mie Matsuo - Participar do 11th World Environmental Education Congress (WEEC)a ser realizado em Praga - República Checa, no período de 14 a 18/03/2022. CAPES/PROAP/2015 - SICONV 817757. Proc. 22.1.49.43.7"/>
    <s v="Sim"/>
    <n v="4706.26"/>
    <m/>
    <n v="4706.26"/>
    <n v="0"/>
    <n v="3"/>
    <x v="6"/>
    <x v="5"/>
  </r>
  <r>
    <x v="39"/>
    <d v="2022-04-11T00:00:00"/>
    <n v="15348"/>
    <s v="DIR"/>
    <s v="MERU VIAGENS EIRELI"/>
    <s v="CONTRATO DE AGENCIAMENTO DE PASSAGENS AÉREAS - EXERCÍCIO 2022 - Convênio PROAP 817757/2015 - NEE 1571420/2022 - Proc. 22.1.164.43.0"/>
    <s v="Sim"/>
    <n v="20574.77"/>
    <m/>
    <n v="20574.77"/>
    <n v="0"/>
    <n v="4"/>
    <x v="0"/>
    <x v="5"/>
  </r>
  <r>
    <x v="39"/>
    <d v="2022-06-23T00:00:00"/>
    <n v="15684"/>
    <s v="AAA-CPG-I"/>
    <s v="Aluno(a) da CPGI"/>
    <s v="Auxílio Diário (Aluno).Felipe Prado Correa Pereira - Participar do(a) 16th Biennial IHPST Conference 2022 - University of Calgary - a ser realizado em Alberta, Canadá, no período de 03 a 07/07/2022. CAPES/PROAP/2015 - SICONV 817757. Proc. 22.1.365.43.6"/>
    <s v="Sim"/>
    <n v="760.69"/>
    <m/>
    <n v="760.69"/>
    <n v="0"/>
    <n v="6"/>
    <x v="7"/>
    <x v="5"/>
  </r>
  <r>
    <x v="39"/>
    <d v="2022-06-28T00:00:00"/>
    <n v="15705"/>
    <s v="AAA-CPG-I"/>
    <s v="Aluno(a) da CPGI"/>
    <s v="Auxílio Diário (Aluno(a) - João Pedro Ghidini da Silva. Participar do XX IOSTE – International Organization for Science and Technology Education 2022, de 25 a 29/07/2022 em Recife - PE. Proc. 22.1.363.43.3"/>
    <s v="Sim"/>
    <n v="960"/>
    <m/>
    <n v="960"/>
    <n v="0"/>
    <n v="6"/>
    <x v="7"/>
    <x v="5"/>
  </r>
  <r>
    <x v="39"/>
    <d v="2022-06-28T00:00:00"/>
    <n v="15706"/>
    <s v="AAA-CPG-I"/>
    <s v="Aluno(a) da CPGI"/>
    <s v="Auxílio Diário (Aluno(a) - Anne Caroline de Freitas. Participar do XX IOSTE – International Organization for Science and Technology Education 2022, de 25 a 29/07/2022 em Recife - PE. Proc. 22.1.364.43.0"/>
    <s v="Sim"/>
    <n v="960"/>
    <m/>
    <n v="960"/>
    <n v="0"/>
    <n v="6"/>
    <x v="7"/>
    <x v="5"/>
  </r>
  <r>
    <x v="39"/>
    <d v="2022-07-04T00:00:00"/>
    <n v="15735"/>
    <s v="AAA-CPG-I"/>
    <s v="Aluno(a) da CPGI"/>
    <s v="Auxílio Diário (Aluno(a) - Gabriela dos Santos Brito. Participar do XX IOSTE – International Organization for Science and Technology Education 2022, de 25 a 29/07/2022 em Recife - PE. Proc. 22.1.376.43.8"/>
    <s v="Sim"/>
    <n v="960"/>
    <m/>
    <n v="960"/>
    <n v="0"/>
    <n v="7"/>
    <x v="8"/>
    <x v="5"/>
  </r>
  <r>
    <x v="39"/>
    <d v="2022-07-05T00:00:00"/>
    <n v="15739"/>
    <s v="AAA-CPG-I"/>
    <s v="Aluno(a) da CPGI"/>
    <s v="Auxílio Diário (Aluno(a) - Barbara Benati Naves. Participar do XX IOSTE – International Organization for Science and Technology Education 2022, de 25 a 29/07/2022 em Recife - PE. Proc. 22.1.375.43.1"/>
    <s v="Sim"/>
    <n v="960"/>
    <m/>
    <n v="960"/>
    <n v="0"/>
    <n v="7"/>
    <x v="8"/>
    <x v="5"/>
  </r>
  <r>
    <x v="39"/>
    <d v="2022-07-05T00:00:00"/>
    <n v="15740"/>
    <s v="AAA-CPG-I"/>
    <s v="Aluno(a) da CPGI"/>
    <s v="Auxílio Diário (Aluno(a) - Bruno Fancio Lima.). Participar do Encontro de História e Filosofia da Biologia 2022, de 27 a 29/07/2022 em Bauru - SP."/>
    <s v="Sim"/>
    <n v="960"/>
    <m/>
    <n v="960"/>
    <n v="0"/>
    <n v="7"/>
    <x v="8"/>
    <x v="5"/>
  </r>
  <r>
    <x v="39"/>
    <d v="2022-07-05T00:00:00"/>
    <n v="15741"/>
    <s v="AAA-CPG-I"/>
    <s v="Aluno(a) da CPGI"/>
    <s v="Auxílio Diário (Aluno(a) - Anderson Ricardo Carlos. Participar do Encontro de História e Filosofia da Biologia 2022, de 27 a 29/07/2022 em Bauru - SP."/>
    <s v="Sim"/>
    <n v="960"/>
    <m/>
    <n v="960"/>
    <n v="0"/>
    <n v="7"/>
    <x v="8"/>
    <x v="5"/>
  </r>
  <r>
    <x v="39"/>
    <d v="2022-08-29T00:00:00"/>
    <n v="15921"/>
    <s v="AAA-CPG-I"/>
    <s v="Aluno(a) da CPGI"/>
    <s v="Auxílio Diário (Aluno). Matheus de Oliveira Louzada - Participação em evento científico internacional - Escola de Física CERN 2022 em Lisboa (Portugal) e Genebra (Suiça), de 01 a 10/09/2022. NEE 4140560 - CAPES/PROAP/2015 - SICONV 817757. Proc. 22.1.511.43.2.. Foi solicitado o cancelamento do auxílio pelo interessado conf. docto. anexo"/>
    <s v="Sim"/>
    <n v="1883.19"/>
    <m/>
    <n v="1883.19"/>
    <n v="0"/>
    <n v="8"/>
    <x v="9"/>
    <x v="5"/>
  </r>
  <r>
    <x v="39"/>
    <d v="2022-10-18T00:00:00"/>
    <n v="16219"/>
    <s v="AAA-CPG-I"/>
    <s v="Aluno(a) da CPGI"/>
    <s v="Auxílio Diário Aluno(a) - Yuri Kavalciuki dos Santos Sanches. Participar do 45º Congresso da Associação de Zoológicos e Aquários do Brasil 2022, de 22 a 26/11/2022 em São Paulo - SP. Proc. 22.1.636.43.0"/>
    <s v="Sim"/>
    <n v="640"/>
    <m/>
    <n v="640"/>
    <n v="0"/>
    <n v="10"/>
    <x v="10"/>
    <x v="5"/>
  </r>
  <r>
    <x v="39"/>
    <d v="2022-10-19T00:00:00"/>
    <n v="16220"/>
    <s v="AAA-CPG-I"/>
    <s v="Professor(a) Visitante Estrangeiro CPGI"/>
    <s v="Auxílio Diário (Prof. Visitante Estrangeiro). Agústin Adúriz-Bravo - (Universidade de Buenos Aires) Para ministrar a disciplina “ECF5801 – Fundamentos Epistemológicos do Ensino de Ciências” no período de 24/10 a 04/11/2022. NE 5189733 - CAPES/PROAP/2015 - SICONV 817757. Proc. 22.1.640.43.7"/>
    <s v="Sim"/>
    <n v="4109.8900000000003"/>
    <m/>
    <n v="4109.8900000000003"/>
    <n v="0"/>
    <n v="10"/>
    <x v="10"/>
    <x v="5"/>
  </r>
  <r>
    <x v="39"/>
    <d v="2022-11-25T00:00:00"/>
    <n v="16340"/>
    <s v="AAA-CPG-I"/>
    <s v="Professor(a) Visitante Nacional"/>
    <s v="Auxílio Diário (Prof. Visitante) Luciana Sedano de Souza - (Universidade Estadual de Santa Cruz - UESC - BA) - Participação na comissão julgadora de dissertação de mestrado da aluna Débora Claudino Carlos, no dia 20/12/2022. - NE 05842208 - CAPES/PROAP/2015 - SICONV 817757. Proc. 22.1.344.43.9"/>
    <s v="Sim"/>
    <n v="320"/>
    <m/>
    <n v="320"/>
    <n v="0"/>
    <n v="11"/>
    <x v="3"/>
    <x v="5"/>
  </r>
  <r>
    <x v="40"/>
    <d v="2022-02-11T00:00:00"/>
    <n v="15134"/>
    <s v="DIR-CCIF"/>
    <s v="QUELLER INFORMáTICA &amp; COMÉRCIO LTDA - ME"/>
    <s v="Aquisição de Nobreak - DC 170226/2021 - NE 669060 / 2022 - Processo: 21.1.00407.43.0"/>
    <s v="Sim"/>
    <n v="810"/>
    <m/>
    <n v="810"/>
    <n v="0"/>
    <n v="2"/>
    <x v="5"/>
    <x v="3"/>
  </r>
  <r>
    <x v="40"/>
    <d v="2022-03-31T00:00:00"/>
    <n v="15296"/>
    <s v="DIR"/>
    <s v="Pró-Reitoria de Pesquisa - Unid.95"/>
    <s v="Devolução de saldo remanescente ref. Edital de Apoio a Novos Docentes 2019. Prof. Erix Alexander Garcés DFGE - Remanejamento 50165503/2022."/>
    <s v="Sim"/>
    <n v="9172.1"/>
    <m/>
    <n v="9172.1"/>
    <n v="0"/>
    <n v="3"/>
    <x v="6"/>
    <x v="3"/>
  </r>
  <r>
    <x v="41"/>
    <d v="2022-03-17T00:00:00"/>
    <n v="15230"/>
    <s v="FMT"/>
    <s v="Labsynth Produtos para laboratório Ltda"/>
    <s v="Éter de Petróleo e Acetona para limpeza do Chiller equipamento de resfriamento de água do setor Criogenia"/>
    <s v="Sim"/>
    <n v="284.32"/>
    <m/>
    <n v="284.32"/>
    <n v="0"/>
    <n v="3"/>
    <x v="6"/>
    <x v="1"/>
  </r>
  <r>
    <x v="41"/>
    <d v="2022-04-07T00:00:00"/>
    <n v="15326"/>
    <s v="FMT"/>
    <s v="Labsynth Produtos para laboratório Ltda"/>
    <s v="Compra de produtos químicos controlados: Tolueno; Éter de Petróleo; Acetona. N.F. 739.051"/>
    <s v="Sim"/>
    <n v="436.6"/>
    <m/>
    <n v="436.6"/>
    <n v="0"/>
    <n v="4"/>
    <x v="0"/>
    <x v="1"/>
  </r>
  <r>
    <x v="41"/>
    <d v="2022-04-14T00:00:00"/>
    <n v="15365"/>
    <s v="FMT"/>
    <s v="Rosinei Aparecida Toni Manutencao Ltda."/>
    <s v="NE.01685442 - serviço de manutenção do Chiller do Laboratório de Criogenia - RC 58983 - DC 72960."/>
    <s v="Sim"/>
    <n v="4020"/>
    <m/>
    <n v="4020"/>
    <n v="0"/>
    <n v="4"/>
    <x v="0"/>
    <x v="1"/>
  </r>
  <r>
    <x v="41"/>
    <d v="2022-05-12T00:00:00"/>
    <n v="15555"/>
    <s v="FMT"/>
    <s v="Salvi Casagrande Medição e Autom Ltda."/>
    <s v="Conjunto de reparo válvula de segurança e kit de reparo regulador para manuseio do gás hélio da Criogenia"/>
    <s v="Sim"/>
    <n v="320"/>
    <m/>
    <n v="320"/>
    <n v="0"/>
    <n v="5"/>
    <x v="1"/>
    <x v="1"/>
  </r>
  <r>
    <x v="41"/>
    <d v="2022-05-12T00:00:00"/>
    <n v="15559"/>
    <s v="FMT"/>
    <s v="Labsynth Produtos para laboratório Ltda"/>
    <s v="Aquisição de produtos controlados: Acetona, Éter de Petróleo e Tolueno. Para limpeza do Chiller (equipamento de resfriamento de água)"/>
    <s v="Sim"/>
    <n v="463.49"/>
    <m/>
    <n v="463.49"/>
    <n v="0"/>
    <n v="5"/>
    <x v="1"/>
    <x v="1"/>
  </r>
  <r>
    <x v="41"/>
    <d v="2022-08-02T00:00:00"/>
    <n v="15815"/>
    <s v="FMT"/>
    <s v="Casa Americana de Artigos para Laboratórios ltda"/>
    <s v="Aquisição de Reagente químicos para uso da criogenia - NE 3777786/2022 - GO 15814 e GC 3741"/>
    <s v="Sim"/>
    <n v="3324"/>
    <m/>
    <n v="3324"/>
    <n v="0"/>
    <n v="8"/>
    <x v="9"/>
    <x v="1"/>
  </r>
  <r>
    <x v="41"/>
    <d v="2022-08-12T00:00:00"/>
    <n v="15855"/>
    <s v="FMT"/>
    <s v="Bolonha Material p/ Construcao EIRELI - EPP"/>
    <s v="NE.03984412 - compra de galão de tinta p/ uso no Laboratório de Criogenia - RC 390163 - DC 181742."/>
    <s v="Sim"/>
    <n v="269.8"/>
    <m/>
    <n v="269.8"/>
    <n v="0"/>
    <n v="8"/>
    <x v="9"/>
    <x v="1"/>
  </r>
  <r>
    <x v="41"/>
    <d v="2022-10-03T00:00:00"/>
    <n v="16123"/>
    <s v="FMT"/>
    <s v="Diarias (Internacionais)"/>
    <s v="Diária N° 202200037 - Felix Guillermo Gonzalez Hernandez - Destino: Houston/-Estados Unidos da América Saida Prevista: 03/10/2022 - 00:01 Término Prevista: 06/10/2022 - 23:59 - Diárias Internacionais: 4 - Finalidade da Diária: Visita científica na Universidade Rice. A viagem está sendo parcialmente custeada (passagem aérea) com recursos do grupo anfitrião (Chamada Brasil@Rice).Do ponto de visita científico, interessa ao DFMT a colaboração com o grupo em Rice para consolidar a formação de um centro nacional de pesquisa em terahertz no departamento. Do ponto de vista das atividades relacionadas com criogenia no IF, é de grande interesse conhecer a situação da atual crise do hélio líquido nos Estados Unidos e observar as medidas tomadas pelas universidades para contornar esta situação."/>
    <s v="Sim"/>
    <n v="5233.01"/>
    <m/>
    <n v="5233.01"/>
    <n v="0"/>
    <n v="10"/>
    <x v="10"/>
    <x v="1"/>
  </r>
  <r>
    <x v="41"/>
    <d v="2022-11-04T00:00:00"/>
    <n v="16273"/>
    <s v="FMT"/>
    <s v="Reserva"/>
    <s v="Reserva 5540600 ANULADA - FECHAMENTO DO EXERCÍCIO 2022 - Pregão - Fornecimento e instalação de um portão de ferro automatizado p/ o Lab. de Criogenia - RC 474340 - DC 263250."/>
    <s v="Sim"/>
    <n v="0"/>
    <m/>
    <n v="0"/>
    <n v="0"/>
    <n v="11"/>
    <x v="3"/>
    <x v="1"/>
  </r>
  <r>
    <x v="42"/>
    <d v="2022-01-17T00:00:00"/>
    <n v="15038"/>
    <s v="FMT"/>
    <s v="GTMAX3D Equipamentos Eletrôn e Mat. Plásticos Ltda"/>
    <s v="NE.00297937/22 - Compra de 01 scanner e 01 impressora 3D p/ uso no Laboratório Didático - Reserva 297562/22 RC 341373/21 - DC 210236/21."/>
    <s v="Sim"/>
    <n v="19850"/>
    <m/>
    <n v="19850"/>
    <n v="0"/>
    <n v="1"/>
    <x v="11"/>
    <x v="3"/>
  </r>
  <r>
    <x v="42"/>
    <d v="2022-01-19T00:00:00"/>
    <n v="15040"/>
    <s v="FMT"/>
    <s v="Fluke do Brasil Ltda"/>
    <s v="Aquisição de Osciloscopio - NE 335537 - Processo 21.1.528.43.1 - Grupo 404 - Projetos Especiais - Grad - Programa de Laboratórios Didáticos - 2021 - OBS. Valor original da NE R$ 83.000,00 - Foi concedido um desconto de R$ 1.383,33 na Danfe, passando a ser R$ 81.616,67"/>
    <s v="Sim"/>
    <n v="81616.67"/>
    <m/>
    <n v="81616.67"/>
    <n v="0"/>
    <n v="1"/>
    <x v="11"/>
    <x v="3"/>
  </r>
  <r>
    <x v="42"/>
    <d v="2022-01-26T00:00:00"/>
    <n v="15055"/>
    <s v="FMT"/>
    <s v="AudioFrahm Industria e Comercio de Eletroeletron."/>
    <s v="NE.00739611 - Aquisição de equipamentos (monitor de áudio) - Programa de Lab. Didáticos - 2021 - RC 434649/2021 - DC 6444."/>
    <s v="Sim"/>
    <n v="7146.54"/>
    <m/>
    <n v="7146.54"/>
    <n v="0"/>
    <n v="1"/>
    <x v="11"/>
    <x v="3"/>
  </r>
  <r>
    <x v="42"/>
    <d v="2022-02-04T00:00:00"/>
    <n v="15079"/>
    <s v="FMT"/>
    <s v="Monaco Comércio Eletronicos Eireli"/>
    <s v="Equipamentos e componentes para Rádio e TV - NE 557645/2022 - Processo 21.1.432.43.4 - Programa de Laboratórios"/>
    <s v="Sim"/>
    <n v="36747"/>
    <m/>
    <n v="36747"/>
    <n v="0"/>
    <n v="2"/>
    <x v="5"/>
    <x v="3"/>
  </r>
  <r>
    <x v="42"/>
    <d v="2022-02-24T00:00:00"/>
    <n v="15174"/>
    <s v="FMT"/>
    <s v="Monaco Comercio Eletronicos - EIRELI"/>
    <s v="NE.01206196 - Pregão - aquisição de microfone profissional p/ o Programa de Lab. Didáticos - RC 60996 - DC 30990."/>
    <s v="Sim"/>
    <n v="10860"/>
    <m/>
    <n v="10860"/>
    <n v="0"/>
    <n v="2"/>
    <x v="5"/>
    <x v="3"/>
  </r>
  <r>
    <x v="42"/>
    <d v="2022-04-18T00:00:00"/>
    <n v="15372"/>
    <s v="FMT"/>
    <s v="HKA Tecnologias do Brasil Eireli ME"/>
    <s v="Aquisição de mesa digitalizadora - RC 8277 - DC 78208 - NE 2280560 - Processo: 22.1.195.43.3"/>
    <s v="Sim"/>
    <n v="1200"/>
    <m/>
    <n v="1200"/>
    <n v="0"/>
    <n v="4"/>
    <x v="0"/>
    <x v="3"/>
  </r>
  <r>
    <x v="42"/>
    <d v="2022-04-20T00:00:00"/>
    <n v="15381"/>
    <s v="FMT"/>
    <s v="Reserva"/>
    <s v="Cancelado - Reserva 1795418 - Pregão - aquisição de tela touch screen 65&quot; - RC 147943 - DC 78917 - Pregão Fracassado - valor anterior R$ 21.699,54."/>
    <s v="Sim"/>
    <n v="0"/>
    <m/>
    <n v="0"/>
    <n v="0"/>
    <n v="4"/>
    <x v="0"/>
    <x v="3"/>
  </r>
  <r>
    <x v="42"/>
    <d v="2022-05-18T00:00:00"/>
    <n v="15604"/>
    <s v="FMT"/>
    <s v="Wall ST Comercial e Seattle Tecnol. e Com. de Prod"/>
    <s v="NE.02873277 / 02873331 - aquisições de câmaras digitais e televisores de 75 &quot; - RC 8447 - DC 105353 - Alteração de R$ 31.112,33."/>
    <s v="Sim"/>
    <n v="25639"/>
    <m/>
    <n v="25639"/>
    <n v="0"/>
    <n v="5"/>
    <x v="1"/>
    <x v="3"/>
  </r>
  <r>
    <x v="42"/>
    <d v="2022-10-10T00:00:00"/>
    <n v="16166"/>
    <s v="FMT"/>
    <s v="F.L Santos Comércio e Serviços Tecnológicos"/>
    <s v="NE - 5468080 - Aquisição de impressora 3D - Processo: 22.1.598.43.0 - Reserva: 5021530 - Alerado o valor de R$ 2098,00"/>
    <s v="Sim"/>
    <n v="1768"/>
    <m/>
    <n v="1768"/>
    <n v="0"/>
    <n v="10"/>
    <x v="10"/>
    <x v="3"/>
  </r>
  <r>
    <x v="42"/>
    <d v="2022-11-07T00:00:00"/>
    <n v="16279"/>
    <s v="FMT"/>
    <s v="Ronaldo Eletro - EIRELI"/>
    <s v="NE.05888763 - Pregão - aquisição de projetor multimídia - RC 545973 - DC 265660 - Alterado o valor de R$ 20.350,00."/>
    <s v="Sim"/>
    <n v="8000"/>
    <m/>
    <n v="8000"/>
    <n v="0"/>
    <n v="11"/>
    <x v="3"/>
    <x v="3"/>
  </r>
  <r>
    <x v="42"/>
    <d v="2022-11-24T00:00:00"/>
    <n v="16337"/>
    <s v="DIR"/>
    <s v="Compacta Comércio e Serviços Ltda"/>
    <s v="Anulado devido ao fechamento do Exercício 2022 - Aquisição de Notebook - NE 5847099 / 2022"/>
    <s v="Sim"/>
    <n v="0"/>
    <m/>
    <n v="0"/>
    <n v="0"/>
    <n v="11"/>
    <x v="3"/>
    <x v="3"/>
  </r>
  <r>
    <x v="42"/>
    <d v="2022-11-25T00:00:00"/>
    <n v="16338"/>
    <s v="FMT"/>
    <s v="BF1 Comércio Ltda"/>
    <s v="NE - 05855270 - Compra de suprimentos de informática (p/impressora 3D) - RC 549430 - DC 256246 - Proc. 22.1.673.43.2"/>
    <s v="Sim"/>
    <n v="356.36"/>
    <m/>
    <n v="356.36"/>
    <n v="0"/>
    <n v="11"/>
    <x v="3"/>
    <x v="3"/>
  </r>
  <r>
    <x v="42"/>
    <d v="2022-11-28T00:00:00"/>
    <n v="16343"/>
    <s v="FMT"/>
    <s v="Seattle Tecnologia e Com. de Prod. Eletr. Ltda."/>
    <s v="NE.05888844 - aquisição de televisor de 65&quot; p/ uso no Laboratório Didático - RC 610155 - DC 283510."/>
    <s v="Sim"/>
    <n v="5169"/>
    <m/>
    <n v="5169"/>
    <n v="0"/>
    <n v="11"/>
    <x v="3"/>
    <x v="3"/>
  </r>
  <r>
    <x v="43"/>
    <d v="2022-01-13T00:00:00"/>
    <n v="15030"/>
    <s v="ATA"/>
    <s v="Link Card Administradora de Beneficios EIRELI -EPP"/>
    <s v="Alteração - NE.00272195 - CONTRATO DE GERENCIAMENTO DE ABASTECIMENTO DE COMBUSTÍVEIS - EXERCÍCIO 2022 - Alterado o valor de R$ 1.553,31."/>
    <s v="Sim"/>
    <n v="992.8"/>
    <m/>
    <n v="992.8"/>
    <n v="0"/>
    <n v="1"/>
    <x v="11"/>
    <x v="0"/>
  </r>
  <r>
    <x v="43"/>
    <d v="2022-01-14T00:00:00"/>
    <n v="15033"/>
    <s v="ATA"/>
    <s v="ASSOCIACAO DOS TAXISTAS PRIME"/>
    <s v="Transporte por táxi - Exercício 2022 - NE 290622/2022"/>
    <s v="Sim"/>
    <n v="2427.75"/>
    <m/>
    <n v="2427.75"/>
    <n v="0"/>
    <n v="1"/>
    <x v="11"/>
    <x v="0"/>
  </r>
  <r>
    <x v="43"/>
    <d v="2022-02-04T00:00:00"/>
    <n v="15080"/>
    <s v="ATA"/>
    <s v="Trivale Instituicao de Pagamento Ltda."/>
    <s v="Alterado - NE.01177269 - Pregão - Contrato de Abastecimento de Combustíveis - Exercício 2022 - DC 217 - RUSP - Alterado o valor de R$ 10.406,06."/>
    <s v="Sim"/>
    <n v="6228.05"/>
    <m/>
    <n v="6228.05"/>
    <n v="0"/>
    <n v="2"/>
    <x v="5"/>
    <x v="0"/>
  </r>
  <r>
    <x v="43"/>
    <d v="2022-06-30T00:00:00"/>
    <n v="15710"/>
    <s v="ATA-VEICULO"/>
    <s v="Associacao dos Taxis PRIME"/>
    <s v="Alteração - NE.03084535 - Reforço da NE.00290622 - contrato de serviços de transporte de táxi - Exercícios 2022 - Alterado o valor de R$ 2.054,25."/>
    <s v="Sim"/>
    <n v="1054.25"/>
    <m/>
    <n v="1054.25"/>
    <n v="0"/>
    <n v="6"/>
    <x v="7"/>
    <x v="0"/>
  </r>
  <r>
    <x v="43"/>
    <d v="2022-07-07T00:00:00"/>
    <n v="15747"/>
    <s v="ATA-VEICULO"/>
    <s v="reitoria"/>
    <s v="REM - 50344866 - Período: 23/06/2022 12:45 a 23/06/2022 18:00 (0 diária(s)), Passageiros: 4, Tipo: AUTOMÓVEL, Atividade Didática: Não, Finalidade: Motivo da Solicitação: A docente é responsável pelo Projeto Território, Ciência e Arte e levará o programa aprender na Comunidade às escolas públicas."/>
    <s v="Sim"/>
    <n v="80.75"/>
    <m/>
    <n v="80.75"/>
    <n v="0"/>
    <n v="7"/>
    <x v="8"/>
    <x v="0"/>
  </r>
  <r>
    <x v="44"/>
    <d v="2022-01-31T00:00:00"/>
    <n v="15065"/>
    <s v="FAP"/>
    <s v="Diárias"/>
    <s v="Pgto Diária N° 202200010 - José Luiz de Souza Lopes - Destino: Aarhus/-Dinamarca - Saida Prevista: 01/03/2022 - 00:01 Término Prevista: 04/03/2022 - 23:59 Diárias Internacionais: 4 - Finalidade da Diária: Utilização da linha de luz AU-CD no sincrotron ASTRID2 da Aarhus Universitet para realização de experimentos de SRCD."/>
    <s v="Sim"/>
    <n v="5829.01"/>
    <m/>
    <n v="5829.01"/>
    <n v="0"/>
    <n v="1"/>
    <x v="11"/>
    <x v="6"/>
  </r>
  <r>
    <x v="45"/>
    <d v="2022-10-05T00:00:00"/>
    <n v="16142"/>
    <s v="FEP"/>
    <s v="STI"/>
    <s v="Ref. a solicitação de Software 78411 - &quot;Office Standard - 2021 LTSC (64 bits)&quot; - REMANEJAMENTO 50499541 / 2022 - Solicitante: Cristiano Luis Pinto de Oliveira - Contrapartida GO 16133 e GC 3838"/>
    <s v="Sim"/>
    <n v="445.44"/>
    <m/>
    <n v="445.44"/>
    <n v="0"/>
    <n v="10"/>
    <x v="10"/>
    <x v="1"/>
  </r>
  <r>
    <x v="45"/>
    <d v="2022-10-24T00:00:00"/>
    <n v="16231"/>
    <s v="FEP"/>
    <s v="Juliana Maria Peçanha Sgubin"/>
    <s v="Aquisição de produtos para a Reunião Anual do INCT-FCx"/>
    <s v="Sim"/>
    <n v="165.1"/>
    <m/>
    <n v="165.1"/>
    <n v="0"/>
    <n v="10"/>
    <x v="10"/>
    <x v="1"/>
  </r>
  <r>
    <x v="46"/>
    <d v="2022-01-13T00:00:00"/>
    <n v="15028"/>
    <s v="ATA"/>
    <s v="Pluri Serviços Ltda."/>
    <s v="NE.00272179 - Contrato n.013/2017 - RUSP - &quot;Contrato de Serviços de Limpeza, Asseio e Conservação Predial - Exercício 2.022&quot;"/>
    <s v="Sim"/>
    <n v="241116.45"/>
    <m/>
    <n v="241116.45"/>
    <n v="0"/>
    <n v="1"/>
    <x v="11"/>
    <x v="0"/>
  </r>
  <r>
    <x v="46"/>
    <d v="2022-01-13T00:00:00"/>
    <n v="15029"/>
    <s v="ATA"/>
    <s v="Albatroz Segurança e Vigilância Ltda."/>
    <s v="NE.00272187 - Contrato n.o 07/2020 - RUSP - &quot;Contrato de Serviços de Vigilância e Segurança Patrimonial - Exercício 2.022&quot;."/>
    <s v="Sim"/>
    <n v="273128.7"/>
    <m/>
    <n v="273128.7"/>
    <n v="0"/>
    <n v="1"/>
    <x v="11"/>
    <x v="0"/>
  </r>
  <r>
    <x v="46"/>
    <d v="2022-01-21T00:00:00"/>
    <n v="15049"/>
    <s v="ATA"/>
    <s v="Viva Servicos Ltda."/>
    <s v="NE.01101084 - Prestação de serviços de limpeza, asseio e conservação predial - DC 121209 / 2021 - Reitoria USP - Exercício 2022 - Ajustado o valor de R$ 877.471,65, valor inicial."/>
    <s v="Sim"/>
    <n v="710526.15"/>
    <m/>
    <n v="710526.15"/>
    <n v="0"/>
    <n v="1"/>
    <x v="11"/>
    <x v="0"/>
  </r>
  <r>
    <x v="46"/>
    <d v="2022-03-22T00:00:00"/>
    <n v="15252"/>
    <s v="ATA"/>
    <s v="Pluri Serviços Ltda."/>
    <s v="NE.01208474 - Reforço da NE.00272179 - Contrato n.013/2017 - RUSP - &quot;Contrato de serviços de limpeza, asseio e conservação predial&quot;."/>
    <s v="Sim"/>
    <n v="23001.87"/>
    <m/>
    <n v="23001.87"/>
    <n v="0"/>
    <n v="3"/>
    <x v="6"/>
    <x v="0"/>
  </r>
  <r>
    <x v="46"/>
    <d v="2022-03-24T00:00:00"/>
    <n v="15262"/>
    <s v="ATA"/>
    <s v="Albatroz Segurança e Vigilância Ltda."/>
    <s v="NE.01232383 - Reforço da NE.00272187 - Contrato n.o 07/2020 - RUSP - &quot;Contrato de Serviços de Vigilância e Segurança Patrimonial - Exercício 2.022&quot;."/>
    <s v="Sim"/>
    <n v="26220.78"/>
    <m/>
    <n v="26220.78"/>
    <n v="0"/>
    <n v="3"/>
    <x v="6"/>
    <x v="0"/>
  </r>
  <r>
    <x v="46"/>
    <d v="2022-03-24T00:00:00"/>
    <n v="15263"/>
    <s v="ATA"/>
    <s v="Viva Servicos Ltda."/>
    <s v="NE.01233339- Reforço da NE.01101084 - Prestação de serviços de limpeza, asseio e conservação predial - DC 121209 / 2021 - Reitoria USP - Exercício 2022."/>
    <s v="Sim"/>
    <n v="68497.11"/>
    <m/>
    <n v="68497.11"/>
    <n v="0"/>
    <n v="3"/>
    <x v="6"/>
    <x v="0"/>
  </r>
  <r>
    <x v="46"/>
    <d v="2022-04-07T00:00:00"/>
    <n v="15325"/>
    <s v="ATA"/>
    <s v="Albatroz Segurança e Vigilância Ltda."/>
    <s v="NE.01489104 - Reforço da NE.00272187 - Contrato n.º 07/2020 - RUSP - Contrato de serviços de vigilância e segurança patrimonial - Exercício 2.022."/>
    <s v="Sim"/>
    <n v="626604.42000000004"/>
    <m/>
    <n v="626604.42000000004"/>
    <n v="0"/>
    <n v="4"/>
    <x v="0"/>
    <x v="0"/>
  </r>
  <r>
    <x v="47"/>
    <d v="2022-11-30T00:00:00"/>
    <n v="16357"/>
    <s v="FGE"/>
    <s v="Monitores Bolsistas"/>
    <s v="Monitores bolsistas NE 5938392/2022 - Processo 21.1.361.43.0"/>
    <s v="Sim"/>
    <n v="12500"/>
    <m/>
    <n v="12500"/>
    <n v="0"/>
    <n v="11"/>
    <x v="3"/>
    <x v="1"/>
  </r>
  <r>
    <x v="47"/>
    <d v="2022-12-08T00:00:00"/>
    <n v="16385"/>
    <s v="FGE"/>
    <s v="Maria Inês Batista Campos"/>
    <s v="Aquisição de materiais didáticos, para uso imediato no curso:&quot;A Convergência de mídias no Ensino de Língua Portuguesa: dos Livros Didáticos aos Protótipos de Ensino&quot;, junto programa Encontro USP/Escola. Acrescentamos, outrossim, que os livros constantes na nota fiscal, anexa, não farão parte do acervo da Biblioteca do IF., onde os mesmos, serão manuseados no curso acima mencionado."/>
    <s v="Sim"/>
    <n v="200"/>
    <m/>
    <n v="200"/>
    <n v="0"/>
    <n v="12"/>
    <x v="4"/>
    <x v="1"/>
  </r>
  <r>
    <x v="47"/>
    <d v="2022-12-20T00:00:00"/>
    <n v="16441"/>
    <s v="FGE"/>
    <s v="Ponte Acessibilidade Ltda"/>
    <s v="Produção de acessibilidade em Libras, junto ao evento &quot;USP/ESCOLA&quot;, com temática da Educação, nos dias 09 e 12/01/2023"/>
    <s v="Sim"/>
    <n v="3600"/>
    <m/>
    <n v="3600"/>
    <n v="0"/>
    <n v="12"/>
    <x v="4"/>
    <x v="1"/>
  </r>
  <r>
    <x v="47"/>
    <d v="2022-12-20T00:00:00"/>
    <n v="16443"/>
    <s v="FGE"/>
    <s v="Armando M. Tagiku"/>
    <s v="Aquisição de materiais para o curso &quot;Ótica para o Ensino Fundamental II - Teorias e Experimentos&quot; junto ao programa USP/ESCOLA/2023"/>
    <s v="Sim"/>
    <n v="200"/>
    <m/>
    <n v="200"/>
    <n v="0"/>
    <n v="12"/>
    <x v="4"/>
    <x v="1"/>
  </r>
  <r>
    <x v="47"/>
    <d v="2022-12-20T00:00:00"/>
    <n v="16445"/>
    <s v="FGE"/>
    <s v="Dóris Kohatsu"/>
    <s v="Aquisição de materiais para o curso &quot;Projeto ABC+ARTE, Brincadeira e Ciências&quot; junto ao programa USP/ESCOLA/2023."/>
    <s v="Sim"/>
    <n v="200"/>
    <m/>
    <n v="200"/>
    <n v="0"/>
    <n v="12"/>
    <x v="4"/>
    <x v="1"/>
  </r>
  <r>
    <x v="47"/>
    <d v="2022-12-20T00:00:00"/>
    <n v="16446"/>
    <s v="FGE"/>
    <s v="Zaqueu Vieira Oliveira"/>
    <s v="Aquisição de materiais para o curso &quot;Ensino de Matemática para o Ensino Fundamental&quot; junto ao programa USP/ESCOLA/2023."/>
    <s v="Sim"/>
    <n v="193.95"/>
    <m/>
    <n v="193.95"/>
    <n v="0"/>
    <n v="12"/>
    <x v="4"/>
    <x v="1"/>
  </r>
  <r>
    <x v="47"/>
    <d v="2022-12-20T00:00:00"/>
    <n v="16447"/>
    <s v="FGE"/>
    <s v="Kátia Regina Varela Roa"/>
    <s v="Aquisição de materiais para o curso &quot;Bem Viver, Diversidades, Meio Ambiente e Territórios Culturais Educativos&quot; junto ao programa USP/ESCOLA/2023."/>
    <s v="Sim"/>
    <n v="200"/>
    <m/>
    <n v="200"/>
    <n v="0"/>
    <n v="12"/>
    <x v="4"/>
    <x v="1"/>
  </r>
  <r>
    <x v="47"/>
    <d v="2022-12-20T00:00:00"/>
    <n v="16449"/>
    <s v="FGE"/>
    <s v="Luciene Hiromi Akahoshi"/>
    <s v="Aquisição de materiais para o curso &quot;Química, Tecnologia e Sustentabilidade&quot; junto ao programa USP/ESCOLA/2023"/>
    <s v="Sim"/>
    <n v="199.3"/>
    <m/>
    <n v="199.3"/>
    <n v="0"/>
    <n v="12"/>
    <x v="4"/>
    <x v="1"/>
  </r>
  <r>
    <x v="47"/>
    <d v="2022-12-20T00:00:00"/>
    <n v="16450"/>
    <s v="FGE"/>
    <s v="Luciene Hiromi Akahoshi"/>
    <s v="Aquisição de produtos alimentícios, destinados ao encontro do programa USP/ESCOLA/2023."/>
    <s v="Sim"/>
    <n v="1839.7"/>
    <m/>
    <n v="1839.7"/>
    <n v="0"/>
    <n v="12"/>
    <x v="4"/>
    <x v="1"/>
  </r>
  <r>
    <x v="47"/>
    <d v="2022-12-21T00:00:00"/>
    <n v="16452"/>
    <s v="FGE"/>
    <s v="Matheus Dante Gonçalves"/>
    <s v="Aquisição de 15 ( quinze) jalecos que serão utilizados pelos monitores, junto ao programa &quot;USP/ESCOLA/2023&quot;."/>
    <s v="Sim"/>
    <n v="153"/>
    <m/>
    <n v="153"/>
    <n v="0"/>
    <n v="12"/>
    <x v="4"/>
    <x v="1"/>
  </r>
  <r>
    <x v="47"/>
    <d v="2022-12-22T00:00:00"/>
    <n v="16455"/>
    <s v="FGE"/>
    <s v="Luciene Hiromi Akahoshi"/>
    <s v="Aquisição de produtos alimentícios, destinados ao encontro do programa USP/ESCOLA/2023."/>
    <s v="Sim"/>
    <n v="489.46"/>
    <m/>
    <n v="489.46"/>
    <n v="0"/>
    <n v="12"/>
    <x v="4"/>
    <x v="1"/>
  </r>
  <r>
    <x v="47"/>
    <d v="2022-12-23T00:00:00"/>
    <n v="16456"/>
    <s v="FGE"/>
    <s v="Luciane Hiromi Akahoshi"/>
    <s v="Prestação de serviços na organização estrutural, junto ao Programa USP/ESCOLA-2023."/>
    <s v="Sim"/>
    <n v="225"/>
    <m/>
    <n v="225"/>
    <n v="0"/>
    <n v="12"/>
    <x v="4"/>
    <x v="1"/>
  </r>
  <r>
    <x v="48"/>
    <d v="2022-09-02T00:00:00"/>
    <n v="15995"/>
    <s v="DIR"/>
    <s v="Alunos Colaboradores eventuais"/>
    <s v="Grupo 057 - Pagamento a colaboradores eventuais (Alunos) que participarão de atividades de apoio na 16ª edição da Feira USP e as Profissões no período de 01 a 03 de Setembro de 2022 - NE 4353432 Gabriel Makhoul - NE 4353580 Victor Keichi - NE 4353548 Ricardo Laranjeira"/>
    <s v="Sim"/>
    <n v="450"/>
    <m/>
    <n v="450"/>
    <n v="0"/>
    <n v="9"/>
    <x v="2"/>
    <x v="3"/>
  </r>
  <r>
    <x v="49"/>
    <d v="2022-08-26T00:00:00"/>
    <n v="15917"/>
    <s v="FEP"/>
    <s v="Transposição interna"/>
    <s v="Transferência para o recurso RI Fluídos Complexo FEP conforme email do professor enviado dia 26/08/2022 - GC"/>
    <s v="Sim"/>
    <n v="12810"/>
    <m/>
    <n v="12810"/>
    <n v="0"/>
    <n v="8"/>
    <x v="9"/>
    <x v="1"/>
  </r>
  <r>
    <x v="50"/>
    <d v="2022-05-31T00:00:00"/>
    <n v="15636"/>
    <s v="FMT"/>
    <s v="M.M. Vácuo Import Export e Represent Coml Ltda"/>
    <s v="NEE 03023226 - Reserva 2916715 - Exclusividade - Inexigibilidade de Licitação - Aquisição de peças de reposição para equipamento (Sistema Sputtering) - RC 184059 - DC 73168. PROAP Pró-Manutenção - Proc. 2022.1.0166.43.3"/>
    <s v="Sim"/>
    <n v="22300"/>
    <m/>
    <n v="22300"/>
    <n v="0"/>
    <n v="5"/>
    <x v="1"/>
    <x v="5"/>
  </r>
  <r>
    <x v="51"/>
    <d v="2022-04-18T00:00:00"/>
    <n v="15371"/>
    <s v="ATO-MP"/>
    <s v="Reserva"/>
    <s v="Cancelado - Reserva 1710838 - Pregão - serviços contínuos de manutenção preventiva e corretiva dos condicionadores de ar - RC 23551 - DC 41924 - Cancelado o valor de R$ 79.645,27."/>
    <s v="Sim"/>
    <n v="0"/>
    <m/>
    <n v="0"/>
    <n v="0"/>
    <n v="4"/>
    <x v="0"/>
    <x v="0"/>
  </r>
  <r>
    <x v="51"/>
    <d v="2022-08-31T00:00:00"/>
    <n v="15951"/>
    <s v="ATO-MP"/>
    <s v="ALMOXARIFADO"/>
    <s v="Requisição de Almoxarifado"/>
    <s v="Sim"/>
    <n v="1845"/>
    <m/>
    <n v="1845"/>
    <n v="0"/>
    <n v="8"/>
    <x v="9"/>
    <x v="0"/>
  </r>
  <r>
    <x v="52"/>
    <d v="2022-05-17T00:00:00"/>
    <n v="15591"/>
    <s v="DIR"/>
    <s v="ICMC"/>
    <s v="Ziva Tecnologia e Soluções Ltda - Aquisição de câmaras de circuito fechado - Processo: 21.1.526.43.9 - NE 2347290 / 2022"/>
    <s v="Sim"/>
    <n v="199833.53"/>
    <m/>
    <n v="199833.53"/>
    <n v="0"/>
    <n v="5"/>
    <x v="1"/>
    <x v="8"/>
  </r>
  <r>
    <x v="52"/>
    <d v="2022-05-27T00:00:00"/>
    <n v="15630"/>
    <s v="DIR-CCIF"/>
    <s v="ICMC"/>
    <s v="NE.02471306 - Ata Registro de Preço - Aquisição de 03 câmeras de segurança Axis. RC 275097 - DC 111930 - (Rem. 50262509 - ICMC) - Ziva Tecnologia de Soluções Ltda."/>
    <s v="Sim"/>
    <n v="33158.76"/>
    <m/>
    <n v="33158.76"/>
    <n v="0"/>
    <n v="5"/>
    <x v="1"/>
    <x v="8"/>
  </r>
  <r>
    <x v="52"/>
    <d v="2022-07-18T00:00:00"/>
    <n v="15769"/>
    <s v="DIR"/>
    <s v="ICMC"/>
    <s v="NE.03497791 - Ata Registro de Preço - Aquisição de materiais e equipamentos de segurança (Câmeras de Vigilância - RC 373269 - DC 159550 -Remanej. 50346109 - ICMC) - Ziva Tecnologia de Soluções Ltda."/>
    <s v="Sim"/>
    <n v="88975.17"/>
    <m/>
    <n v="88975.17"/>
    <n v="0"/>
    <n v="7"/>
    <x v="8"/>
    <x v="8"/>
  </r>
  <r>
    <x v="52"/>
    <d v="2022-11-10T00:00:00"/>
    <n v="16298"/>
    <s v="DIR"/>
    <s v="Ajuste de saldo"/>
    <s v="Ajuste de saldo"/>
    <s v="Sim"/>
    <n v="20"/>
    <m/>
    <n v="20"/>
    <n v="0"/>
    <n v="11"/>
    <x v="3"/>
    <x v="8"/>
  </r>
  <r>
    <x v="53"/>
    <d v="2022-02-02T00:00:00"/>
    <n v="15074"/>
    <s v="DIR-CCIF"/>
    <s v="PRCEU"/>
    <s v="Compacta Comercio e Servicos Ltda - NE.00538250 - Ata Registro de Preço - aquisições de notebooks - RC 31236 - DC 10352 - (Rem. 50061589 - PRCEU)."/>
    <s v="Sim"/>
    <n v="127264"/>
    <m/>
    <n v="127264"/>
    <n v="0"/>
    <n v="2"/>
    <x v="5"/>
    <x v="4"/>
  </r>
  <r>
    <x v="53"/>
    <d v="2022-02-09T00:00:00"/>
    <n v="15092"/>
    <s v="DIR-CCIF"/>
    <s v="Reitoria"/>
    <s v="Compacta Comércio e Serviços Ltda - Aquisição de microcomputador - NE 591070/2022"/>
    <s v="Sim"/>
    <n v="46998"/>
    <m/>
    <n v="46998"/>
    <n v="0"/>
    <n v="2"/>
    <x v="5"/>
    <x v="4"/>
  </r>
  <r>
    <x v="53"/>
    <d v="2022-02-09T00:00:00"/>
    <n v="15091"/>
    <s v="DIR-CCIF"/>
    <s v="Reitoria"/>
    <s v="Compacta Comércio e Serviços Ltda - Aquisição de Notebook - NE 590979/2022 - Processo: 21.1.435.43.3"/>
    <s v="Sim"/>
    <n v="7954"/>
    <m/>
    <n v="7954"/>
    <n v="0"/>
    <n v="2"/>
    <x v="5"/>
    <x v="4"/>
  </r>
  <r>
    <x v="53"/>
    <d v="2022-02-11T00:00:00"/>
    <n v="15131"/>
    <s v="DIR-CCIF"/>
    <s v="Reitoria"/>
    <s v="Aquisição de Computadores - NE 669028 / 2022 - DC 19074/2022"/>
    <s v="Sim"/>
    <n v="25625"/>
    <m/>
    <n v="25625"/>
    <n v="0"/>
    <n v="2"/>
    <x v="5"/>
    <x v="4"/>
  </r>
  <r>
    <x v="53"/>
    <d v="2022-02-11T00:00:00"/>
    <n v="15132"/>
    <s v="DIR-CCIF"/>
    <s v="FAU"/>
    <s v="Aquisição de computadores - NE 668820 / 2022 - DC 19082"/>
    <s v="Sim"/>
    <n v="79000"/>
    <m/>
    <n v="79000"/>
    <n v="0"/>
    <n v="2"/>
    <x v="5"/>
    <x v="4"/>
  </r>
  <r>
    <x v="53"/>
    <d v="2022-02-11T00:00:00"/>
    <n v="15133"/>
    <s v="DIR-CCIF"/>
    <s v="MZ"/>
    <s v="Aquisição de Notebooks - NE 668722 / 2022 - DC 21273"/>
    <s v="Sim"/>
    <n v="63632"/>
    <m/>
    <n v="63632"/>
    <n v="0"/>
    <n v="2"/>
    <x v="5"/>
    <x v="4"/>
  </r>
  <r>
    <x v="53"/>
    <d v="2022-02-16T00:00:00"/>
    <n v="15149"/>
    <s v="DIR-CCIF"/>
    <s v="IAG"/>
    <s v="NE.00708244 / 00708252 - Ata Registro de Preço - aquisição de cabos, caixa de sobrepor, conector jack RJ-45, modular Keystone, painel de guia e patch panel - RC 68709 - DC 24582 (Rem. 50089726 - IAG) - Telcabos Telecomunicações e Informática Ltda."/>
    <s v="Sim"/>
    <n v="42508.56"/>
    <m/>
    <n v="42508.56"/>
    <n v="0"/>
    <n v="2"/>
    <x v="5"/>
    <x v="4"/>
  </r>
  <r>
    <x v="53"/>
    <d v="2022-02-24T00:00:00"/>
    <n v="15172"/>
    <s v="DIR-CCIF"/>
    <s v="STI"/>
    <s v="NE.00794230 - Ata Registro de Preço - aquisições de notebooks - RC 68628 - 26712 - (Rem. 50089840 - STI) - Compacta Comércio e Serviços Ltda."/>
    <s v="Sim"/>
    <n v="130868"/>
    <m/>
    <n v="130868"/>
    <n v="0"/>
    <n v="2"/>
    <x v="5"/>
    <x v="4"/>
  </r>
  <r>
    <x v="53"/>
    <d v="2022-03-07T00:00:00"/>
    <n v="15192"/>
    <s v="DIR-CCIF"/>
    <s v="IO"/>
    <s v="NE.00986805/2022 - Ata Registro de Preços - Aquisição de computadores - RC 98930 - DC 36354 - (Rem. 50111926 - IO) - Compacta Comércio e Serviços Ltda."/>
    <s v="Sim"/>
    <n v="33525"/>
    <m/>
    <n v="33525"/>
    <n v="0"/>
    <n v="3"/>
    <x v="6"/>
    <x v="4"/>
  </r>
  <r>
    <x v="53"/>
    <d v="2022-03-07T00:00:00"/>
    <n v="15191"/>
    <s v="DIR-CCIF"/>
    <s v="IAG"/>
    <s v="H.E. Jussani - Aquisição de insumos de informática - DC 33158/20222 - NE 986783/2022 e NE 986775/2022- Processo: 21.1.415.43.2"/>
    <s v="Sim"/>
    <n v="15470"/>
    <m/>
    <n v="15470"/>
    <n v="0"/>
    <n v="3"/>
    <x v="6"/>
    <x v="4"/>
  </r>
  <r>
    <x v="53"/>
    <d v="2022-03-08T00:00:00"/>
    <n v="15195"/>
    <s v="DIR-CCIF"/>
    <s v="Reitoria"/>
    <s v="NE.01000989 - Ata Registro de Preço - aquisição de duas webcam - RC 57022 - DC 19112 - Rem. 50082802 - RUSP - CODAGE - H.E. JUSSANI"/>
    <s v="Sim"/>
    <n v="863.72"/>
    <m/>
    <n v="863.72"/>
    <n v="0"/>
    <n v="3"/>
    <x v="6"/>
    <x v="4"/>
  </r>
  <r>
    <x v="53"/>
    <d v="2022-03-28T00:00:00"/>
    <n v="15274"/>
    <s v="DIR"/>
    <s v="IAG"/>
    <s v="Compacta Comércio e Serviços Ltda - Aquisição de notebooks - NE 1267411"/>
    <s v="Sim"/>
    <n v="59787"/>
    <m/>
    <n v="59787"/>
    <n v="0"/>
    <n v="3"/>
    <x v="6"/>
    <x v="4"/>
  </r>
  <r>
    <x v="53"/>
    <d v="2022-04-25T00:00:00"/>
    <n v="15391"/>
    <s v="DIR-CCIF"/>
    <s v="PUSP - SC"/>
    <s v="Rem. 50212463 - Ref. ao cancelamento para a aquisição de webcams, usando Ata de Registro de Preço do IFUSP. Devolução do Rem. 50099942."/>
    <s v="Sim"/>
    <n v="8637.2000000000007"/>
    <m/>
    <n v="8637.2000000000007"/>
    <n v="0"/>
    <n v="4"/>
    <x v="0"/>
    <x v="4"/>
  </r>
  <r>
    <x v="53"/>
    <d v="2022-05-03T00:00:00"/>
    <n v="15455"/>
    <s v="DIR-CCIF"/>
    <s v="FO"/>
    <s v="NE.02033082 - Ata Registro de Preço - aquisição de 35 pontos de acesso sem fio - RC 219514 - DC 86480 - (Rem. 50216426 - F.O.) - Ziva Tecnologia e Soluções Ltda."/>
    <s v="Sim"/>
    <n v="125528.9"/>
    <m/>
    <n v="125528.9"/>
    <n v="0"/>
    <n v="5"/>
    <x v="1"/>
    <x v="4"/>
  </r>
  <r>
    <x v="53"/>
    <d v="2022-05-06T00:00:00"/>
    <n v="15494"/>
    <s v="DIR-CCIF"/>
    <s v="Reitoria"/>
    <s v="NE.02117898 - Ata Registro de Preço - aquisição de 01 microcomputador - RC 225960 - DC 90070 - (Rem. 50219883 - RUSP) - Compacta Comércio e Serviços Ltda."/>
    <s v="Sim"/>
    <n v="9825"/>
    <m/>
    <n v="9825"/>
    <n v="0"/>
    <n v="5"/>
    <x v="1"/>
    <x v="4"/>
  </r>
  <r>
    <x v="53"/>
    <d v="2022-05-06T00:00:00"/>
    <n v="15495"/>
    <s v="DIR-CCIF"/>
    <s v="Reitoria"/>
    <s v="NE.02118436 - Ata Registro de Preço - aquisição de 02 notebooks - RC 225928 - DC 90054 - (Rem. 50219883 - RUSP) - Compacta comércio e Serviços Ltda."/>
    <s v="Sim"/>
    <n v="14370"/>
    <m/>
    <n v="14370"/>
    <n v="0"/>
    <n v="5"/>
    <x v="1"/>
    <x v="4"/>
  </r>
  <r>
    <x v="53"/>
    <d v="2022-05-06T00:00:00"/>
    <n v="15496"/>
    <s v="DIR-CCIF"/>
    <s v="FD"/>
    <s v="NE.02118495 - Ata Registro de Preço - aquisição de 02 microcomputadores - RC 225928 - DC 90054 - (Rem. 50221365 - FD) - Compacta Comércio e Serviços Ltda."/>
    <s v="Sim"/>
    <n v="31332"/>
    <m/>
    <n v="31332"/>
    <n v="0"/>
    <n v="5"/>
    <x v="1"/>
    <x v="4"/>
  </r>
  <r>
    <x v="53"/>
    <d v="2022-05-10T00:00:00"/>
    <n v="15510"/>
    <s v="DIR-CCIF"/>
    <s v="SAU"/>
    <s v="Aquisição de 6 computadores para a SAU - NE 2256634 / 2022"/>
    <s v="Sim"/>
    <n v="47400"/>
    <m/>
    <n v="47400"/>
    <n v="0"/>
    <n v="5"/>
    <x v="1"/>
    <x v="4"/>
  </r>
  <r>
    <x v="53"/>
    <d v="2022-05-10T00:00:00"/>
    <n v="15519"/>
    <s v="DIR-CCIF"/>
    <s v="FFLCH"/>
    <s v="TELCABOS TELECOMUNICACOES E INFORMATICA LTDA - Aquisição de material de infraestrutura de rede - NE 2264742"/>
    <s v="Sim"/>
    <n v="77543.25"/>
    <m/>
    <n v="77543.25"/>
    <n v="0"/>
    <n v="5"/>
    <x v="1"/>
    <x v="4"/>
  </r>
  <r>
    <x v="53"/>
    <d v="2022-05-17T00:00:00"/>
    <n v="15592"/>
    <s v="DIR"/>
    <s v="FFLCH"/>
    <s v="Wall ST Comercial Ltda - Placa de redes - Processo: 22.1.295.43.8 - NE 2348482 / 2022"/>
    <s v="Sim"/>
    <n v="2745"/>
    <m/>
    <n v="2745"/>
    <n v="0"/>
    <n v="5"/>
    <x v="1"/>
    <x v="4"/>
  </r>
  <r>
    <x v="53"/>
    <d v="2022-05-17T00:00:00"/>
    <n v="15593"/>
    <s v="DIR-CCIF"/>
    <s v="Reitoria"/>
    <s v="Compacta Comércio e Serviços Ltda - Aquisição de microcomputador - Processo: 22.1.284.43.6 - NE 2348830 / 2022"/>
    <s v="Sim"/>
    <n v="517260"/>
    <m/>
    <n v="517260"/>
    <n v="0"/>
    <n v="5"/>
    <x v="1"/>
    <x v="4"/>
  </r>
  <r>
    <x v="53"/>
    <d v="2022-05-17T00:00:00"/>
    <n v="15596"/>
    <s v="DIR-CCIF"/>
    <s v="ICMC"/>
    <s v="NE.02350150 - Ata Registro de Preço - aquisições de 03 microcomputadores workstation Lenovo - RC 248294 - DC 98101 - (Rem. 50239183 - ICMC) - Compacta Comercio e Serviços Ltda.."/>
    <s v="Sim"/>
    <n v="46998"/>
    <m/>
    <n v="46998"/>
    <n v="0"/>
    <n v="5"/>
    <x v="1"/>
    <x v="4"/>
  </r>
  <r>
    <x v="53"/>
    <d v="2022-05-23T00:00:00"/>
    <n v="15616"/>
    <s v="DIR-CCIF"/>
    <s v="PUSP-LORENA"/>
    <s v="NE.02417468 - Ata Registra de Preço - aquisição de organizador de cabos 1U - RC 267809 - DC 107518 - (Rem. 50256380 - PUSP - L) - Telcabos Telecomunicações e Informática Ltda."/>
    <s v="Sim"/>
    <n v="3120"/>
    <m/>
    <n v="3120"/>
    <n v="0"/>
    <n v="5"/>
    <x v="1"/>
    <x v="4"/>
  </r>
  <r>
    <x v="53"/>
    <d v="2022-06-15T00:00:00"/>
    <n v="15678"/>
    <s v="DIR-CCIF"/>
    <s v="PUSP - FC"/>
    <s v="NE.02919110 - Ata Registro de Preço - aquisição de placa de rede sem fio - RC 302221 - DC 128230 - (Rem. 50269422 - PUSP - FC) - Wall ST Comercial Ltda."/>
    <s v="Sim"/>
    <n v="457.5"/>
    <m/>
    <n v="457.5"/>
    <n v="0"/>
    <n v="6"/>
    <x v="7"/>
    <x v="4"/>
  </r>
  <r>
    <x v="53"/>
    <d v="2022-08-18T00:00:00"/>
    <n v="15879"/>
    <s v="DIR"/>
    <s v="IGc"/>
    <s v="Compacta Comércio e Serviços Ltda - Aquisição de computadores - NE 4054842/2022 - Processo: 22.1.466.43.7"/>
    <s v="Sim"/>
    <n v="28356"/>
    <m/>
    <n v="28356"/>
    <n v="0"/>
    <n v="8"/>
    <x v="9"/>
    <x v="4"/>
  </r>
  <r>
    <x v="53"/>
    <d v="2022-10-17T00:00:00"/>
    <n v="16216"/>
    <s v="DIR"/>
    <s v="Transposição interna"/>
    <s v="Transferência de saldo para Diretoria GC 3860"/>
    <s v="Sim"/>
    <n v="563.13"/>
    <m/>
    <n v="563.13"/>
    <n v="0"/>
    <n v="10"/>
    <x v="10"/>
    <x v="4"/>
  </r>
  <r>
    <x v="54"/>
    <d v="2022-03-31T00:00:00"/>
    <n v="15298"/>
    <s v="DIR"/>
    <s v="PRP"/>
    <s v="Devolução do saldo remanescente do REMANEJAMENTO 50265100/2019 - professor Tiago Fiorini Silva - Remanejamento N° 2022 50167247"/>
    <s v="Sim"/>
    <n v="2375.25"/>
    <m/>
    <n v="2375.25"/>
    <n v="0"/>
    <n v="3"/>
    <x v="6"/>
    <x v="3"/>
  </r>
  <r>
    <x v="55"/>
    <d v="2022-01-27T00:00:00"/>
    <n v="15060"/>
    <s v="FNC"/>
    <s v="Marco Aurélio Lisboa Leite"/>
    <s v="Aquisição de produtos para uso imediato no laboratório SAMPA do depto. de Física Nuclear do IFUSP."/>
    <s v="Sim"/>
    <n v="259.02"/>
    <m/>
    <n v="259.02"/>
    <n v="0"/>
    <n v="1"/>
    <x v="11"/>
    <x v="1"/>
  </r>
  <r>
    <x v="55"/>
    <d v="2022-02-11T00:00:00"/>
    <n v="15129"/>
    <s v="FNC"/>
    <s v="Ricardo Menegasso"/>
    <s v="Caixa térmica para projeto do laboratório"/>
    <s v="Sim"/>
    <n v="204.48"/>
    <m/>
    <n v="204.48"/>
    <n v="0"/>
    <n v="2"/>
    <x v="5"/>
    <x v="1"/>
  </r>
  <r>
    <x v="55"/>
    <d v="2022-02-11T00:00:00"/>
    <n v="15136"/>
    <s v="FNC"/>
    <s v="Ronaldo Milani Comercial Eireli"/>
    <s v="Aquisição de bateria (Laboratório HEPIC) - DC 213138/2021 - NE 672924/2022 - Processo: 21.1.000596.43.7 - Contrapartida GO 15139 e GC 3644"/>
    <s v="Sim"/>
    <n v="752"/>
    <m/>
    <n v="752"/>
    <n v="0"/>
    <n v="2"/>
    <x v="5"/>
    <x v="1"/>
  </r>
  <r>
    <x v="55"/>
    <d v="2022-02-14T00:00:00"/>
    <n v="15141"/>
    <s v="FNC"/>
    <s v="Spare Parts Comércio e Serviços de Tecnologia Ltda"/>
    <s v="Aquisição de HD NETAPP 1TB 7.2K SATA 3.5&quot;, para uso no Laboratório HEPIC. Pagamento através de transferência bancária: Banco do Brasil - Ag.: 3560-2 - c/c: 28504-8"/>
    <s v="Sim"/>
    <n v="1798.77"/>
    <m/>
    <n v="1798.77"/>
    <n v="0"/>
    <n v="2"/>
    <x v="5"/>
    <x v="1"/>
  </r>
  <r>
    <x v="55"/>
    <d v="2022-02-15T00:00:00"/>
    <n v="15144"/>
    <s v="FNC"/>
    <s v="Marco Aurelio Lisboa Leite"/>
    <s v="Componentes eletrônicos para pesquisa no laboratório HEPIC"/>
    <s v="Sim"/>
    <n v="138"/>
    <m/>
    <n v="138"/>
    <n v="0"/>
    <n v="2"/>
    <x v="5"/>
    <x v="1"/>
  </r>
  <r>
    <x v="55"/>
    <d v="2022-02-15T00:00:00"/>
    <n v="15145"/>
    <s v="FNC"/>
    <s v="Marco Aurelio Lisboa Leite"/>
    <s v="Componentes eletrônicos para pesquisa no laboratório HEPIC"/>
    <s v="Sim"/>
    <n v="257.51"/>
    <m/>
    <n v="257.51"/>
    <n v="0"/>
    <n v="2"/>
    <x v="5"/>
    <x v="1"/>
  </r>
  <r>
    <x v="55"/>
    <d v="2022-02-23T00:00:00"/>
    <n v="15163"/>
    <s v="FNC"/>
    <s v="Marco Aurelio Lisboa Leite"/>
    <s v="Compra de componentes eletrônicos para pesquisa no laboratório do HEPIC"/>
    <s v="Sim"/>
    <n v="209.1"/>
    <m/>
    <n v="209.1"/>
    <n v="0"/>
    <n v="2"/>
    <x v="5"/>
    <x v="1"/>
  </r>
  <r>
    <x v="55"/>
    <d v="2022-02-25T00:00:00"/>
    <n v="15162"/>
    <s v="FNC"/>
    <s v="Marco Aurelio Lisboa Leite"/>
    <s v="Componentes de refrigeração para pesquisa no laboratório HEPIC"/>
    <s v="Sim"/>
    <n v="419.91"/>
    <m/>
    <n v="419.91"/>
    <n v="0"/>
    <n v="2"/>
    <x v="5"/>
    <x v="1"/>
  </r>
  <r>
    <x v="55"/>
    <d v="2022-02-25T00:00:00"/>
    <n v="15168"/>
    <s v="FNC"/>
    <s v="Ricardo Menegasso"/>
    <s v="Componentes para o laboratório"/>
    <s v="Sim"/>
    <n v="300.22000000000003"/>
    <m/>
    <n v="300.22000000000003"/>
    <n v="0"/>
    <n v="2"/>
    <x v="5"/>
    <x v="1"/>
  </r>
  <r>
    <x v="55"/>
    <d v="2022-03-04T00:00:00"/>
    <n v="15185"/>
    <s v="FNC"/>
    <s v="JMPRA MANUTENÇÃO EM GERADORES LTDA ME"/>
    <s v="Serviço de manutenção do gerador do Laboratório HEPIC (Espaço Mario Cappello)."/>
    <s v="Sim"/>
    <n v="1700"/>
    <m/>
    <n v="1700"/>
    <n v="0"/>
    <n v="3"/>
    <x v="6"/>
    <x v="1"/>
  </r>
  <r>
    <x v="55"/>
    <d v="2022-03-10T00:00:00"/>
    <n v="15208"/>
    <s v="FNC"/>
    <s v="Symposium Cracoviense"/>
    <s v="Taxa de inscrição para evento internacional para a participação do aluno de doutorado Leonardo Barreto de Oliveira Campos - Processo:22.1.57.43.0 - NE 1034905/2022"/>
    <s v="Sim"/>
    <n v="2590"/>
    <m/>
    <n v="2590"/>
    <n v="0"/>
    <n v="3"/>
    <x v="6"/>
    <x v="1"/>
  </r>
  <r>
    <x v="55"/>
    <d v="2022-03-10T00:00:00"/>
    <n v="15210"/>
    <s v="FNC"/>
    <s v="João Pedro Ghidini da Silva"/>
    <s v="Ajuda de custo a colaborador eventual pela participação do Evento Masterclasses Hands On Physics - NE 1036983/2022 - Processo: 22.1.70.43.6"/>
    <s v="Sim"/>
    <n v="500"/>
    <m/>
    <n v="500"/>
    <n v="0"/>
    <n v="3"/>
    <x v="6"/>
    <x v="1"/>
  </r>
  <r>
    <x v="55"/>
    <d v="2022-03-18T00:00:00"/>
    <n v="15237"/>
    <s v="FNC"/>
    <s v="Banco do Brasil"/>
    <s v="NE.01139790 - Pagamento de taxa de inscrição p/ evento internacional - DC 34928."/>
    <s v="Sim"/>
    <n v="125.1"/>
    <m/>
    <n v="125.1"/>
    <n v="0"/>
    <n v="3"/>
    <x v="6"/>
    <x v="1"/>
  </r>
  <r>
    <x v="55"/>
    <d v="2022-03-22T00:00:00"/>
    <n v="15249"/>
    <s v="FNC"/>
    <s v="Marco Aurelio Lisboa Leite"/>
    <s v="Serviço de impressão de cartaz para o curso Masterclass"/>
    <s v="Sim"/>
    <n v="450"/>
    <m/>
    <n v="450"/>
    <n v="0"/>
    <n v="3"/>
    <x v="6"/>
    <x v="1"/>
  </r>
  <r>
    <x v="55"/>
    <d v="2022-03-25T00:00:00"/>
    <n v="15266"/>
    <s v="FNC"/>
    <s v="Ricardo Menegasso"/>
    <s v="Componentes eletrônicos para projetos do laboratório."/>
    <s v="Sim"/>
    <n v="123"/>
    <m/>
    <n v="123"/>
    <n v="0"/>
    <n v="3"/>
    <x v="6"/>
    <x v="1"/>
  </r>
  <r>
    <x v="55"/>
    <d v="2022-03-28T00:00:00"/>
    <n v="15275"/>
    <s v="FNC"/>
    <s v="Robson Correia Neiva"/>
    <s v="Em caráter emergencial manutenção de ar condicionado número de patrimônio 430024450."/>
    <s v="Sim"/>
    <n v="730"/>
    <m/>
    <n v="730"/>
    <n v="0"/>
    <n v="3"/>
    <x v="6"/>
    <x v="1"/>
  </r>
  <r>
    <x v="55"/>
    <d v="2022-03-28T00:00:00"/>
    <n v="15280"/>
    <s v="FNC"/>
    <s v="Transposição interna"/>
    <s v="Referente a Aquisição de desumidificador de Ar, para remover a umidade da sala do Laboratório Hepic - troca de verba - GO 15279 - Diretoria e USP Eficiente e GC 3672 Diretoria RI -Adm"/>
    <s v="Sim"/>
    <n v="3490"/>
    <m/>
    <n v="3490"/>
    <n v="0"/>
    <n v="3"/>
    <x v="6"/>
    <x v="1"/>
  </r>
  <r>
    <x v="55"/>
    <d v="2022-04-07T00:00:00"/>
    <n v="15319"/>
    <s v="FNC"/>
    <s v="Marcel Keiji Kuriyama"/>
    <s v="Chapa e barras de alumínio para confecção de itens de pesquisa (Ex: caixas do projeto Raios Cósmicos)"/>
    <s v="Sim"/>
    <n v="740.83"/>
    <m/>
    <n v="740.83"/>
    <n v="0"/>
    <n v="4"/>
    <x v="0"/>
    <x v="1"/>
  </r>
  <r>
    <x v="55"/>
    <d v="2022-04-12T00:00:00"/>
    <n v="15351"/>
    <s v="FNC"/>
    <s v="Machado Gases Industriais"/>
    <s v="Compra de cilindro com 10 litros de gás nitrogênio para pesquisa no laboratório HEPIC."/>
    <s v="Sim"/>
    <n v="1234.8"/>
    <m/>
    <n v="1234.8"/>
    <n v="0"/>
    <n v="4"/>
    <x v="0"/>
    <x v="1"/>
  </r>
  <r>
    <x v="55"/>
    <d v="2022-04-28T00:00:00"/>
    <n v="15414"/>
    <s v="FNC"/>
    <s v="Marcel Keiji Kuriyama"/>
    <s v="Compra de parafusos em inóx para confecção de equipamentos de pesquisa (e.g.: caixas do Backend e Frontend)"/>
    <s v="Sim"/>
    <n v="232.59"/>
    <m/>
    <n v="232.59"/>
    <n v="0"/>
    <n v="4"/>
    <x v="0"/>
    <x v="1"/>
  </r>
  <r>
    <x v="55"/>
    <d v="2022-05-11T00:00:00"/>
    <n v="15536"/>
    <s v="FNC"/>
    <s v="SK Tecnologia Ltda"/>
    <s v="Aquisição de HP 300GB 6G SAS 10K rpm SFF - SC Hard Drive, para uso do Lab. HEPIC. Pagamento através de transferência bancária Banco do Brasil - 001 - Ag.: 0300-X - C/C: 102395-0"/>
    <s v="Sim"/>
    <n v="1590"/>
    <m/>
    <n v="1590"/>
    <n v="0"/>
    <n v="5"/>
    <x v="1"/>
    <x v="1"/>
  </r>
  <r>
    <x v="55"/>
    <d v="2022-05-12T00:00:00"/>
    <n v="15537"/>
    <s v="FNC"/>
    <s v="SK Tecnologia Ltda"/>
    <s v="Aquisição HP 300GB SAS 10K rpm SFF - SC Hard Drive, para uso do Lab. HEPIC. Pagamento através de transferência bancária Banco do Brasil - 001 - Ag.: 0300-X - C/C: 102395-0."/>
    <s v="Sim"/>
    <n v="1590"/>
    <m/>
    <n v="1590"/>
    <n v="0"/>
    <n v="5"/>
    <x v="1"/>
    <x v="1"/>
  </r>
  <r>
    <x v="55"/>
    <d v="2022-05-16T00:00:00"/>
    <n v="15583"/>
    <s v="FNC"/>
    <s v="Marcel Keiji Kuriyama"/>
    <s v="Cabos HDMI para ligação dos Frontends e Backends do projeto Raios Cósmicos/HEPIC"/>
    <s v="Sim"/>
    <n v="304"/>
    <m/>
    <n v="304"/>
    <n v="0"/>
    <n v="5"/>
    <x v="1"/>
    <x v="1"/>
  </r>
  <r>
    <x v="55"/>
    <d v="2022-05-17T00:00:00"/>
    <n v="15587"/>
    <s v="FNC"/>
    <s v="Ricardo Menegasso"/>
    <s v="Componentes eletrônicos para o HEPIC"/>
    <s v="Sim"/>
    <n v="560.78"/>
    <m/>
    <n v="560.78"/>
    <n v="0"/>
    <n v="5"/>
    <x v="1"/>
    <x v="1"/>
  </r>
  <r>
    <x v="55"/>
    <d v="2022-05-31T00:00:00"/>
    <n v="15635"/>
    <s v="FNC"/>
    <s v="Marcel Keiji Kuriyama"/>
    <s v="Aquisição de adesivos indicando a presença de material radioativo, seguindo normas de segurança"/>
    <s v="Sim"/>
    <n v="45.6"/>
    <m/>
    <n v="45.6"/>
    <n v="0"/>
    <n v="5"/>
    <x v="1"/>
    <x v="1"/>
  </r>
  <r>
    <x v="55"/>
    <d v="2022-06-07T00:00:00"/>
    <n v="15655"/>
    <s v="FNC"/>
    <s v="SK Tecnologia Ltda"/>
    <s v="Aquisição de HP 300GB SAS 10K rpm SFF- SC Drive, para uso no Lab. HEPIC. Pagamento através de transferência bancária: Banco do Brasil - 001 - Ag.: 0300-X - C/C: 102395-0"/>
    <s v="Sim"/>
    <n v="1590"/>
    <m/>
    <n v="1590"/>
    <n v="0"/>
    <n v="6"/>
    <x v="7"/>
    <x v="1"/>
  </r>
  <r>
    <x v="55"/>
    <d v="2022-06-27T00:00:00"/>
    <n v="15691"/>
    <s v="FNC"/>
    <s v="Marco Aurélio Lisboa Leite"/>
    <s v="Compra de teclado e mouse sem fio para o laboratório HEPIC"/>
    <s v="Sim"/>
    <n v="657.1"/>
    <m/>
    <n v="657.1"/>
    <n v="0"/>
    <n v="6"/>
    <x v="7"/>
    <x v="1"/>
  </r>
  <r>
    <x v="55"/>
    <d v="2022-06-27T00:00:00"/>
    <n v="15696"/>
    <s v="FNC"/>
    <s v="Marcel Keiji Kuriyama"/>
    <s v="Compra de placa Firewire Pci Expresss. A compra está sendo feita em outra cidade porque o produto não se encontra facilmente na capital. E mesmo somando o frete a compra na loja de Franca/SP fica mais barata que os produtos similares na capital."/>
    <s v="Sim"/>
    <n v="171.11"/>
    <m/>
    <n v="171.11"/>
    <n v="0"/>
    <n v="6"/>
    <x v="7"/>
    <x v="1"/>
  </r>
  <r>
    <x v="55"/>
    <d v="2022-07-01T00:00:00"/>
    <n v="15712"/>
    <s v="FNC"/>
    <s v="Affonsos Borrachas Ltda"/>
    <s v="Aquisição de luvas nitrilicas descartável a serem utilizadas por servidores no Lab. Eletrônica do HEPIC."/>
    <s v="Sim"/>
    <n v="359"/>
    <m/>
    <n v="359"/>
    <n v="0"/>
    <n v="7"/>
    <x v="8"/>
    <x v="1"/>
  </r>
  <r>
    <x v="55"/>
    <d v="2022-07-04T00:00:00"/>
    <n v="15731"/>
    <s v="FNC"/>
    <s v="Nova Cenografia e Comunicacao Visual - EIRELI"/>
    <s v="NE.03258495 - serviço de impressão de placas de sinalização do Edifício HEPIC - RC 233360 - DC 136917 - (50% ADM e 50% RI - Prof. Marcelo Munhoz)."/>
    <s v="Sim"/>
    <n v="2345.04"/>
    <m/>
    <n v="2345.04"/>
    <n v="0"/>
    <n v="7"/>
    <x v="8"/>
    <x v="1"/>
  </r>
  <r>
    <x v="55"/>
    <d v="2022-07-13T00:00:00"/>
    <n v="15760"/>
    <s v="FNC"/>
    <s v="Ricardo Menegasso"/>
    <s v="Componentes eletrônicos para o laboratório"/>
    <s v="Sim"/>
    <n v="632.88"/>
    <m/>
    <n v="632.88"/>
    <n v="0"/>
    <n v="7"/>
    <x v="8"/>
    <x v="1"/>
  </r>
  <r>
    <x v="55"/>
    <d v="2022-08-05T00:00:00"/>
    <n v="15822"/>
    <s v="FNC"/>
    <s v="Gilda Galvão"/>
    <s v="Reembolso referente a aquisição de pilhas alcalinas diversas e baterias de 9v a serem utilizadas em instrumentos de medição e equipamentos instalados no Lab. Eletrônica do HEPIC, conforme DANFE 145875 da firma Kalunga S/A, em anexo."/>
    <s v="Sim"/>
    <n v="421.3"/>
    <m/>
    <n v="421.3"/>
    <n v="0"/>
    <n v="8"/>
    <x v="9"/>
    <x v="1"/>
  </r>
  <r>
    <x v="55"/>
    <d v="2022-08-30T00:00:00"/>
    <n v="15920"/>
    <s v="FNC"/>
    <s v="Marcel Keiji Kuriyama"/>
    <s v="Caixa de ferramentas plástica com cadeado para transporte e segurança de ferramentas"/>
    <s v="Sim"/>
    <n v="84.5"/>
    <m/>
    <n v="84.5"/>
    <n v="0"/>
    <n v="8"/>
    <x v="9"/>
    <x v="1"/>
  </r>
  <r>
    <x v="55"/>
    <d v="2022-09-02T00:00:00"/>
    <n v="15974"/>
    <s v="FNC"/>
    <s v="Disparcon - distri. Peças p/ Ar Condicionado Ltda"/>
    <s v="Aquisição de materiais isolantes térmicos diversos, a serem utilizados no Lab. Eletrônica do Hepic do FNC. Forma de pagamento: Através de boleto bancário (Banco Itaú)"/>
    <s v="Sim"/>
    <n v="515.62"/>
    <m/>
    <n v="515.62"/>
    <n v="0"/>
    <n v="9"/>
    <x v="2"/>
    <x v="1"/>
  </r>
  <r>
    <x v="55"/>
    <d v="2022-10-03T00:00:00"/>
    <n v="16121"/>
    <s v="FNC"/>
    <s v="M.Way Industria de Infraestrutura Ltda"/>
    <s v="Aquisição de gavetas a serem instaladas e utilizadas em rack no Lab. Hepic do FNC. O pagamento deverá ser efetuado através de depósito/transferência bancária e ou boleto bancário."/>
    <s v="Sim"/>
    <n v="1730.47"/>
    <m/>
    <n v="1730.47"/>
    <n v="0"/>
    <n v="10"/>
    <x v="10"/>
    <x v="1"/>
  </r>
  <r>
    <x v="55"/>
    <d v="2022-10-13T00:00:00"/>
    <n v="16193"/>
    <s v="FNC"/>
    <s v="Taxa Adm"/>
    <s v="Cobrança de 10% de taxa administrativa referente a Venda de 500 unidades de 32ch ASIC - Model SAMPA V4 - Número do Recibo 125/2022"/>
    <s v="Sim"/>
    <n v="4503.1099999999997"/>
    <m/>
    <n v="4503.1099999999997"/>
    <n v="0"/>
    <n v="10"/>
    <x v="10"/>
    <x v="1"/>
  </r>
  <r>
    <x v="55"/>
    <d v="2022-11-06T00:00:00"/>
    <n v="16267"/>
    <s v="FNC"/>
    <s v="Marco Aurélio Lisboa Leite"/>
    <s v="Reembolso referente a aquisição de 01 caixa de alumínio a ser utilizada no Lab. de Eletrônico do HEPIC, conforme DANFE 224.976 da firma Mult Comercial Ltda, em anexo."/>
    <s v="Sim"/>
    <n v="84"/>
    <m/>
    <n v="84"/>
    <n v="0"/>
    <n v="11"/>
    <x v="3"/>
    <x v="1"/>
  </r>
  <r>
    <x v="55"/>
    <d v="2022-11-06T00:00:00"/>
    <n v="16268"/>
    <s v="FNC"/>
    <s v="Queller Informática e Comércio Ltda"/>
    <s v="Aquisição de um cartão 1TB, memória, modelo 980 PRO, a ser utilizado em equipamento do Lab. de Eletrônica do HEPIC."/>
    <s v="Sim"/>
    <n v="1350"/>
    <m/>
    <n v="1350"/>
    <n v="0"/>
    <n v="11"/>
    <x v="3"/>
    <x v="1"/>
  </r>
  <r>
    <x v="55"/>
    <d v="2022-11-17T00:00:00"/>
    <n v="16306"/>
    <s v="FNC"/>
    <s v="Auxilio Aluno"/>
    <s v="Auxilio para o aluno de pós graduação Geovane Grossi Araújo de Souza orientado pelo professor Marco Bregant para participar da 7th Internacional Conference on Micro Pattern Gaseous Detectors 2022 em Israel dia 12 a 16 de dezembro 2022. NE 5741576/2022"/>
    <s v="Sim"/>
    <n v="3000"/>
    <m/>
    <n v="3000"/>
    <n v="0"/>
    <n v="11"/>
    <x v="3"/>
    <x v="1"/>
  </r>
  <r>
    <x v="56"/>
    <d v="2022-01-26T00:00:00"/>
    <n v="15058"/>
    <s v="FGE"/>
    <s v="Saldo do exercício anterior"/>
    <s v="Saldo remanescente 2021 - Grupo: 270 - Convênio Santander - Remanejamento N° 2019 50602786 - Convênio 43857- Prog.Santander-USP Mob.Internl.-Mobilidade Docente"/>
    <s v="Sim"/>
    <n v="149.34"/>
    <m/>
    <n v="149.34"/>
    <n v="0"/>
    <n v="1"/>
    <x v="11"/>
    <x v="1"/>
  </r>
  <r>
    <x v="57"/>
    <d v="2022-05-25T00:00:00"/>
    <n v="15620"/>
    <s v="DIR"/>
    <s v="LB Serviços Ambientais Ltda"/>
    <s v="Serviço de recuperação e plantio para compensação ambiental pelo corte de 9 seringueiras - NE 2445879/2022 Processo: 22.1.312.43.0"/>
    <s v="Sim"/>
    <n v="6500"/>
    <m/>
    <n v="6500"/>
    <n v="0"/>
    <n v="5"/>
    <x v="1"/>
    <x v="0"/>
  </r>
  <r>
    <x v="58"/>
    <d v="2022-01-31T00:00:00"/>
    <n v="15052"/>
    <s v="FAP"/>
    <s v="(ECT)- Empr. Bras. de Correios e Telégrafos"/>
    <s v="Envio de fotometro à Alta Floresta para a manutenção da rede de AERONET USP Destinatário: Edilson Andrade (PROCOM) Av. Ariosto da Riva, 3113 - Centro. Alta Floresta - MT, 78580-000 - (N.Objeto:QB776302172br) REMETENTE: Prof. Paulo Artaxo Instituto de Física Universidade de São Paulo Rua do Matão, Travessa R, 187 05508-900, São Paulo, SP, Brasil"/>
    <s v="Sim"/>
    <n v="105.32"/>
    <m/>
    <n v="105.32"/>
    <n v="0"/>
    <n v="1"/>
    <x v="11"/>
    <x v="1"/>
  </r>
  <r>
    <x v="58"/>
    <d v="2022-04-27T00:00:00"/>
    <n v="15388"/>
    <s v="FAP"/>
    <s v="(ECT)- Empr. Bras. de Correios e Telégrafos"/>
    <s v="Envio de uma correia para a manutenção da rede AERONET Parceria entre a NASA e IFUSP, via Sedex ( Paulo Artaxo ) DESTINATÁRIO: Marcelo de Paula Corrêa Universidade Federal de Itajubá Av. BPS, 1303 - CEP 37500-903 - Itajubá/MG - (Nº.Objeto:QB655587729br)"/>
    <s v="Sim"/>
    <n v="16.28"/>
    <m/>
    <n v="16.28"/>
    <n v="0"/>
    <n v="4"/>
    <x v="0"/>
    <x v="1"/>
  </r>
  <r>
    <x v="58"/>
    <d v="2022-05-10T00:00:00"/>
    <n v="15493"/>
    <s v="FAP"/>
    <s v="(ECT)- Empr. Bras. de Correios e Telégrafos"/>
    <s v="Envio de amostras de aerosol para: Gilberto Fillmann, PhD Universidade Federal do Rio Grande Instituto de Oceanografia Lab. de Microcontaminantes Orgânicos e Ecotoxicologia Aquática (CONECO) Av. Itália km 8 - Carreiros Rio Grande - RS - Brasil 96203-900 - (Nº.Objeto:QB655617862br)"/>
    <s v="Sim"/>
    <n v="32.299999999999997"/>
    <m/>
    <n v="32.299999999999997"/>
    <n v="0"/>
    <n v="5"/>
    <x v="1"/>
    <x v="1"/>
  </r>
  <r>
    <x v="58"/>
    <d v="2022-05-12T00:00:00"/>
    <n v="15513"/>
    <s v="FAP"/>
    <s v="(ECT)- Empr. Bras. de Correios e Telégrafos"/>
    <s v="Envio de equipamento para manutenção da pesquisa e parceria do LFA com a FIOCRUZ (SEDEX) para: Dra Sandra Hacon Av. Pref. Dulcidio Cardoso 800 Bl 2 Apt 605 Condominio Mandala CEP 22620-311 Barra da Tijuca- RJ - - (Nº.Objeto:QB655619007BR)"/>
    <s v="Sim"/>
    <n v="25.76"/>
    <m/>
    <n v="25.76"/>
    <n v="0"/>
    <n v="5"/>
    <x v="1"/>
    <x v="1"/>
  </r>
  <r>
    <x v="59"/>
    <d v="2022-06-13T00:00:00"/>
    <n v="15671"/>
    <s v="FAP"/>
    <s v="Cleber Lima Rodrigues"/>
    <s v="Peças para reparo na Unidade de água gelada"/>
    <s v="Sim"/>
    <n v="49.64"/>
    <m/>
    <n v="49.64"/>
    <n v="0"/>
    <n v="6"/>
    <x v="7"/>
    <x v="1"/>
  </r>
  <r>
    <x v="59"/>
    <d v="2022-06-24T00:00:00"/>
    <n v="15687"/>
    <s v="FNC"/>
    <s v="Tiago Fiorini da Silva"/>
    <s v="Compra emergencial de parafusos para manutenção de equipamento."/>
    <s v="Sim"/>
    <n v="97.43"/>
    <m/>
    <n v="97.43"/>
    <n v="0"/>
    <n v="6"/>
    <x v="7"/>
    <x v="1"/>
  </r>
  <r>
    <x v="59"/>
    <d v="2022-07-04T00:00:00"/>
    <n v="15725"/>
    <s v="FAP"/>
    <s v="Cleber Lima Rodrigues"/>
    <s v="Compra de anéis de vedação tipo o-ring"/>
    <s v="Sim"/>
    <n v="26.61"/>
    <m/>
    <n v="26.61"/>
    <n v="0"/>
    <n v="7"/>
    <x v="8"/>
    <x v="1"/>
  </r>
  <r>
    <x v="59"/>
    <d v="2022-07-05T00:00:00"/>
    <n v="15742"/>
    <s v="FAP"/>
    <s v="Cleber Lima Rodrigues"/>
    <s v="Compra de porcas para conserto de chiller de água gelada"/>
    <s v="Sim"/>
    <n v="36.369999999999997"/>
    <m/>
    <n v="36.369999999999997"/>
    <n v="0"/>
    <n v="7"/>
    <x v="8"/>
    <x v="1"/>
  </r>
  <r>
    <x v="59"/>
    <d v="2022-09-15T00:00:00"/>
    <n v="16047"/>
    <s v="FNC"/>
    <s v="Renan Ferreira de Assis"/>
    <s v="Compra de retentores referente às bombas de vácuo do acelerador. Compra emergencial para garantir o funcionamento do laboratório."/>
    <s v="Sim"/>
    <n v="480"/>
    <m/>
    <n v="480"/>
    <n v="0"/>
    <n v="9"/>
    <x v="2"/>
    <x v="1"/>
  </r>
  <r>
    <x v="59"/>
    <d v="2022-10-05T00:00:00"/>
    <n v="16143"/>
    <s v="DIR"/>
    <s v="Diárias"/>
    <s v="Pgto Diária N° 202200028 - Cleber Lima Rodrigues - Destino: Campinas/SP-Brasil - Saída Prevista: 11/05/2022 - 08:00 Término Prevista: 11/05/2022 - 17:00 Diárias Nacionais: Completas: 0 - Simples: 1 - Finalidade da Diária: participar de reuniões, encontros, palestras, feiras ou realização de atividades em outras Unidades/Órgãos ou campi da própria USP ou em local por ela determinado"/>
    <s v="Sim"/>
    <n v="191.82"/>
    <m/>
    <n v="191.82"/>
    <n v="0"/>
    <n v="10"/>
    <x v="10"/>
    <x v="1"/>
  </r>
  <r>
    <x v="59"/>
    <d v="2022-11-03T00:00:00"/>
    <n v="16262"/>
    <s v="FNC"/>
    <s v="Tiago Fiorini da Silva"/>
    <s v="Pgto Diária N° 202200038 - Destino: Zagreb/-Croácia Convênio: 0 Saida Prevista: 17/10/2022 - 00:01 Término Prevista: 21/10/2022 - 23:59 Diárias Internacionais: 5 - Finalidade da Diária Cobrir custos de hospedagem e alimentação. Financiamento recebido da Agência Internacional de Energia Atômica foram suficientes apenas para a passagem aérea."/>
    <s v="Sim"/>
    <n v="6149.82"/>
    <m/>
    <n v="6149.82"/>
    <n v="0"/>
    <n v="11"/>
    <x v="3"/>
    <x v="1"/>
  </r>
  <r>
    <x v="59"/>
    <d v="2022-11-03T00:00:00"/>
    <n v="16263"/>
    <s v="FNC"/>
    <s v="Tiago Fiorini da Silva"/>
    <s v="Pgto Diária N° 202200026 - Destino: Campinas/SP-Brasil Convênio: 0 Saida Prevista: 11/05/2022 - 8:00 Término Prevista: 11/05/2022 - 17:00 Diárias Nacionais: Completas: 0 - Simples: 1 - Finalidade da Diária: participar de atividades de campo, com fins didáticos e/ou de pesquisa, exercidas pelo docente por interesse exclusivo da Universidade de São Paulo"/>
    <s v="Sim"/>
    <n v="191.82"/>
    <m/>
    <n v="191.82"/>
    <n v="0"/>
    <n v="11"/>
    <x v="3"/>
    <x v="1"/>
  </r>
  <r>
    <x v="59"/>
    <d v="2022-12-01T00:00:00"/>
    <n v="16367"/>
    <s v="FAP"/>
    <s v="Cleber Lima Rodrigues"/>
    <s v="Compra de conexões para instalação de chiller conectado a linha de água gelada do laboratório LAMFI."/>
    <s v="Sim"/>
    <n v="61.57"/>
    <m/>
    <n v="61.57"/>
    <n v="0"/>
    <n v="12"/>
    <x v="4"/>
    <x v="1"/>
  </r>
  <r>
    <x v="60"/>
    <d v="2022-09-02T00:00:00"/>
    <n v="15980"/>
    <s v="DIR-CCEX"/>
    <s v="Alunos Colaboradores eventuais"/>
    <s v="Pagamento a colaboradores eventuais (Alunos) que participarão de atividades de apoio na 16ª edição da Feira USP e as Profissões no período de 01 a 03 de Setembro de 2022 - NEE 13696404 Elisa de Almeida Oliveira - NEE 13728170 Ana Clara Dantas Martins - NEE 7581801 Caio Mendonça Pimentel - NEE 9074375 Breno Agatão Garcia - NEE 9301259 Murilo Soares de Godoy - NEE 9848475 Pedro Henrique Gnann Betitto - NEE 10694139 Sthephany de Fatima de Oliveira - NEE 12611081 Nathan Fernandes de Oliveira - NEE 9762188 Agnessa Kling Nóbrega - Proc. 22.1.408.43.7 Obs. Valor total R$ 1.100,00 - GO 15994"/>
    <s v="Sim"/>
    <n v="528.82000000000005"/>
    <m/>
    <n v="528.82000000000005"/>
    <n v="0"/>
    <n v="9"/>
    <x v="2"/>
    <x v="6"/>
  </r>
  <r>
    <x v="61"/>
    <d v="2022-02-08T00:00:00"/>
    <n v="15086"/>
    <s v="FEP"/>
    <s v="Transposição interna"/>
    <s v="Aquisição de disco rígido - Processo: 22.1.34.43.0 - NE 582313/2022 - Diretoria RINF GO 15085 - Contrapartida GC (GC 3638)"/>
    <s v="Sim"/>
    <n v="2216"/>
    <m/>
    <n v="2216"/>
    <n v="0"/>
    <n v="2"/>
    <x v="5"/>
    <x v="6"/>
  </r>
  <r>
    <x v="62"/>
    <d v="2022-01-31T00:00:00"/>
    <n v="15066"/>
    <s v="FNC"/>
    <s v="Diárias"/>
    <s v="Pgto Diária N° 202200008 - Marcia de Almeida Rizzutto - Destino: Petrópolis/RJ-Brasil - Saida Prevista: 02/02/2022 - 09:00 Término Prevista: 05/02/2022 - 20:00 Diárias Nacionais: Completas: 3 - Simples: 1 - Finalidade da Diária: Atividades de pesquisa no Museu Imperial de Petrópolis. Realizar medidas técnico-científicas no material do acervo museológico."/>
    <s v="Sim"/>
    <n v="1630.47"/>
    <m/>
    <n v="1630.47"/>
    <n v="0"/>
    <n v="1"/>
    <x v="11"/>
    <x v="6"/>
  </r>
  <r>
    <x v="62"/>
    <d v="2022-01-31T00:00:00"/>
    <n v="15067"/>
    <s v="FNC"/>
    <s v="Diárias"/>
    <s v="Pgto Diária N° 202200009 - Wanda Gabriel Pereira Engel - Destino: Petrópolis/RJ-Brasil Convênio: 0 - Saida Prevista: 02/02/2022 - 09:00 Término Prevista: 05/02/2022 - 20:00 Diárias Nacionais: Completas: 3 - Simples: 1 - Finalidade da Diária: Participar de medidas técnico cientifica no museu Imperial de Petrópolis."/>
    <s v="Sim"/>
    <n v="1630.47"/>
    <m/>
    <n v="1630.47"/>
    <n v="0"/>
    <n v="1"/>
    <x v="11"/>
    <x v="6"/>
  </r>
  <r>
    <x v="63"/>
    <d v="2022-04-12T00:00:00"/>
    <n v="15349"/>
    <s v="FGE"/>
    <s v="Mikiya Muramatsu"/>
    <s v="Reembolso - compra de cartucho de tinta para impressão de material para eventos nas Escolas Publicas."/>
    <s v="Sim"/>
    <n v="264.8"/>
    <m/>
    <n v="264.8"/>
    <n v="0"/>
    <n v="4"/>
    <x v="0"/>
    <x v="6"/>
  </r>
  <r>
    <x v="63"/>
    <d v="2022-07-28T00:00:00"/>
    <n v="15795"/>
    <s v="FGE"/>
    <s v="Prof. Mikiya Muramatsu"/>
    <s v="Reembolso material de consumo para o Projeto Arte Ciências"/>
    <s v="Sim"/>
    <n v="79"/>
    <m/>
    <n v="79"/>
    <n v="0"/>
    <n v="7"/>
    <x v="8"/>
    <x v="6"/>
  </r>
  <r>
    <x v="63"/>
    <d v="2022-09-05T00:00:00"/>
    <n v="15998"/>
    <s v="FGE"/>
    <s v="Prof. Mikiya Muramatsu"/>
    <s v="Serviços com lanche oferecido aos alunos: Estevão Simonka, Phelipe Braga, William Fernandes dos Santos,Guilherme Ramos Pavani, Victoria Mascarenhas, no dia 21 de agosto de 2022, na Japan House apresentando atividades de divulgação científica: Sombras Coloridas e Projetor de Gotas."/>
    <s v="Sim"/>
    <n v="98.69"/>
    <m/>
    <n v="98.69"/>
    <n v="0"/>
    <n v="9"/>
    <x v="2"/>
    <x v="6"/>
  </r>
  <r>
    <x v="63"/>
    <d v="2022-09-13T00:00:00"/>
    <n v="16029"/>
    <s v="FGE"/>
    <s v="Prof. Mikiya Muramatsu"/>
    <s v="Material de consumo para ser utilizado em uma Oficina Didática"/>
    <s v="Sim"/>
    <n v="246.18"/>
    <m/>
    <n v="246.18"/>
    <n v="0"/>
    <n v="9"/>
    <x v="2"/>
    <x v="6"/>
  </r>
  <r>
    <x v="63"/>
    <d v="2022-10-03T00:00:00"/>
    <n v="16120"/>
    <s v="FGE"/>
    <s v="Mikiya Muramatsu"/>
    <s v="Reembolso - Compra de material de consumo para montagem de experimentos nas oficinas do Vivendo a USP"/>
    <s v="Sim"/>
    <n v="171.7"/>
    <m/>
    <n v="171.7"/>
    <n v="0"/>
    <n v="10"/>
    <x v="10"/>
    <x v="6"/>
  </r>
  <r>
    <x v="63"/>
    <d v="2022-10-21T00:00:00"/>
    <n v="16229"/>
    <s v="FGE"/>
    <s v="Mikiya Muramatsu"/>
    <s v="Despesas com refeição oferecida aos alunos , Ana Luisa Rocha de Abreu, Danilo de Almeida Cagnoni, Guilherme Ramos Pavani, quando na realização de atividades e divulgação científica, durante a 1ª Feira de Ciências, em Registro/SP, durante o dia 20/10/2022."/>
    <s v="Sim"/>
    <n v="132.75"/>
    <m/>
    <n v="132.75"/>
    <n v="0"/>
    <n v="10"/>
    <x v="10"/>
    <x v="6"/>
  </r>
  <r>
    <x v="63"/>
    <d v="2022-12-14T00:00:00"/>
    <n v="16421"/>
    <s v="FGE"/>
    <s v="SO ESFERAS COMÉRCIO DE ESFERAS LTDA"/>
    <s v="Material de consumo utilizado nas oficinas do Projeto Arte e Ciência"/>
    <s v="Sim"/>
    <n v="107.03"/>
    <m/>
    <n v="107.03"/>
    <n v="0"/>
    <n v="12"/>
    <x v="4"/>
    <x v="6"/>
  </r>
  <r>
    <x v="64"/>
    <d v="2022-07-07T00:00:00"/>
    <n v="15746"/>
    <s v="FEP"/>
    <s v="Ivã Gurgel"/>
    <s v="Aquisição de produtos para uso imediato, junto ao Grupo de Teoria e História dos Conhecimentos - Universidade de São Paulo (TeHCo-USP)"/>
    <s v="Sim"/>
    <n v="205.2"/>
    <m/>
    <n v="205.2"/>
    <n v="0"/>
    <n v="7"/>
    <x v="8"/>
    <x v="6"/>
  </r>
  <r>
    <x v="65"/>
    <d v="2022-01-19T00:00:00"/>
    <n v="15041"/>
    <s v="DIR"/>
    <s v="Reserva Pregão"/>
    <s v="CANCELADO - Aquisição de licenças e conversores de sistema de áudio dos auditórios do IF - Processo 21.1.716.43.2 - Reservas 336576 e 336649"/>
    <s v="Sim"/>
    <n v="0"/>
    <m/>
    <n v="0"/>
    <n v="0"/>
    <n v="1"/>
    <x v="11"/>
    <x v="0"/>
  </r>
  <r>
    <x v="65"/>
    <d v="2022-02-14T00:00:00"/>
    <n v="15142"/>
    <s v="DIR"/>
    <s v="Seal Telecom Comércio e Serviços de Telecomunicaçõ"/>
    <s v="Aquisição de licenças de software e conversores para o sistema de áudio dos auditórios do IF. Processo 22.1.42.43.2 - NE 1022052 e NE 1022060"/>
    <s v="Sim"/>
    <n v="89100"/>
    <m/>
    <n v="89100"/>
    <n v="0"/>
    <n v="2"/>
    <x v="5"/>
    <x v="0"/>
  </r>
  <r>
    <x v="65"/>
    <d v="2022-03-11T00:00:00"/>
    <n v="15215"/>
    <s v="ATO"/>
    <s v="Reserva TP - Anulada"/>
    <s v="Reforma e adequação dos quadros de distribuição geral das Alas 2 e Central - Processo: 22.1.21.43.5 - Reserva: 1101793/2022 Anulação da Reserva no valor total de R$ 389.613,35 em 23/06/2022- Pregão Fracassado"/>
    <s v="Sim"/>
    <n v="0"/>
    <m/>
    <n v="0"/>
    <n v="0"/>
    <n v="3"/>
    <x v="6"/>
    <x v="0"/>
  </r>
  <r>
    <x v="65"/>
    <d v="2022-03-29T00:00:00"/>
    <n v="15284"/>
    <s v="DIR"/>
    <s v="Reserva"/>
    <s v="Cancelada - Reserva 1285193 / 1285240 - Pregão - aquisição de televisores de 65&quot; e suporte p/ o Laboratórios Didáticos - RC 20277 / 139860 - DC 45008 - R$ 130.086,80."/>
    <s v="Não"/>
    <n v="0"/>
    <m/>
    <n v="0"/>
    <n v="0"/>
    <n v="3"/>
    <x v="6"/>
    <x v="0"/>
  </r>
  <r>
    <x v="65"/>
    <d v="2022-04-08T00:00:00"/>
    <n v="15331"/>
    <s v="DIR"/>
    <s v="Reserva Pregão"/>
    <s v="Cancelado - Projetores de vídeo para os Auditórios Abrão de Moraes e Adma Jafet - Processo: 22.1.160.43.5 Reserva: 1579294/2022 - Cancelado o valor de R$ 95.532,86."/>
    <s v="Sim"/>
    <n v="0"/>
    <m/>
    <n v="0"/>
    <n v="0"/>
    <n v="4"/>
    <x v="0"/>
    <x v="0"/>
  </r>
  <r>
    <x v="65"/>
    <d v="2022-04-14T00:00:00"/>
    <n v="15366"/>
    <s v="DIR"/>
    <s v="Meta X Industria e Comercio Ltda."/>
    <s v="NE.02686590 - Pregão - aquisição de banquetas p/ uso nos Laboratórios Didáticos - RC 156144 - DC 75187 - Alteração de R$ 170.609,25."/>
    <s v="Sim"/>
    <n v="99645"/>
    <m/>
    <n v="99645"/>
    <n v="0"/>
    <n v="4"/>
    <x v="0"/>
    <x v="0"/>
  </r>
  <r>
    <x v="65"/>
    <d v="2022-04-26T00:00:00"/>
    <n v="15396"/>
    <s v="DIR"/>
    <s v="Seatle Tecnologia e Com de Produtos Eletroeletrôni"/>
    <s v="Pregão - aquisições de televisores QLED de 65&quot; p/ o Laboratórios Didáticos - RC 214497 - Reserva 1826712 DC 83422 - NE 2427900/2022 - Processo: 22.1.225.43.0"/>
    <s v="Sim"/>
    <n v="103180"/>
    <m/>
    <n v="103180"/>
    <n v="0"/>
    <n v="4"/>
    <x v="0"/>
    <x v="0"/>
  </r>
  <r>
    <x v="65"/>
    <d v="2022-05-09T00:00:00"/>
    <n v="15504"/>
    <s v="DIR-CCIF"/>
    <s v="Ziva Tecnologia e Solucoes Ltda."/>
    <s v="NE.02662861 - Pregão - aquisição de licenças de RF (rádio frequência) p/ controladora sem fio - RC 84453 - DC 90909 - Alterado o valor de R$ 168.826,89."/>
    <s v="Sim"/>
    <n v="67400"/>
    <m/>
    <n v="67400"/>
    <n v="0"/>
    <n v="5"/>
    <x v="1"/>
    <x v="0"/>
  </r>
  <r>
    <x v="65"/>
    <d v="2022-05-20T00:00:00"/>
    <n v="15612"/>
    <s v="DIR"/>
    <s v="Art Multimídia Comércio e Serviços Ltda"/>
    <s v="NEO.02889475 - Pregão - Aquisição de projetores de vídeo p/ os auditórios Abrahão de Moraes e Adma Jafet - RC 248740 - DC 106341. Reserva 2403793 - Proc. 2022.1.307.43.6"/>
    <s v="Sim"/>
    <n v="95500"/>
    <m/>
    <n v="95500"/>
    <n v="0"/>
    <n v="5"/>
    <x v="1"/>
    <x v="0"/>
  </r>
  <r>
    <x v="65"/>
    <d v="2022-05-23T00:00:00"/>
    <n v="15614"/>
    <s v="DIR"/>
    <s v="Ziva Tecnologia e Solucoes Ltda."/>
    <s v="NE.02416860 - Ata Registro de Preço - aquisição de câmeras p/ ensino hibrido nos Auditórios Abrahão de Moraes e Adma Jafet - RC 258770 - DC 105400."/>
    <s v="Sim"/>
    <n v="37614.959999999999"/>
    <m/>
    <n v="37614.959999999999"/>
    <n v="0"/>
    <n v="5"/>
    <x v="1"/>
    <x v="0"/>
  </r>
  <r>
    <x v="65"/>
    <d v="2022-05-23T00:00:00"/>
    <n v="15615"/>
    <s v="DIR"/>
    <s v="Compacta Comercio e Servicos Ltda."/>
    <s v="NE.02417220 - Ata Registro de Preço - aquisição de microcomputador (estação de trabalho) p/ o Auditório Abrahão de Moraes - RC 258788 - DC 105418."/>
    <s v="Sim"/>
    <n v="15666"/>
    <m/>
    <n v="15666"/>
    <n v="0"/>
    <n v="5"/>
    <x v="1"/>
    <x v="0"/>
  </r>
  <r>
    <x v="65"/>
    <d v="2022-05-24T00:00:00"/>
    <n v="15618"/>
    <s v="DIR"/>
    <s v="Juliana Aparecida Correa de Lima Reis"/>
    <s v="Pregão - aquisições de suporte p/ TV de até 71&quot; p/ o Laboratórios Didáticos - RC 214691 - Reservas 1826690 - DC 83422 NE 2428052. Processo: 22.1.225.43.0"/>
    <s v="Sim"/>
    <n v="2675"/>
    <m/>
    <n v="2675"/>
    <n v="0"/>
    <n v="5"/>
    <x v="1"/>
    <x v="0"/>
  </r>
  <r>
    <x v="65"/>
    <d v="2022-07-08T00:00:00"/>
    <n v="15754"/>
    <s v="DIR"/>
    <s v="Transposição interna"/>
    <s v="Rem. 50340569 - Repasse entre grupos, acatando sugestão sr. Diretor do IF, para atender previsão de novas e significaticas despesas em 2022. Aut. excepcionalmente pelo Coordenador da CODAGE."/>
    <s v="Sim"/>
    <n v="545000"/>
    <m/>
    <n v="545000"/>
    <n v="0"/>
    <n v="7"/>
    <x v="8"/>
    <x v="0"/>
  </r>
  <r>
    <x v="65"/>
    <d v="2022-08-18T00:00:00"/>
    <n v="15876"/>
    <s v="DIR"/>
    <s v="WALL ST COMERCIAL LTDA"/>
    <s v="Aquisição de adaptadores e placas de rede sem fio para computadores do laboratório didático NE 4054729/2022 - Processo: 22.1.00295.43.8"/>
    <s v="Sim"/>
    <n v="18427.5"/>
    <m/>
    <n v="18427.5"/>
    <n v="0"/>
    <n v="8"/>
    <x v="9"/>
    <x v="0"/>
  </r>
  <r>
    <x v="65"/>
    <d v="2022-08-26T00:00:00"/>
    <n v="15911"/>
    <s v="DIR"/>
    <s v="Dantas Engenharia e Construção Eireli - EPP"/>
    <s v="Reforma e adequação dos quadros de distribuição geral das Alas 2 e Central - Processo: 22.1.474.43.0 - DC 194640 - NE 5776329/2022"/>
    <s v="Sim"/>
    <n v="408504.32000000001"/>
    <m/>
    <n v="408504.32000000001"/>
    <n v="0"/>
    <n v="8"/>
    <x v="9"/>
    <x v="0"/>
  </r>
  <r>
    <x v="65"/>
    <d v="2022-09-08T00:00:00"/>
    <n v="16011"/>
    <s v="DIR"/>
    <s v="Seal Telecom Comercio e Servicos de Telecom. Ltda."/>
    <s v="NE.04436249 / 04436257 / 04436265 - Ata Registro de Preço - aquisição de conjunto de caixas de som amplificadas p/ Auditórios Adma Jafet, Norte, Sul, Novo 1 e Novo 2, compra de carregador de baterias p/ microfone e curso de formação profissional - RC 469932 - DC 208276."/>
    <s v="Sim"/>
    <n v="81754.13"/>
    <m/>
    <n v="81754.13"/>
    <n v="0"/>
    <n v="9"/>
    <x v="2"/>
    <x v="0"/>
  </r>
  <r>
    <x v="65"/>
    <d v="2022-09-19T00:00:00"/>
    <n v="16074"/>
    <s v="DIR"/>
    <s v="Art Integra Ltda - EPP"/>
    <s v="NE.04609070 - serviço de instalação de sistema de projeção no Auditório Adma Jafet - RC 475673 - DC 214004."/>
    <s v="Sim"/>
    <n v="7690"/>
    <m/>
    <n v="7690"/>
    <n v="0"/>
    <n v="9"/>
    <x v="2"/>
    <x v="0"/>
  </r>
  <r>
    <x v="65"/>
    <d v="2022-10-05T00:00:00"/>
    <n v="16141"/>
    <s v="DIR"/>
    <s v="Seal Telecom Comércio e Serviços de Telecomunicaçõ"/>
    <s v="Aquisição de equipamentos para auditórios - Processo:22.41.532.43.0 - NE 4924286 / 2022"/>
    <s v="Sim"/>
    <n v="206758.16"/>
    <m/>
    <n v="206758.16"/>
    <n v="0"/>
    <n v="10"/>
    <x v="10"/>
    <x v="0"/>
  </r>
  <r>
    <x v="65"/>
    <d v="2022-10-26T00:00:00"/>
    <n v="16240"/>
    <s v="DIR"/>
    <s v="Reserva"/>
    <s v="Cancelado - Reserva 5276067 - Pregão - aquisição de armários de aço - RC 454056 - DC 233122 - Cancelado o valor de R$ 147.544,16."/>
    <s v="Não"/>
    <n v="0"/>
    <m/>
    <n v="0"/>
    <n v="0"/>
    <n v="10"/>
    <x v="10"/>
    <x v="0"/>
  </r>
  <r>
    <x v="65"/>
    <d v="2022-10-27T00:00:00"/>
    <n v="16247"/>
    <s v="DIR"/>
    <s v="Reserva"/>
    <s v="CANCELADO R$ 110.703,20 - Remanejamento a ser realizado referente a Antena de segurança de rádio frequência da Biblioteca"/>
    <s v="Sim"/>
    <n v="0"/>
    <m/>
    <n v="0"/>
    <n v="0"/>
    <n v="10"/>
    <x v="10"/>
    <x v="0"/>
  </r>
  <r>
    <x v="65"/>
    <d v="2022-11-10T00:00:00"/>
    <n v="16294"/>
    <s v="DIR"/>
    <s v="Reserva Pregão"/>
    <s v="Anulada - FECHAMENTO DO EXERCÍCIO - Aquisição de aparelhos de Ar Condicionado - DC 258095/2022 - Processo: 22.1.607.43.0 - Obs. O restante da reserva esta registrado na GO 16295"/>
    <s v="Sim"/>
    <n v="0"/>
    <m/>
    <n v="0"/>
    <n v="0"/>
    <n v="11"/>
    <x v="3"/>
    <x v="0"/>
  </r>
  <r>
    <x v="66"/>
    <d v="2022-02-08T00:00:00"/>
    <n v="15088"/>
    <s v="FNC"/>
    <s v="Minipa do Brasil Ltda"/>
    <s v="Aquisição de termômetro digital - NE 986562/2022 - Processo: 22.1.39.43.1"/>
    <s v="Sim"/>
    <n v="9180"/>
    <m/>
    <n v="9180"/>
    <n v="0"/>
    <n v="2"/>
    <x v="5"/>
    <x v="3"/>
  </r>
  <r>
    <x v="66"/>
    <d v="2022-03-07T00:00:00"/>
    <n v="15189"/>
    <s v="FNC"/>
    <s v="Reserva Pregão"/>
    <s v="NE.01791285 - Fonte de alimentação DC 38095/2022 - Reserva 986694/2022 - Processo: 22.1.65.43.2 - Alterado o valor de R$ 35.951,89."/>
    <s v="Sim"/>
    <n v="22982.400000000001"/>
    <m/>
    <n v="22982.400000000001"/>
    <n v="0"/>
    <n v="3"/>
    <x v="6"/>
    <x v="3"/>
  </r>
  <r>
    <x v="66"/>
    <d v="2022-04-27T00:00:00"/>
    <n v="15406"/>
    <s v="FNC"/>
    <s v="Reserva"/>
    <s v="Cancelado - Reserva 1853612 - Pregão - aquisição de diodos lasers vermelhos p/ uso nos experimentos dos Laboratórios do IFUSP - RC 203126 - DC 83678 - R$ 34.080,00."/>
    <s v="Sim"/>
    <n v="0"/>
    <m/>
    <n v="0"/>
    <n v="0"/>
    <n v="4"/>
    <x v="0"/>
    <x v="3"/>
  </r>
  <r>
    <x v="66"/>
    <d v="2022-06-01T00:00:00"/>
    <n v="15641"/>
    <s v="FNC"/>
    <s v="Reserva"/>
    <s v="Cancelado - Reserva 2663736 / 2663779 - Pregão - Experimentos e acessórios p/ aulas de Física Experimental (aquisição de plataforma elevatória, cronômetro digital e viscosímetro) - RC 186213 - DC 94050 - Alteração em R$ 16.172,84 - Pregão Fracassado."/>
    <s v="Sim"/>
    <n v="0"/>
    <m/>
    <n v="0"/>
    <n v="0"/>
    <n v="6"/>
    <x v="7"/>
    <x v="3"/>
  </r>
  <r>
    <x v="66"/>
    <d v="2022-07-26T00:00:00"/>
    <n v="15790"/>
    <s v="FNC"/>
    <s v="Reserva"/>
    <s v="Cancelada - Reservas 3591399 / 3591470 - Pregão - aquisições de cronometro digital, viscosímetro e plataformas de elevação - RC 342100 / 343025 - 166107 - canelado o valor de R$ 21.179,74."/>
    <s v="Não"/>
    <n v="0"/>
    <m/>
    <n v="0"/>
    <n v="0"/>
    <n v="7"/>
    <x v="8"/>
    <x v="3"/>
  </r>
  <r>
    <x v="66"/>
    <d v="2022-10-13T00:00:00"/>
    <n v="16189"/>
    <s v="FNC"/>
    <s v="Marta Vitorino Silva"/>
    <s v="Aquisição de Diodo Laser, vermelho, 650nm, 115V - RC 492535 - Processo 22.1.605.43.7"/>
    <s v="Sim"/>
    <n v="16440"/>
    <m/>
    <n v="16440"/>
    <n v="0"/>
    <n v="10"/>
    <x v="10"/>
    <x v="3"/>
  </r>
  <r>
    <x v="66"/>
    <d v="2022-11-03T00:00:00"/>
    <n v="16266"/>
    <s v="FNC"/>
    <s v="Thorlabs Inc."/>
    <s v="Alteração - Aquisição de mesa óptica (Importação) - NE 5491880 / 2022 - Processo: 22.1.594.43.5 - Alterado o valor de R$ 7.200,00."/>
    <s v="Sim"/>
    <n v="7073.51"/>
    <m/>
    <n v="7073.51"/>
    <n v="0"/>
    <n v="11"/>
    <x v="3"/>
    <x v="3"/>
  </r>
  <r>
    <x v="66"/>
    <d v="2022-11-03T00:00:00"/>
    <n v="16265"/>
    <s v="FNC"/>
    <s v="Minipa do Brasil Ltda."/>
    <s v="NE.05489907 - compra de multímetros digitais para o Laboratórios Didáticos - RC 564099 - DC 260618."/>
    <s v="Sim"/>
    <n v="4950"/>
    <m/>
    <n v="4950"/>
    <n v="0"/>
    <n v="11"/>
    <x v="3"/>
    <x v="3"/>
  </r>
  <r>
    <x v="66"/>
    <d v="2022-11-29T00:00:00"/>
    <n v="16345"/>
    <s v="FNC"/>
    <s v="LynxUS Inc"/>
    <s v="Alteração - Importação de material LDID Lynx - NE 5917062 e NE 5917070 - Processo: 22.1.595.43.1 - Banco do Brasil NE 5939708 - Valor R$ 165,66."/>
    <s v="Sim"/>
    <n v="10218.57"/>
    <m/>
    <n v="10218.57"/>
    <n v="0"/>
    <n v="11"/>
    <x v="3"/>
    <x v="3"/>
  </r>
  <r>
    <x v="66"/>
    <d v="2022-11-29T00:00:00"/>
    <n v="16349"/>
    <s v="FNC"/>
    <s v="Banco do Brasil"/>
    <s v="NE.05912338 - Pagamento de taxa referente a fechamento de câmbio - aquisição de mesa optica - Importação - DC 231936."/>
    <s v="Sim"/>
    <n v="165.66"/>
    <m/>
    <n v="165.66"/>
    <n v="0"/>
    <n v="11"/>
    <x v="3"/>
    <x v="3"/>
  </r>
  <r>
    <x v="66"/>
    <d v="2022-11-29T00:00:00"/>
    <n v="16350"/>
    <s v="FNC"/>
    <s v="Sec Figueiredo Ltda - EPP"/>
    <s v="NE.05913520 - Pagamento de despachante aduaneiro - aquisição de mesa optica - Importação - DC 231936."/>
    <s v="Sim"/>
    <n v="11891.35"/>
    <m/>
    <n v="11891.35"/>
    <n v="0"/>
    <n v="11"/>
    <x v="3"/>
    <x v="3"/>
  </r>
  <r>
    <x v="66"/>
    <d v="2022-11-30T00:00:00"/>
    <n v="16358"/>
    <s v="FNC"/>
    <s v="Banco do Brasil"/>
    <s v="05939708 - Pagamento de taxa referente a fechamento de câmbio - compra de filmes retardador - Importação - DC 234137."/>
    <s v="Sim"/>
    <n v="165.66"/>
    <m/>
    <n v="165.66"/>
    <n v="0"/>
    <n v="11"/>
    <x v="3"/>
    <x v="3"/>
  </r>
  <r>
    <x v="66"/>
    <d v="2022-11-30T00:00:00"/>
    <n v="16359"/>
    <s v="FNC"/>
    <s v="Sec Figueiredo Ltda - EPP"/>
    <s v="NE.05941303 - Pagamento de despachante aduaneiro - compra de filmes retardador - Importação - DC 234137."/>
    <s v="Sim"/>
    <n v="8778.93"/>
    <m/>
    <n v="8778.93"/>
    <n v="0"/>
    <n v="11"/>
    <x v="3"/>
    <x v="3"/>
  </r>
  <r>
    <x v="67"/>
    <d v="2022-01-12T00:00:00"/>
    <n v="15023"/>
    <s v="FGE"/>
    <s v="Thereza Amélia Soares da Silva"/>
    <s v="Bolsa professora pesquisadora Thereza Amélia Soares da Silva NE 253891/2022"/>
    <s v="Sim"/>
    <n v="32909.14"/>
    <m/>
    <n v="32909.14"/>
    <n v="0"/>
    <n v="1"/>
    <x v="11"/>
    <x v="6"/>
  </r>
  <r>
    <x v="67"/>
    <d v="2022-01-12T00:00:00"/>
    <n v="15024"/>
    <s v="FGE"/>
    <s v="Filipe Batoni Abdalla"/>
    <s v="Bolsa Professor pesquisador visitante NE 255827/2022"/>
    <s v="Sim"/>
    <n v="16454.57"/>
    <m/>
    <n v="16454.57"/>
    <n v="0"/>
    <n v="1"/>
    <x v="11"/>
    <x v="6"/>
  </r>
  <r>
    <x v="68"/>
    <d v="2022-03-25T00:00:00"/>
    <n v="15271"/>
    <s v="ATO-MP"/>
    <s v="Gealfe Comercial e Construtora Ltda"/>
    <s v="Reforma Interna/Externa do Edificio SPDC20 para instalação de 02 laboratórios - (LQMEC) e (LBAp) - Processo: 22.1.106.43.0 - NE 2365077, NE 2365069 e NE 2365085 - Obs. Complemento do lançamento esta na GO 15272."/>
    <s v="Sim"/>
    <n v="43006.29"/>
    <m/>
    <n v="43006.29"/>
    <n v="0"/>
    <n v="3"/>
    <x v="6"/>
    <x v="0"/>
  </r>
  <r>
    <x v="68"/>
    <d v="2022-08-10T00:00:00"/>
    <n v="15839"/>
    <s v="ATO"/>
    <s v="Reserva"/>
    <s v="Cancelado - Reserva 3962869 - Tomada de Preço - abertura de circulação p/ possibilitar o acesso à saída de emergência entre as Alas I, Anexo e Ala Central no 3.o andar - RC 266381 - DC 147919 - Cancelado o valor de R$ 185.835,71."/>
    <s v="Não"/>
    <n v="0"/>
    <m/>
    <n v="0"/>
    <n v="0"/>
    <n v="8"/>
    <x v="9"/>
    <x v="0"/>
  </r>
  <r>
    <x v="68"/>
    <d v="2022-09-21T00:00:00"/>
    <n v="16081"/>
    <s v="ATO"/>
    <s v="Gealfe Comercial e Construtora Ltda."/>
    <s v="NE.05259502 - Tomada de Preço - abertura de circulação p/ possibilitar o acesso à saída de emergência entre as Alas I, Anexo e Central do 3.o andar - RC 479407 - DC 219014 - Alt em 25/10/2022 - R$ 189.653,24."/>
    <s v="Sim"/>
    <n v="187756.73"/>
    <m/>
    <n v="187756.73"/>
    <n v="0"/>
    <n v="9"/>
    <x v="2"/>
    <x v="0"/>
  </r>
  <r>
    <x v="69"/>
    <d v="2022-04-12T00:00:00"/>
    <n v="15352"/>
    <s v="FGE"/>
    <s v="Sylvio Roberto Accioly Canuto"/>
    <s v="Pagamento de diárias p/ Reunião do Conselho Consultivo Planejamento Acadêmico Institucional do IFSC/USP, nos dias 10 e 11/04/2022."/>
    <s v="Sim"/>
    <n v="671.37"/>
    <m/>
    <n v="671.37"/>
    <n v="0"/>
    <n v="4"/>
    <x v="0"/>
    <x v="6"/>
  </r>
  <r>
    <x v="70"/>
    <d v="2022-04-11T00:00:00"/>
    <n v="15339"/>
    <s v="DIR"/>
    <s v="Bolsistas Intercâmbio Internacional de Graduação"/>
    <s v="NE 3580370/2022 - Processo: 22.1.163.43.4 -Bolsistas Intercâmbio Internacional de Graduação"/>
    <s v="Sim"/>
    <n v="112000"/>
    <m/>
    <n v="112000"/>
    <n v="0"/>
    <n v="4"/>
    <x v="0"/>
    <x v="0"/>
  </r>
  <r>
    <x v="71"/>
    <d v="2022-08-18T00:00:00"/>
    <n v="15873"/>
    <s v="DIR"/>
    <s v="Pró Reitoria Pós Graduação"/>
    <s v="Remanejamento 50416000 / 2022 referente devolução do REMANEJAMENTO 50326280 / 2022 conforme solicitado pelo email da Elena Crivillari dia 18/08/2022 (Remanejamento realizado equivocadamente para o IFUSP("/>
    <s v="Sim"/>
    <n v="10000"/>
    <m/>
    <n v="10000"/>
    <n v="0"/>
    <n v="8"/>
    <x v="9"/>
    <x v="1"/>
  </r>
  <r>
    <x v="72"/>
    <d v="2022-08-02T00:00:00"/>
    <n v="15814"/>
    <s v="DIR"/>
    <s v="Casa Americana de Artigos para Laboratórios ltda"/>
    <s v="Aquisição de Reagente químicos para uso da criogenia - NE 3777786/2022 - GO 15815 e GC 3741"/>
    <s v="Sim"/>
    <n v="3324"/>
    <m/>
    <n v="3324"/>
    <n v="0"/>
    <n v="8"/>
    <x v="9"/>
    <x v="3"/>
  </r>
  <r>
    <x v="73"/>
    <d v="2022-09-30T00:00:00"/>
    <n v="16114"/>
    <s v="ATO-MP"/>
    <s v="Harus Construções Ltda"/>
    <s v="Reforma, impermeabilização e instalação de para-raios da cobertura do Bloco B - Biblioteca e Abrahão de Moraes - NE 5913300/2022 - Processo: 22.1.529.43.9 Reserva 4745187 - Tomada de Preço - RC 463632 - DC 205196."/>
    <s v="Sim"/>
    <n v="1000000"/>
    <m/>
    <n v="1000000"/>
    <n v="0"/>
    <n v="9"/>
    <x v="2"/>
    <x v="0"/>
  </r>
  <r>
    <x v="74"/>
    <d v="2022-11-18T00:00:00"/>
    <n v="16313"/>
    <s v="FEP"/>
    <s v="Diárias"/>
    <s v="Pgto Diária N° 202200043 - Nathália Beretta Tomazio - 6783947 - Destino: São Carlos/SP-Brasil Convênio: 0 Saida Prevista: 11/10/2022 - 18:00 Término Prevista: 12/10/2022 - 14:00 Diárias Nacionais: Completas: 1 - Simples: 0 - Finalidade da Diária: Ministrar um minicurso de Laser e Aplicações no período da manhã do dia 12/10/22 na 12° Semana Integrada da Graduação e Pós-graduação (https://sifsc.ifsc.usp.br/) do Instituto de Física de São Carlos (IFSC-USP)."/>
    <s v="Sim"/>
    <n v="479.55"/>
    <m/>
    <n v="479.55"/>
    <n v="0"/>
    <n v="11"/>
    <x v="3"/>
    <x v="6"/>
  </r>
  <r>
    <x v="0"/>
    <d v="2022-01-24T00:00:00"/>
    <n v="3601"/>
    <s v="DIR"/>
    <s v="Saldo do exercício anterior"/>
    <s v="Saldo remanescente 2021 - Grupo: 43.000 - RECEITA"/>
    <s v="Sim"/>
    <m/>
    <n v="238236.7"/>
    <n v="0"/>
    <n v="0"/>
    <n v="1"/>
    <x v="11"/>
    <x v="0"/>
  </r>
  <r>
    <x v="0"/>
    <d v="2022-02-08T00:00:00"/>
    <n v="3639"/>
    <s v="DIR"/>
    <s v="Transposição interna"/>
    <s v="Referente Aquisição de disco rígido - Processo: 22.1.34.43.0 - NE 582313/2022 - Diretoria RINF GO 15085"/>
    <s v="Sim"/>
    <m/>
    <n v="780"/>
    <n v="0"/>
    <n v="0"/>
    <n v="2"/>
    <x v="5"/>
    <x v="0"/>
  </r>
  <r>
    <x v="0"/>
    <d v="2022-02-14T00:00:00"/>
    <n v="3644"/>
    <s v="DIR"/>
    <s v="Transposição interna"/>
    <s v="Referente a GO 15136 - Compra RI Prof Marcelo - Empenho na Fonte do Tesouro - Contrapartida - Diretoria RORÇ BÁSICO GO 15139"/>
    <s v="Sim"/>
    <m/>
    <n v="752"/>
    <n v="0"/>
    <n v="0"/>
    <n v="2"/>
    <x v="5"/>
    <x v="0"/>
  </r>
  <r>
    <x v="0"/>
    <d v="2022-02-24T00:00:00"/>
    <n v="3661"/>
    <s v="DIR"/>
    <s v="Gennady Gussev - Processo Fapesp"/>
    <s v="Recibo 014 - Serviços prestados de medidas de DRX, junto ao Lab. de Cristalografia do IF - GC 3660 - FAP."/>
    <s v="Sim"/>
    <m/>
    <n v="50"/>
    <n v="0"/>
    <n v="0"/>
    <n v="2"/>
    <x v="5"/>
    <x v="0"/>
  </r>
  <r>
    <x v="0"/>
    <d v="2022-03-11T00:00:00"/>
    <n v="3663"/>
    <s v="DIR"/>
    <s v="Créditos Tesouraria"/>
    <s v="Ajustes de lançamentos referente as despesas realizadas no Grupo do Tesouro do processo de adiantamento nº : 22.1.10.43.3, mas lançados nos RI dos professor - GO 15060 - Contrapartida RORÇ Diretoria GO 15217"/>
    <s v="Sim"/>
    <m/>
    <n v="259.02"/>
    <n v="0"/>
    <n v="0"/>
    <n v="3"/>
    <x v="6"/>
    <x v="0"/>
  </r>
  <r>
    <x v="0"/>
    <d v="2022-03-14T00:00:00"/>
    <n v="3664"/>
    <s v="DIR"/>
    <s v="HU"/>
    <s v="REMANEJAMENTO 50130602 / 2022 - Referente ao fornecimento de 250 kg de resíduos químicos."/>
    <s v="Sim"/>
    <m/>
    <n v="2147.5"/>
    <n v="0"/>
    <n v="0"/>
    <n v="3"/>
    <x v="6"/>
    <x v="0"/>
  </r>
  <r>
    <x v="0"/>
    <d v="2022-03-28T00:00:00"/>
    <n v="3672"/>
    <s v="DIR"/>
    <s v="Transposição interna"/>
    <s v="Referente a Aquisição de desumidificador de Ar, para remover a umidade da sala do Laboratório Hepic - troca de verba GO 15279 - Diretoria - USP Eficiente - GO 15280 Diretoria - USP Eficiente"/>
    <s v="Sim"/>
    <m/>
    <n v="3490"/>
    <n v="0"/>
    <n v="0"/>
    <n v="3"/>
    <x v="6"/>
    <x v="0"/>
  </r>
  <r>
    <x v="0"/>
    <d v="2022-03-30T00:00:00"/>
    <n v="3674"/>
    <s v="DIR"/>
    <s v="Créditos Tesouraria"/>
    <s v="Ajustes de lançamentos referente as despesas realizadas no Grupo do Tesouro do processo de adiantamento nº : 22.1.33.43.3, mas lançados nos RI dos professores - GOs 15144, 15145, 15141, 15168, 15162 e 15163 - Contrapartida RORÇ Diretoria GO 15287"/>
    <s v="Sim"/>
    <m/>
    <n v="3123"/>
    <n v="0"/>
    <n v="0"/>
    <n v="3"/>
    <x v="6"/>
    <x v="0"/>
  </r>
  <r>
    <x v="0"/>
    <d v="2022-04-07T00:00:00"/>
    <n v="3679"/>
    <s v="DIR"/>
    <s v="Créditos Tesouraria"/>
    <s v="Ajustes de lançamentos referente as despesas realizadas no Grupo do Tesouro do processo de adiantamento nº : 22.1.54.43.0, mas lançados nos RI dos professores - GO 15185, 15188, 15203, 15259, 15226 e 15230 - Contrapartida Diretoria RORÇ GO 15327"/>
    <s v="Sim"/>
    <m/>
    <n v="4217.76"/>
    <n v="0"/>
    <n v="0"/>
    <n v="4"/>
    <x v="0"/>
    <x v="0"/>
  </r>
  <r>
    <x v="0"/>
    <d v="2022-04-19T00:00:00"/>
    <n v="3686"/>
    <s v="DIR"/>
    <s v="IF - YTL S/A - RUC 80106480-5"/>
    <s v="Recibo 40 - serviços prestados de Porosimetria, junto ao Lab. de Cristalografia do IF - 10% p/ ADM do valor de R$ 4.080,00."/>
    <s v="Sim"/>
    <m/>
    <n v="408"/>
    <n v="0"/>
    <n v="0"/>
    <n v="4"/>
    <x v="0"/>
    <x v="0"/>
  </r>
  <r>
    <x v="0"/>
    <d v="2022-04-19T00:00:00"/>
    <n v="3689"/>
    <s v="DIR"/>
    <s v="Créditos Correios"/>
    <s v="Referente a GO 15052 - Contrapartida GO 15378"/>
    <s v="Sim"/>
    <m/>
    <n v="105.32"/>
    <n v="0"/>
    <n v="0"/>
    <n v="4"/>
    <x v="0"/>
    <x v="0"/>
  </r>
  <r>
    <x v="0"/>
    <d v="2022-04-29T00:00:00"/>
    <n v="3693"/>
    <s v="DIR"/>
    <s v="Transposição interna"/>
    <s v="Ajustes de lançamentos referente as despesas realizadas no Grupo do Tesouro do processo de adiantamento nº : 22.1.80.43.1, mas lançados nos RIs dos professores - GOs 15276, 15249, 15291, 15266, 15270, 15253 e 15304 - Contrapartida RORÇ Diretoria GO 15419"/>
    <s v="Sim"/>
    <m/>
    <n v="4331.34"/>
    <n v="0"/>
    <n v="0"/>
    <n v="4"/>
    <x v="0"/>
    <x v="0"/>
  </r>
  <r>
    <x v="0"/>
    <d v="2022-04-29T00:00:00"/>
    <n v="3694"/>
    <s v="DIR"/>
    <s v="Créditos Tesouraria"/>
    <s v="Ajustes de lançamentos referente as despesas realizadas no Grupo do Tesouro do processo de adiantamento nº : 22.1.101.43.9, mas lançados nos RIs dos professores - GOs 15275, 15278, 15326, 15336 e 15351 - Contrapartida RORÇ DIRETORIA Diretoria GO 15422"/>
    <s v="Sim"/>
    <m/>
    <n v="2638.6"/>
    <n v="0"/>
    <n v="0"/>
    <n v="4"/>
    <x v="0"/>
    <x v="0"/>
  </r>
  <r>
    <x v="0"/>
    <d v="2022-04-29T00:00:00"/>
    <n v="3695"/>
    <s v="DIR"/>
    <s v="Créditos Tesouraria"/>
    <s v="Ajustes de lançamentos referente as despesas realizadas no Grupo do Tesouro do processo de adiantamento nº : 22.1.130.43.9, mas lançados nos RI dos professores - GO 15319, 15391 e 15333 - Contrapartida RORÇ Diretoria GO 15423"/>
    <s v="Sim"/>
    <m/>
    <n v="1982.43"/>
    <n v="0"/>
    <n v="0"/>
    <n v="4"/>
    <x v="0"/>
    <x v="0"/>
  </r>
  <r>
    <x v="0"/>
    <d v="2022-04-29T00:00:00"/>
    <n v="3698"/>
    <s v="DIR"/>
    <s v="Transposição interna"/>
    <s v="Referente a GO 15388 - Correios - Contrapartida GO 15424"/>
    <s v="Sim"/>
    <m/>
    <n v="16.28"/>
    <n v="0"/>
    <n v="0"/>
    <n v="4"/>
    <x v="0"/>
    <x v="0"/>
  </r>
  <r>
    <x v="0"/>
    <d v="2022-05-25T00:00:00"/>
    <n v="3715"/>
    <s v="DIR"/>
    <s v="Créditos Tesouraria"/>
    <s v="Ajustes de lançamentos referente as despesas realizadas no Grupo do Tesouro do processo de adiantamento nº : 22.1.208.43.8, mas lançados nos RI dos professores - GO 15402, 15415, 15476, 15536, 15414 e 15557 - Contrapartida RORÇ Diretoria GO 15621"/>
    <s v="Sim"/>
    <m/>
    <n v="3565.05"/>
    <n v="0"/>
    <n v="0"/>
    <n v="5"/>
    <x v="1"/>
    <x v="0"/>
  </r>
  <r>
    <x v="0"/>
    <d v="2022-07-04T00:00:00"/>
    <n v="3728"/>
    <s v="DIR"/>
    <s v="Nova Cenografia e Comunicacao Visual - EIRELI"/>
    <s v="NE.03258495 - serviço de impressão de placas de sinalização do Edifício HEPIC - RC 233360 - DC 136917 - (50% ADM e 50% RI - Prof. Marcelo Munhoz) - Ajuste da GOs 15730 / 15731."/>
    <s v="Sim"/>
    <m/>
    <n v="2345.04"/>
    <n v="0"/>
    <n v="0"/>
    <n v="7"/>
    <x v="8"/>
    <x v="0"/>
  </r>
  <r>
    <x v="0"/>
    <d v="2022-07-13T00:00:00"/>
    <n v="3732"/>
    <s v="DIR"/>
    <s v="Créditos Tesouraria"/>
    <s v="Ajustes de lançamentos referente as despesas realizadas no Grupo do Tesouro do processo de adiantamento nº : 22.1.325.43.4, mas lançados nos RI dos professores - GO 15687, 15655, 15691, 15674, 15696 e 15715 - Contrapartida RORÇ Diretoria GO 15763"/>
    <s v="Sim"/>
    <m/>
    <n v="3715.5"/>
    <n v="0"/>
    <n v="0"/>
    <n v="7"/>
    <x v="8"/>
    <x v="0"/>
  </r>
  <r>
    <x v="0"/>
    <d v="2022-07-13T00:00:00"/>
    <n v="3733"/>
    <s v="DIR"/>
    <s v="Créditos Tesouraria"/>
    <s v="Ajustes de lançamentos referente as despesas realizadas no Grupo do Tesouro do processo de adiantamento nº : 22.1.296.43.4, mas lançados nos RI dos professores - GO 15623, 15635, 15637 e 15652 - Contrapartida RORÇ Diretoria GO 15764."/>
    <s v="Sim"/>
    <m/>
    <n v="2584.0300000000002"/>
    <n v="0"/>
    <n v="0"/>
    <n v="7"/>
    <x v="8"/>
    <x v="0"/>
  </r>
  <r>
    <x v="0"/>
    <d v="2022-07-13T00:00:00"/>
    <n v="3734"/>
    <s v="DIR"/>
    <s v="Créditos Tesouraria"/>
    <s v="Ajustes de lançamentos referente as despesas realizadas no Grupo do Tesouro do processo de adiantamento nº : 22.1.229.43.5, mas lançados nos RI dos professores - GO 15413, 15502, 15536, 15548, 15555, 15404, 15559, 15583 e 15587 - Contrapartida RORÇ Diretoria GO 15765."/>
    <s v="Sim"/>
    <m/>
    <n v="5400.67"/>
    <n v="0"/>
    <n v="0"/>
    <n v="7"/>
    <x v="8"/>
    <x v="0"/>
  </r>
  <r>
    <x v="0"/>
    <d v="2022-07-20T00:00:00"/>
    <n v="3735"/>
    <s v="DIR"/>
    <s v="Recibo Tesouraria"/>
    <s v="Recibo 70/2022 - Recebemos de Fábio Lúcio de Lacerda referente a reparação de livros"/>
    <s v="Sim"/>
    <m/>
    <n v="50"/>
    <n v="0"/>
    <n v="0"/>
    <n v="7"/>
    <x v="8"/>
    <x v="0"/>
  </r>
  <r>
    <x v="0"/>
    <d v="2022-07-25T00:00:00"/>
    <n v="3737"/>
    <s v="DIR"/>
    <s v="Créditos Tesouraria"/>
    <s v="Ajustes de lançamentos referente as despesas realizadas no Grupo do Tesouro do processo de adiantamento nº : 22.1.341.43.0, mas lançados nos RI dos professores - GO 15725, 15715, 15757, 15742 e 15760 - Contrapartida RORÇ Diretoria GO 15788."/>
    <s v="Sim"/>
    <m/>
    <n v="3256.72"/>
    <n v="0"/>
    <n v="0"/>
    <n v="7"/>
    <x v="8"/>
    <x v="0"/>
  </r>
  <r>
    <x v="0"/>
    <d v="2022-08-02T00:00:00"/>
    <n v="3741"/>
    <s v="DIR"/>
    <s v="Transposição interna"/>
    <s v="Troca de verba referente aquisição de Reagente químicos para uso da criogenia - NE 3777786/2022 - contrapartida GO 15814 e 15815"/>
    <s v="Sim"/>
    <m/>
    <n v="3324"/>
    <n v="0"/>
    <n v="0"/>
    <n v="8"/>
    <x v="9"/>
    <x v="0"/>
  </r>
  <r>
    <x v="0"/>
    <d v="2022-08-05T00:00:00"/>
    <n v="3743"/>
    <s v="DIR"/>
    <s v="Transposição interna"/>
    <s v="Passagem aérea para participação da XXX internacional material research congress a ser realizado em Cancun no México de 14 a 20 de agosto de 2022 - Fatura 8887 - Contrapartida GO 15824 e GO 15825"/>
    <s v="Sim"/>
    <m/>
    <n v="6827.1"/>
    <n v="0"/>
    <n v="0"/>
    <n v="8"/>
    <x v="9"/>
    <x v="0"/>
  </r>
  <r>
    <x v="0"/>
    <d v="2022-08-08T00:00:00"/>
    <n v="3746"/>
    <s v="DIR"/>
    <s v="Créditos Tesouraria"/>
    <s v="Ajustes de lançamentos referente as despesas realizadas no Grupo do Tesouro do processo de adiantamento nº : 22.1.379.43.7, mas lançados nos RI dos professores - GO 15801, 15776 e 15784 - Contrapartida RORÇ Diretoria GO 15832."/>
    <s v="Sim"/>
    <m/>
    <n v="3624.64"/>
    <n v="0"/>
    <n v="0"/>
    <n v="8"/>
    <x v="9"/>
    <x v="0"/>
  </r>
  <r>
    <x v="0"/>
    <d v="2022-08-26T00:00:00"/>
    <n v="3817"/>
    <s v="DIR"/>
    <s v="Créditos Tesouraria"/>
    <s v="Ajustes de lançamentos referente as despesas realizadas no Grupo do Tesouro do processo de adiantamento nº : 22.1.419.43.9, mas lançados nos RI dos professor - GOs 15837, 15834, 15822, 15843 e 15885 - Contrapartida RI Diretoria GO 15916"/>
    <s v="Sim"/>
    <m/>
    <n v="3619.45"/>
    <n v="0"/>
    <n v="0"/>
    <n v="8"/>
    <x v="9"/>
    <x v="0"/>
  </r>
  <r>
    <x v="0"/>
    <d v="2022-09-22T00:00:00"/>
    <n v="3829"/>
    <s v="DIR"/>
    <s v="Créditos Tesouraria"/>
    <s v="Ajustes de lançamentos referente as despesas realizadas no Grupo do Tesouro do processo de adiantamento nº : 22.1.439.43.0, mas lançados nos RI dos professores - GO 16041, 15872, 15885, 15910 e 15920 - Contrapartida Diretoria RORÇ Básico GO 16087."/>
    <s v="Sim"/>
    <m/>
    <n v="6875.05"/>
    <n v="0"/>
    <n v="0"/>
    <n v="9"/>
    <x v="2"/>
    <x v="0"/>
  </r>
  <r>
    <x v="0"/>
    <d v="2022-09-28T00:00:00"/>
    <n v="3831"/>
    <s v="DIR"/>
    <s v="Créditos Tesouraria"/>
    <s v="Ajustes de lançamentos referente as despesas realizadas no Grupo do Tesouro do processo de adiantamento nº : 22.1.515.43.8, mas lançados nos RI dos professores - GO 15965, 15974, 16041, 16026, 15996 e 16082 - Contrapartida RORÇ Diretoria GO 16105 ."/>
    <s v="Sim"/>
    <m/>
    <n v="6603.05"/>
    <n v="0"/>
    <n v="0"/>
    <n v="9"/>
    <x v="2"/>
    <x v="0"/>
  </r>
  <r>
    <x v="0"/>
    <d v="2022-10-05T00:00:00"/>
    <n v="3837"/>
    <s v="DIR"/>
    <s v="Transposição interna"/>
    <s v="Referente do Serviço de produção e impressão de identificador para Professora Elisabeth Yoshimura. Obs. foi transferido o RI da professora para o RI da Diretoria - Lab. de Dosimetria. RC 433717 - DC 222040 - Proc. 22.1.580.43.4 - NEO 04908795 - Contrapartida - GO 16129 e GO 16130"/>
    <s v="Sim"/>
    <m/>
    <n v="15900"/>
    <n v="0"/>
    <n v="0"/>
    <n v="10"/>
    <x v="10"/>
    <x v="0"/>
  </r>
  <r>
    <x v="0"/>
    <d v="2022-10-05T00:00:00"/>
    <n v="3838"/>
    <s v="DIR"/>
    <s v="Transposição interna"/>
    <s v="Ref. a solicitação de Software 78411 - &quot;Office Standard - 2021 LTSC (64 bits)&quot; - REMANEJAMENTO 50499541 / 2022 - Solicitante: Cristiano Luis Pinto de Oliveira - Contrapartida GO 16133 e GO 16142"/>
    <s v="Sim"/>
    <m/>
    <n v="445.44"/>
    <n v="0"/>
    <n v="0"/>
    <n v="10"/>
    <x v="10"/>
    <x v="0"/>
  </r>
  <r>
    <x v="0"/>
    <d v="2022-10-10T00:00:00"/>
    <n v="3840"/>
    <s v="DIR"/>
    <s v="Créditos Tesouraria"/>
    <s v="Ajustes de lançamentos referente as despesas realizadas no Grupo do Tesouro do processo de adiantamento nº : 22.1.516.43.4, mas lançados nos RI dos professores - GO 16047 e 16110 - Contrapartida RORÇ Diretoria GO 16165."/>
    <s v="Sim"/>
    <m/>
    <n v="978.89"/>
    <n v="0"/>
    <n v="0"/>
    <n v="10"/>
    <x v="10"/>
    <x v="0"/>
  </r>
  <r>
    <x v="0"/>
    <d v="2022-10-13T00:00:00"/>
    <n v="3851"/>
    <s v="DIR"/>
    <s v="Taxa Adm"/>
    <s v="Cobrança de 10% de taxa administrativa referente a Venda de 500 unidades de 32ch ASIC - Model SAMPA V4 - Número do Recibo 125/2022 - Contrapartida GO 16193"/>
    <s v="Sim"/>
    <m/>
    <n v="4503.1099999999997"/>
    <n v="0"/>
    <n v="0"/>
    <n v="10"/>
    <x v="10"/>
    <x v="0"/>
  </r>
  <r>
    <x v="0"/>
    <d v="2022-10-27T00:00:00"/>
    <n v="3865"/>
    <s v="DIR"/>
    <s v="Instituto Oceanográfico"/>
    <s v="REMANEJAMENTO 50556804 / 2022, referente fornecimento de 6.510 litros de nitrogênio"/>
    <s v="Sim"/>
    <m/>
    <n v="6510"/>
    <n v="0"/>
    <n v="0"/>
    <n v="10"/>
    <x v="10"/>
    <x v="0"/>
  </r>
  <r>
    <x v="0"/>
    <d v="2022-11-01T00:00:00"/>
    <n v="3870"/>
    <s v="DIR"/>
    <s v="Recibo Tesouraria"/>
    <s v="Referente a taxa administrativa referente a 10% da Venda de 500 unidades de 32 ch ASIC - Model Sampa V4 - Recibo 133/2022 - GC 3869"/>
    <s v="Sim"/>
    <m/>
    <n v="4503.1099999999997"/>
    <n v="0"/>
    <n v="0"/>
    <n v="11"/>
    <x v="3"/>
    <x v="0"/>
  </r>
  <r>
    <x v="0"/>
    <d v="2022-11-09T00:00:00"/>
    <n v="3873"/>
    <s v="DIR"/>
    <s v="Créditos Tesouraria"/>
    <s v="Ajustes de lançamentos referente as despesas realizadas no Grupo do Tesouro do processo de adiantamento nº : 22.1.583.43.3, mas lançados nos RI dos professores - GO 16121 e 16231 - Contrapartida Diretoria RORÇ - GO 16290."/>
    <s v="Sim"/>
    <m/>
    <n v="1895.87"/>
    <n v="0"/>
    <n v="0"/>
    <n v="11"/>
    <x v="3"/>
    <x v="0"/>
  </r>
  <r>
    <x v="0"/>
    <d v="2022-11-17T00:00:00"/>
    <n v="3879"/>
    <s v="DIR"/>
    <s v="Recibo Tesouraria"/>
    <s v="Referente taxa administrativa referente ao Recibo 138/2022 (Serviços prestados de SAXS junto ao Lab. de Cristalografia do IF - OBS. 10% p/ ADM do valor de R$ 2.115,00 = R$ 235,00)"/>
    <s v="Sim"/>
    <m/>
    <n v="235"/>
    <n v="0"/>
    <n v="0"/>
    <n v="11"/>
    <x v="3"/>
    <x v="0"/>
  </r>
  <r>
    <x v="0"/>
    <d v="2022-11-23T00:00:00"/>
    <n v="3882"/>
    <s v="DIR"/>
    <s v="Recibo Tesouraria"/>
    <s v="Patentes - Processo: 22.1.6101.1.5 - Recibo: 141/2022"/>
    <s v="Sim"/>
    <m/>
    <n v="250"/>
    <n v="0"/>
    <n v="0"/>
    <n v="11"/>
    <x v="3"/>
    <x v="0"/>
  </r>
  <r>
    <x v="0"/>
    <d v="2022-11-28T00:00:00"/>
    <n v="3884"/>
    <s v="DIR"/>
    <s v="Recibo Tesouraria"/>
    <s v="Recibo 146/2022 - Serviços prestados de restauração de livros"/>
    <s v="Sim"/>
    <m/>
    <n v="50"/>
    <n v="0"/>
    <n v="0"/>
    <n v="11"/>
    <x v="3"/>
    <x v="0"/>
  </r>
  <r>
    <x v="0"/>
    <d v="2022-12-07T00:00:00"/>
    <n v="3897"/>
    <s v="DIR"/>
    <s v="Créditos Tesouraria"/>
    <s v="Ajustes de lançamentos referente as despesas realizadas no Grupo do Tesouro do processo de adiantamento nº : 22.1.674.43.9, mas lançados nos RI dos professores - GO 16260, 16261, 16270, 16267, 16302, 16268, 16356 e 16367 - Contrapartida RORÇ Diretoria GO 16381."/>
    <s v="Sim"/>
    <m/>
    <n v="4501.42"/>
    <n v="0"/>
    <n v="0"/>
    <n v="12"/>
    <x v="4"/>
    <x v="0"/>
  </r>
  <r>
    <x v="0"/>
    <d v="2022-12-22T00:00:00"/>
    <n v="4019"/>
    <s v="DIR"/>
    <s v="Créditos Tesouraria"/>
    <s v="Ajustes de lançamentos referente as despesas realizadas no Grupo do Tesouro do processo de adiantamento nº : 22.1.743.43.0, mas lançados nos RI dos professores - GO 16420, 16434 e 16444 - Contrapartida Diretoria - RORÇ BÁSICO GO 16522."/>
    <s v="Sim"/>
    <m/>
    <n v="969.98"/>
    <n v="0"/>
    <n v="0"/>
    <n v="12"/>
    <x v="4"/>
    <x v="0"/>
  </r>
  <r>
    <x v="1"/>
    <d v="2022-01-24T00:00:00"/>
    <n v="3580"/>
    <s v="DIR"/>
    <s v="Saldo do Exercício anterior"/>
    <s v="Saldo remanescente do exercício anterior - Despesa relacionada ao combate a propagação do COVID"/>
    <s v="Sim"/>
    <m/>
    <n v="4413.67"/>
    <n v="0"/>
    <n v="0"/>
    <n v="1"/>
    <x v="11"/>
    <x v="0"/>
  </r>
  <r>
    <x v="1"/>
    <d v="2022-03-25T00:00:00"/>
    <n v="3671"/>
    <s v="DIR"/>
    <s v="Transposição interna"/>
    <s v="Transferência para cobrir saldo da Diretoria - Combate COVID - GO 15268"/>
    <s v="Sim"/>
    <m/>
    <n v="17991.740000000002"/>
    <n v="0"/>
    <n v="0"/>
    <n v="3"/>
    <x v="6"/>
    <x v="0"/>
  </r>
  <r>
    <x v="75"/>
    <d v="2022-01-24T00:00:00"/>
    <n v="3598"/>
    <s v="FMT"/>
    <s v="Saldo do exercício anterior"/>
    <s v="Saldo remanescente 2021 no Grupo Básico: 43.000"/>
    <s v="Sim"/>
    <m/>
    <n v="16316.13"/>
    <n v="0"/>
    <n v="0"/>
    <n v="1"/>
    <x v="11"/>
    <x v="1"/>
  </r>
  <r>
    <x v="76"/>
    <d v="2022-01-21T00:00:00"/>
    <n v="3576"/>
    <s v="FNC"/>
    <s v="Saldo do exercício anterior"/>
    <s v="Saldo remanescente de anos anteriores - Grupo Básico: 43.000 - Contrapartida da Diretoria ao trabalho dos mentores em 2019 e 2021"/>
    <s v="Sim"/>
    <m/>
    <n v="2250"/>
    <n v="0"/>
    <n v="0"/>
    <n v="1"/>
    <x v="11"/>
    <x v="6"/>
  </r>
  <r>
    <x v="2"/>
    <d v="2022-01-21T00:00:00"/>
    <n v="3554"/>
    <s v="DIR"/>
    <s v="Saldo do exercício anterior"/>
    <s v="Saldo remanescente 2019 - GRUPO: 400 - Apoio à Viagens Didáticas e Atividades de Campo - VDG: Graduação: Viagens Didáticas - 2019/1. REMANEJAMENTO 50240540 / 2019"/>
    <s v="Sim"/>
    <m/>
    <n v="3915.22"/>
    <n v="0"/>
    <n v="0"/>
    <n v="1"/>
    <x v="11"/>
    <x v="0"/>
  </r>
  <r>
    <x v="2"/>
    <d v="2022-01-21T00:00:00"/>
    <n v="3555"/>
    <s v="DIR"/>
    <s v="Saldo do exercício anteriores"/>
    <s v="Saldo remanescente 2020 - Grupo: 404 - Projetos Especiais - Grad - Recursos para visita ao Laboratório Nacional de Luz Sincroton - Campinas, atividade extracurricular. REMANEJAMENTO 50061445 / 2020."/>
    <s v="Sim"/>
    <m/>
    <n v="5000"/>
    <n v="0"/>
    <n v="0"/>
    <n v="1"/>
    <x v="11"/>
    <x v="0"/>
  </r>
  <r>
    <x v="2"/>
    <d v="2022-08-11T00:00:00"/>
    <n v="3799"/>
    <s v="DIR"/>
    <s v="Reitoria - Estagiários"/>
    <s v="Grupo 404 - Solicitação 730/2017 Remanejamento N° 2022 50400626 - de recurso para estágio do aluno Vitor Menezes Barbosa Sendrete."/>
    <s v="Sim"/>
    <m/>
    <n v="4379.97"/>
    <n v="0"/>
    <n v="0"/>
    <n v="8"/>
    <x v="9"/>
    <x v="0"/>
  </r>
  <r>
    <x v="77"/>
    <d v="2022-12-22T00:00:00"/>
    <n v="4011"/>
    <s v="FEP"/>
    <s v="PRPI"/>
    <s v="Grupo 057 - Projetos Especiais - Auxílio financeiro do edital p/ distribuição de bolsas de Pós-doc p/ posterior seleção de bolsistas - ano 2022. Outorgada: Prof. Dr. Julio Antonio Larrea Jimenez/ IF - REMANEJAMENTO 50632608 / 2022 - Obs. O restante do valor de R$ 10.175,40 é Reserva técnica registrado na GC 4012"/>
    <s v="Sim"/>
    <m/>
    <n v="101750.04"/>
    <n v="0"/>
    <n v="0"/>
    <n v="12"/>
    <x v="4"/>
    <x v="3"/>
  </r>
  <r>
    <x v="77"/>
    <d v="2022-12-22T00:00:00"/>
    <n v="4012"/>
    <s v="FEP"/>
    <s v="PRPI"/>
    <s v="Grupo 057 - Projetos Especiais - Referente Reserva Técnica Referente a GC 4011 para a bolsista Pós Doc Nathália Leal Marinho conforme termo de outorga."/>
    <s v="Sim"/>
    <m/>
    <n v="10175.4"/>
    <n v="0"/>
    <n v="0"/>
    <n v="12"/>
    <x v="4"/>
    <x v="3"/>
  </r>
  <r>
    <x v="78"/>
    <d v="2022-01-24T00:00:00"/>
    <n v="3577"/>
    <s v="FMT"/>
    <s v="Saldo do exercício anterior"/>
    <s v="Grupo: 43.000 - Saldo remanescente 2019 - Referente a uma diária sem pernoite para o Prof. ANTÔNIO JOSÉ ROQUE DA SILVA do if-usp o qual virá palestrar no dia 30/10/2019 para o Química às 16. REMANEJAMENTO 50729522 / 2019."/>
    <s v="Sim"/>
    <m/>
    <n v="159.18"/>
    <n v="0"/>
    <n v="0"/>
    <n v="1"/>
    <x v="11"/>
    <x v="6"/>
  </r>
  <r>
    <x v="3"/>
    <d v="2022-01-21T00:00:00"/>
    <n v="3556"/>
    <s v="DIR"/>
    <s v="Saldo do exercício anterior"/>
    <s v="Grupo 052 Programa USP Eficiente 2021 - Devolução de Economia Orçamentária 2020 - Saldo Remanescente do Exercício Anterior"/>
    <s v="Sim"/>
    <m/>
    <n v="4248.3"/>
    <n v="0"/>
    <n v="0"/>
    <n v="1"/>
    <x v="11"/>
    <x v="0"/>
  </r>
  <r>
    <x v="3"/>
    <d v="2022-01-21T00:00:00"/>
    <n v="3557"/>
    <s v="DIR"/>
    <s v="Reitoria"/>
    <s v="Grupo 086 Programa USP Eficiente 2022 - Devolução de Economia Orçamentária 2021"/>
    <s v="Sim"/>
    <m/>
    <n v="652927.26"/>
    <n v="0"/>
    <n v="0"/>
    <n v="1"/>
    <x v="11"/>
    <x v="0"/>
  </r>
  <r>
    <x v="79"/>
    <d v="2022-01-26T00:00:00"/>
    <n v="3604"/>
    <s v="FEP"/>
    <s v="Saldo do exercício anterior"/>
    <s v="Saldo remanescente 2021 no Grupo Básico: 43.000"/>
    <s v="Sim"/>
    <m/>
    <n v="857.83"/>
    <n v="0"/>
    <n v="0"/>
    <n v="1"/>
    <x v="11"/>
    <x v="1"/>
  </r>
  <r>
    <x v="4"/>
    <d v="2022-01-26T00:00:00"/>
    <n v="3610"/>
    <s v="FNC-DOS"/>
    <s v="Saldo do exercício anterior"/>
    <s v="Saldo remanescente 2021 no Grupo Básico: 43.000"/>
    <s v="Sim"/>
    <m/>
    <n v="36091.07"/>
    <n v="0"/>
    <n v="0"/>
    <n v="1"/>
    <x v="11"/>
    <x v="1"/>
  </r>
  <r>
    <x v="5"/>
    <d v="2022-02-18T00:00:00"/>
    <n v="3651"/>
    <s v="FMT"/>
    <s v="Transposição Interna"/>
    <s v="Distribuição da verba para os departamentos conforme aprovado na reunião da CTA"/>
    <s v="Sim"/>
    <m/>
    <n v="37544.31"/>
    <n v="0"/>
    <n v="0"/>
    <n v="2"/>
    <x v="5"/>
    <x v="2"/>
  </r>
  <r>
    <x v="80"/>
    <d v="2022-01-21T00:00:00"/>
    <n v="3560"/>
    <s v="DIR"/>
    <s v="Saldo do exercício anterior"/>
    <s v="Saldo remanescente do Grupo 404 - Projetos Especiais - Grad - Para conserto do aparelho de Ar Condicionado da sala PRG 0002 - Remanejamento 50178466 / 2020"/>
    <s v="Sim"/>
    <m/>
    <n v="600"/>
    <n v="0"/>
    <n v="0"/>
    <n v="1"/>
    <x v="11"/>
    <x v="3"/>
  </r>
  <r>
    <x v="81"/>
    <d v="2022-01-24T00:00:00"/>
    <n v="3584"/>
    <s v="FEP"/>
    <s v="Saldo do exercício anterior"/>
    <s v="Saldo 2020 - Referente Grupo: 000 Rem. 50117428 - Auxílio Financeiro ao Prof. Fernando Silveira Navarra, referente sua participação na banca de Fabio Henrique Oliani em 21/02/2018"/>
    <s v="Sim"/>
    <m/>
    <n v="385.5"/>
    <n v="0"/>
    <n v="0"/>
    <n v="1"/>
    <x v="11"/>
    <x v="6"/>
  </r>
  <r>
    <x v="6"/>
    <d v="2022-05-11T00:00:00"/>
    <n v="3712"/>
    <s v="FEP"/>
    <s v="PRCEU"/>
    <s v="Remanejamento de verba para contratação de serviço de sonorização em evento das Unidades Móveis da Av. Paulista em 15/05. Grupo 057 - Projetos Especiais - REMANEJAMENTO: 50243563 / 2022"/>
    <s v="Sim"/>
    <m/>
    <n v="3200"/>
    <n v="0"/>
    <n v="0"/>
    <n v="5"/>
    <x v="1"/>
    <x v="3"/>
  </r>
  <r>
    <x v="7"/>
    <d v="2022-01-26T00:00:00"/>
    <n v="3614"/>
    <s v="FEP"/>
    <s v="Saldo do exercício anterior"/>
    <s v="Saldo remanescente 2021 - Grupo Básico 43.000"/>
    <s v="Sim"/>
    <m/>
    <n v="35993.78"/>
    <n v="0"/>
    <n v="0"/>
    <n v="1"/>
    <x v="11"/>
    <x v="1"/>
  </r>
  <r>
    <x v="82"/>
    <d v="2022-01-26T00:00:00"/>
    <n v="3616"/>
    <s v="FEP"/>
    <s v="Saldo do exercício anterior"/>
    <s v="Saldo remanescente 2021- CEPA - Grupo: 43.000"/>
    <s v="Sim"/>
    <m/>
    <n v="369.98"/>
    <n v="0"/>
    <n v="0"/>
    <n v="1"/>
    <x v="11"/>
    <x v="1"/>
  </r>
  <r>
    <x v="8"/>
    <d v="2022-01-21T00:00:00"/>
    <n v="3549"/>
    <s v="FNC"/>
    <s v="Saldo do exercício anterior"/>
    <s v="Saldo remanescente do Exercício Anterior - Grupo 57 - Projetos Especiais - REMANEJAMENTO 50294581 / 2021 - Edital de Apoio a Projetos Integrados de Pesquisa em Áreas Estratégicas (PIPAE) - Ano 2021. Portaria PRP 822/21"/>
    <s v="Sim"/>
    <m/>
    <n v="179700"/>
    <n v="0"/>
    <n v="0"/>
    <n v="1"/>
    <x v="11"/>
    <x v="3"/>
  </r>
  <r>
    <x v="9"/>
    <d v="2022-01-21T00:00:00"/>
    <n v="3564"/>
    <s v="FGE"/>
    <s v="Saldo do exercício anterior"/>
    <s v="Saldo remanescente do Exercício Anterior - Grupo 57 - Projetos Especiais - REMANEJAMENTO 50300301 / 2021 - Edital de Apoio a Projetos Integrados de Pesquisa em Áreas Estratégicas (PIPAE) - Ano 2021. Portaria PRP 822/21."/>
    <s v="Sim"/>
    <m/>
    <n v="244610"/>
    <n v="0"/>
    <n v="0"/>
    <n v="1"/>
    <x v="11"/>
    <x v="3"/>
  </r>
  <r>
    <x v="10"/>
    <d v="2022-01-21T00:00:00"/>
    <n v="3565"/>
    <s v="FMT"/>
    <s v="Saldo do exercício anterior"/>
    <s v="Saldo Remanescente do Exercício Anterior - REMANEJAMENTO 50123124 / 2021 - Grupo 404 - Projetos Especiais - Grad - Programa de Estímulo à Modernização e Reformulação das Estruturas Curriculares dos Cursos de Graduação da USP - Novos Currículos para um Novo Tempo - Prof. Dr. Luis Gregório Dias - Capital: R$ 23.000,00 - Bolsas: R$ 18.000,00"/>
    <s v="Sim"/>
    <m/>
    <n v="33455.75"/>
    <n v="0"/>
    <n v="0"/>
    <n v="1"/>
    <x v="11"/>
    <x v="3"/>
  </r>
  <r>
    <x v="10"/>
    <d v="2022-11-30T00:00:00"/>
    <n v="3886"/>
    <s v="FMT"/>
    <s v="Monitores Bolsistas"/>
    <s v="Fechamento do exercício 2022 - Saldo remanescente"/>
    <s v="Sim"/>
    <m/>
    <n v="7592.14"/>
    <n v="0"/>
    <n v="0"/>
    <n v="11"/>
    <x v="3"/>
    <x v="3"/>
  </r>
  <r>
    <x v="83"/>
    <d v="2022-01-21T00:00:00"/>
    <n v="3566"/>
    <s v="FMA"/>
    <s v="Saldo do exercício anterior"/>
    <s v="Grupo 057 - Projetos Especiais - Devolução da Economia Orçamentária 2020"/>
    <s v="Sim"/>
    <m/>
    <n v="1000"/>
    <n v="0"/>
    <n v="0"/>
    <n v="1"/>
    <x v="11"/>
    <x v="3"/>
  </r>
  <r>
    <x v="84"/>
    <d v="2022-01-26T00:00:00"/>
    <n v="3621"/>
    <s v="FAP"/>
    <s v="Saldo do exercício anterior"/>
    <s v="Saldo remanescente 2021 - Grupo: 43.000 - Recibo Tesouraria - 59/2020 - Prest.Servs. de colaboração científica (Facilitando experimentos com Íon Beam Accelerators, junto ao Lab. LAMFI do Depto. de Física Aplica do IF - (Prof. Manfredo Harri Tabacniks). Houve cobrançça de Taxa 10% de R$ 9.818,82 da Diretoria esta na GC 3205 (2020)."/>
    <s v="Sim"/>
    <m/>
    <n v="7976.94"/>
    <n v="0"/>
    <n v="0"/>
    <n v="1"/>
    <x v="11"/>
    <x v="1"/>
  </r>
  <r>
    <x v="11"/>
    <d v="2022-02-18T00:00:00"/>
    <n v="3647"/>
    <s v="FAP"/>
    <s v="Transposição Interna"/>
    <s v="Distribuição da verba para os departamentos conforme aprovado na reunião da CTA"/>
    <s v="Sim"/>
    <m/>
    <n v="33789.879999999997"/>
    <n v="0"/>
    <n v="0"/>
    <n v="2"/>
    <x v="5"/>
    <x v="2"/>
  </r>
  <r>
    <x v="12"/>
    <d v="2022-01-24T00:00:00"/>
    <n v="3600"/>
    <s v="FNC"/>
    <s v="Saldo do exercício anterior"/>
    <s v="Saldo remanescente 2021 - Grupo: 43.000 - Referente ao Recibo 174/2018 (Recolhimento 5426948/2018) foi transferido para RI- José F. D. Chubaci, pois o valor não se refere a convênio e foi creditado na dotação incorreta conforme conversas com o setor de Convênio do IFUSP e da Reitoria. - Remanejamento N° 2019 50168407 - Contrapartida GO 11655"/>
    <s v="Sim"/>
    <m/>
    <n v="324546.33"/>
    <n v="0"/>
    <n v="0"/>
    <n v="1"/>
    <x v="11"/>
    <x v="1"/>
  </r>
  <r>
    <x v="13"/>
    <d v="2022-02-18T00:00:00"/>
    <n v="3652"/>
    <s v="FNC"/>
    <s v="Transposição Interna"/>
    <s v="Distribuição da verba para os departamentos conforme aprovado na reunião da CTA"/>
    <s v="Sim"/>
    <m/>
    <n v="46930.39"/>
    <n v="0"/>
    <n v="0"/>
    <n v="2"/>
    <x v="5"/>
    <x v="2"/>
  </r>
  <r>
    <x v="13"/>
    <d v="2022-12-02T00:00:00"/>
    <n v="3895"/>
    <s v="FNC"/>
    <s v="Fechamento do Exercício 2022"/>
    <s v="Fechamento do exercício 2022 - cobrir saldo negativo"/>
    <s v="Sim"/>
    <m/>
    <n v="1870.71"/>
    <n v="0"/>
    <n v="0"/>
    <n v="12"/>
    <x v="4"/>
    <x v="2"/>
  </r>
  <r>
    <x v="85"/>
    <d v="2022-10-06T00:00:00"/>
    <n v="3839"/>
    <s v="FNC"/>
    <s v="Pró-Reitoria de Pesquisa e Inovação"/>
    <s v="Auxilio financeiro PRPI. Edital de Apoio a Propostas Estratégicas para Infraestrutura de Pesquisa da USP - 2022. Outorgado(a): Prof.(a) Dr.(a) Nemitala Added / IFUSP. Remanejamento N° 2022 50511789"/>
    <s v="Sim"/>
    <m/>
    <n v="40000"/>
    <n v="0"/>
    <n v="0"/>
    <n v="10"/>
    <x v="10"/>
    <x v="3"/>
  </r>
  <r>
    <x v="14"/>
    <d v="2022-01-21T00:00:00"/>
    <n v="3568"/>
    <s v="FNC"/>
    <s v="Saldo do exercício anterior"/>
    <s v="Grupo: 500 - Auxílio a Eventos - &quot;XX Escola de Verão de Física Nuclear Experimental - Jorge André Swieca&quot; - Devolução da Economia Orçamentária 2020"/>
    <s v="Sim"/>
    <m/>
    <n v="957.6"/>
    <n v="0"/>
    <n v="0"/>
    <n v="1"/>
    <x v="11"/>
    <x v="3"/>
  </r>
  <r>
    <x v="14"/>
    <d v="2022-01-21T00:00:00"/>
    <n v="3569"/>
    <s v="FNC"/>
    <s v="Saldo do exercício anterior"/>
    <s v="Grupo: 605 - Apoio aos Programas de Pós-Graduação - Devolução da Economia Orçamentária 2020"/>
    <s v="Sim"/>
    <m/>
    <n v="1696.93"/>
    <n v="0"/>
    <n v="0"/>
    <n v="1"/>
    <x v="11"/>
    <x v="3"/>
  </r>
  <r>
    <x v="15"/>
    <d v="2022-01-21T00:00:00"/>
    <n v="3574"/>
    <s v="FGE"/>
    <s v="Saldo do exercício anterior"/>
    <s v="Grupo 404 - Projetos Especiais de Graduação - Remanejamento 50084889 / 2021 e Remanejamento: 50656760 / 2018 - Programa Aprender na Comunidade"/>
    <s v="Sim"/>
    <m/>
    <n v="24800"/>
    <n v="0"/>
    <n v="0"/>
    <n v="1"/>
    <x v="11"/>
    <x v="3"/>
  </r>
  <r>
    <x v="15"/>
    <d v="2022-11-09T00:00:00"/>
    <n v="3875"/>
    <s v="FGE"/>
    <s v="Transposição interna"/>
    <s v="Para cobrir saldo negativo, recurso vindo do Encontro USP Escola - GO 16293"/>
    <s v="Sim"/>
    <m/>
    <n v="240"/>
    <n v="0"/>
    <n v="0"/>
    <n v="11"/>
    <x v="3"/>
    <x v="3"/>
  </r>
  <r>
    <x v="86"/>
    <d v="2022-01-26T00:00:00"/>
    <n v="3624"/>
    <s v="FMT"/>
    <s v="Saldo do exercício anterior"/>
    <s v="Saldo remanescente do Exercício 2021 - Grupo Básico 43.000"/>
    <s v="Sim"/>
    <m/>
    <n v="715.14"/>
    <n v="0"/>
    <n v="0"/>
    <n v="1"/>
    <x v="11"/>
    <x v="1"/>
  </r>
  <r>
    <x v="16"/>
    <d v="2022-10-13T00:00:00"/>
    <n v="3848"/>
    <s v="FAP"/>
    <s v="Reitoria"/>
    <s v="Grupo 057 - Projetos Especiais - Edital Programa USP Sustentabilidade 2022 (USPSusten). Bolsista: Carolina Cristina Fernandes. Supervisor: Paulo Eduardo Artaxo Netto . Período de 01/09/2022 a 31/08/2023. Bolsa R$ 101.750,40 - REMANEJAMENTO 50412403 / 2022 - Complemento GC 3849"/>
    <s v="Sim"/>
    <m/>
    <n v="101750.39999999999"/>
    <n v="0"/>
    <n v="0"/>
    <n v="10"/>
    <x v="10"/>
    <x v="3"/>
  </r>
  <r>
    <x v="16"/>
    <d v="2022-10-13T00:00:00"/>
    <n v="3849"/>
    <s v="FAP"/>
    <s v="Reitoria"/>
    <s v="Grupo 057 - Projetos Especiais - Edital Programa USP Sustentabilidade 2022 (USPSusten). Bolsista: Carolina Cristina Fernandes. Supervisor: Paulo Eduardo Artaxo Netto . Período de 01/09/2022 a 31/08/2023. Reserva Técnica R$ 10.175,04 - REMANEJAMENTO 50412403 / 2022 - Complemento GC 3848"/>
    <s v="Sim"/>
    <m/>
    <n v="10175.040000000001"/>
    <n v="0"/>
    <n v="0"/>
    <n v="10"/>
    <x v="10"/>
    <x v="3"/>
  </r>
  <r>
    <x v="87"/>
    <d v="2022-01-21T00:00:00"/>
    <n v="3571"/>
    <s v="FGE"/>
    <s v="Saldo do exercício anterior"/>
    <s v="Saldo remanescente 2020 - Grupo: 404 - Projetos Especiais - Grad - Diária para prof. Silvio Roberto de Azevedo Salinas, 30/05/2019 a 31/05/2019, para participar da IX Semana de Estatística UFSCar/USP. REMANEJAMENTO 50353980 / 2019 - Devolução da Economia Orçamentária 2019"/>
    <s v="Sim"/>
    <m/>
    <n v="397.95"/>
    <n v="0"/>
    <n v="0"/>
    <n v="1"/>
    <x v="11"/>
    <x v="3"/>
  </r>
  <r>
    <x v="17"/>
    <d v="2022-01-21T00:00:00"/>
    <n v="3573"/>
    <s v="FGE"/>
    <s v="Saldo do exercício anterior"/>
    <s v="Grupo: 404 - Projetos Especiais Graduação - 21° Encontro USP Escola - REMANEJAMENTO 50268980 / 2021"/>
    <s v="Sim"/>
    <m/>
    <n v="12909.23"/>
    <n v="0"/>
    <n v="0"/>
    <n v="1"/>
    <x v="11"/>
    <x v="3"/>
  </r>
  <r>
    <x v="88"/>
    <d v="2022-01-21T00:00:00"/>
    <n v="3575"/>
    <s v="FMA"/>
    <s v="Saldo do exercício anterior"/>
    <s v="Grupo: 513 - Progr. Inst. de Apoio a Novos Docentes - Edital 2013. Aut. GR - Proc.16.1.12371.1.4 - (043.513 - Orçamento).- Devolução da Economia Orçamentária 2019"/>
    <s v="Sim"/>
    <m/>
    <n v="431.48"/>
    <n v="0"/>
    <n v="0"/>
    <n v="1"/>
    <x v="11"/>
    <x v="3"/>
  </r>
  <r>
    <x v="18"/>
    <d v="2022-01-21T00:00:00"/>
    <n v="3535"/>
    <s v="DIR"/>
    <s v="Reitoria - Estagiários"/>
    <s v="Referente à solicitação de cancelamento 347/2021 - Remanejamento 50056224 / 2022 de recurso para estágio do aluno Raissa Melo de Souza."/>
    <s v="Sim"/>
    <m/>
    <n v="7798.89"/>
    <n v="0"/>
    <n v="0"/>
    <n v="1"/>
    <x v="11"/>
    <x v="0"/>
  </r>
  <r>
    <x v="18"/>
    <d v="2022-01-21T00:00:00"/>
    <n v="3537"/>
    <s v="DIR"/>
    <s v="Abertura do Exercício 2022"/>
    <s v="Abertura do Orçamento 2022"/>
    <s v="Sim"/>
    <m/>
    <n v="1637090"/>
    <n v="0"/>
    <n v="0"/>
    <n v="1"/>
    <x v="11"/>
    <x v="0"/>
  </r>
  <r>
    <x v="18"/>
    <d v="2022-02-01T00:00:00"/>
    <n v="3631"/>
    <s v="DIR"/>
    <s v="Transposição Interna"/>
    <s v="Grupos 515 e 513 - Prog Inst de Apoio aos Novos Docentes da USP"/>
    <s v="Sim"/>
    <m/>
    <n v="413.33"/>
    <n v="0"/>
    <n v="0"/>
    <n v="2"/>
    <x v="5"/>
    <x v="0"/>
  </r>
  <r>
    <x v="18"/>
    <d v="2022-02-08T00:00:00"/>
    <n v="3638"/>
    <s v="DIR"/>
    <s v="Transposição interna"/>
    <s v="Referente Aquisição de disco rígido - Processo: 22.1.34.43.0 - NE 582313/2022 - Diretoria RINF GO 15085"/>
    <s v="Sim"/>
    <m/>
    <n v="2216"/>
    <n v="0"/>
    <n v="0"/>
    <n v="2"/>
    <x v="5"/>
    <x v="0"/>
  </r>
  <r>
    <x v="18"/>
    <d v="2022-02-16T00:00:00"/>
    <n v="3645"/>
    <s v="ATF-ALMOX"/>
    <s v="Créditos Almoxarifado"/>
    <s v="Créditos almoxarifado dos lançamento realizados 10/02/2022."/>
    <s v="Sim"/>
    <m/>
    <n v="2174.13"/>
    <n v="0"/>
    <n v="0"/>
    <n v="2"/>
    <x v="5"/>
    <x v="0"/>
  </r>
  <r>
    <x v="18"/>
    <d v="2022-03-29T00:00:00"/>
    <n v="3673"/>
    <s v="DIR"/>
    <s v="Reitoria - Estagiários"/>
    <s v="Solicitação CANCELAMENTO: 303/2021 - Remanejamento 50163063 Setor: Diretoria Instituto de Física Solicitante: 5008157-1 Veronica Espinosa Pintos Lopes Valor da Bolsa: 1.025,15 Previsão Orçamentária: 12.301,80 + 3.168,00 (auxílio transporte) Duração: 12 meses Jornada: 30 Horas Doc. Mov. Verba: 202150115148 Processo: 21.1.43.43.8 Aluno: 10313940 - Danielle Antunes Ferreira Data de Cadastro: 02/03/2022 00:03"/>
    <s v="Sim"/>
    <m/>
    <n v="4792.82"/>
    <n v="0"/>
    <n v="0"/>
    <n v="3"/>
    <x v="6"/>
    <x v="0"/>
  </r>
  <r>
    <x v="18"/>
    <d v="2022-04-05T00:00:00"/>
    <n v="3675"/>
    <s v="FMA"/>
    <s v="Multi Quadros e Vidros Ltda."/>
    <s v="NE.01488868 - compra de quadro escolar p/ sala 3097 - RC 82086 - DC 55216 - Ajuste da GO 15315 / 15316."/>
    <s v="Sim"/>
    <m/>
    <n v="949"/>
    <n v="0"/>
    <n v="0"/>
    <n v="4"/>
    <x v="0"/>
    <x v="0"/>
  </r>
  <r>
    <x v="18"/>
    <d v="2022-04-06T00:00:00"/>
    <n v="3678"/>
    <s v="DIR"/>
    <s v="Sol Com. de Equiptos. e Servs. de Instal. de Ar Co"/>
    <s v="NE.01515822 - manutenção e conserto de aparelho de condicionador de ar da sala 3076 - RC 118641 - DC 50885 - Ajuste GO 15320 / 15321."/>
    <s v="Sim"/>
    <m/>
    <n v="850"/>
    <n v="0"/>
    <n v="0"/>
    <n v="4"/>
    <x v="0"/>
    <x v="0"/>
  </r>
  <r>
    <x v="18"/>
    <d v="2022-04-18T00:00:00"/>
    <n v="3682"/>
    <s v="DIR"/>
    <s v="Reitoria - Estagiários"/>
    <s v="Remanejamento de recurso para estágio do aluno Kaique Xavier da Silva. Referente à solicitação 152/2021 - Remanejamento N° 2022 50201046."/>
    <s v="Sim"/>
    <m/>
    <n v="2553.02"/>
    <n v="0"/>
    <n v="0"/>
    <n v="4"/>
    <x v="0"/>
    <x v="0"/>
  </r>
  <r>
    <x v="18"/>
    <d v="2022-04-18T00:00:00"/>
    <n v="3683"/>
    <s v="DIR"/>
    <s v="Reitoria - Estagiários"/>
    <s v="Referente à solicitação de Cancelamento 561/2021 - REMANEJAMENTO 50201062 / 2022 - Remanejamento de devolução de recurso para estágio do aluno Claikson Benedito."/>
    <s v="Sim"/>
    <m/>
    <n v="5230.2"/>
    <n v="0"/>
    <n v="0"/>
    <n v="4"/>
    <x v="0"/>
    <x v="0"/>
  </r>
  <r>
    <x v="18"/>
    <d v="2022-05-02T00:00:00"/>
    <n v="3699"/>
    <s v="DIR"/>
    <s v="ITOPRO Instal. e Manut. de Ar Condic. Ltda - ME"/>
    <s v="NE.02874729 / 02874737 - Pregão - instalação e aquisição de condicionador de ar para a Sala 3069 - RC 144146 - DC 84380 - Ajuste da GOs 15431 / 15432 - Alteração de R$ 3.448,40."/>
    <s v="Sim"/>
    <m/>
    <n v="2880"/>
    <n v="0"/>
    <n v="0"/>
    <n v="5"/>
    <x v="1"/>
    <x v="0"/>
  </r>
  <r>
    <x v="18"/>
    <d v="2022-05-02T00:00:00"/>
    <n v="3700"/>
    <s v="DIR"/>
    <s v="Reserva"/>
    <s v="Reservas - 2017036 / 2017044 - Pregão - instalação e aquisição de condicionador de ar para a Sala de Reunião de Conselho - RC 136011 - DC 84380 - Ajuste das GOs 15434 / 15435 - Alteração de R$ 11.824,16."/>
    <s v="Sim"/>
    <m/>
    <n v="0"/>
    <n v="0"/>
    <n v="0"/>
    <n v="5"/>
    <x v="1"/>
    <x v="0"/>
  </r>
  <r>
    <x v="18"/>
    <d v="2022-05-03T00:00:00"/>
    <n v="3701"/>
    <s v="DIR"/>
    <s v="Créditos Almoxarifado"/>
    <s v="Créditos almoxarifado dos lançamento realizados 02 e 03/05/2022. Diretoria R$ 10.959,24 - FAP R$ 49,34 - FEP R$ 524,12 - FGE R$ 112,16 - FMA R$ 163,24 - FMT R$ 52,50 - FNC 502,94."/>
    <s v="Sim"/>
    <m/>
    <n v="12364.24"/>
    <n v="0"/>
    <n v="0"/>
    <n v="5"/>
    <x v="1"/>
    <x v="0"/>
  </r>
  <r>
    <x v="18"/>
    <d v="2022-05-05T00:00:00"/>
    <n v="3703"/>
    <s v="DIR-CCIF"/>
    <s v="FFLCH"/>
    <s v="REMANEJAMENTO 50235900 / 2022 - Repasse de recursos financeiros ao IF para aquisição de material de rede - Troca de verba com Recursos Básico da diretoria e Informática referente a GC 3706 FFLCH- Contrapartida Rinf outras unidades GO 15501"/>
    <s v="Sim"/>
    <m/>
    <n v="80292.5"/>
    <n v="0"/>
    <n v="0"/>
    <n v="5"/>
    <x v="1"/>
    <x v="0"/>
  </r>
  <r>
    <x v="18"/>
    <d v="2022-05-18T00:00:00"/>
    <n v="3714"/>
    <s v="DIR"/>
    <s v="Créditos Almoxarifado"/>
    <s v="Créditos almoxarifado dos lançamento realizados 05 e 13/05/2022. Diretoria R$ 19.865,25 - FAP R$ 160,82 - FEP R$ 2.662,88 - FGE R$ 544,07 - FMA R$ 26,36 - FMT R$ 266,14 - FNC 256,39."/>
    <s v="Sim"/>
    <m/>
    <n v="23781.91"/>
    <n v="0"/>
    <n v="0"/>
    <n v="5"/>
    <x v="1"/>
    <x v="0"/>
  </r>
  <r>
    <x v="18"/>
    <d v="2022-06-07T00:00:00"/>
    <n v="3720"/>
    <s v="DIR"/>
    <s v="Refrishopping Comercio e Servicos de Refrigeracao"/>
    <s v="NE.02764583 - serviço de manutenção preventiva, corretiva e limpeza de ar condicionado da Sala 3064 / 3113 - RC 155300 - DC 99965 - Ajuste da GO 15658 / 15659."/>
    <s v="Sim"/>
    <m/>
    <n v="1110"/>
    <n v="0"/>
    <n v="0"/>
    <n v="6"/>
    <x v="7"/>
    <x v="0"/>
  </r>
  <r>
    <x v="18"/>
    <d v="2022-06-08T00:00:00"/>
    <n v="3721"/>
    <s v="DIR"/>
    <s v="Sol Com. de Equiptos. e Servs. de Instal. de Ar Co"/>
    <s v="NE.02781950 - aquisição e instalação de um defletor em acrílico p/ aparelho de ar condicionado - RC 186469 - DC 103245 - Ajuste da GO 15662 / 15663."/>
    <s v="Sim"/>
    <m/>
    <n v="380"/>
    <n v="0"/>
    <n v="0"/>
    <n v="6"/>
    <x v="7"/>
    <x v="0"/>
  </r>
  <r>
    <x v="18"/>
    <d v="2022-06-27T00:00:00"/>
    <n v="3722"/>
    <s v="DIR"/>
    <s v="Naty Flex Com. de Moveis p/ Escrit. EIRELI - ME"/>
    <s v="NE.03038207 - Aquisição de cadeiras - Pregão Eletrônico - DC 59645/2022 - Proc. 22.1.131.43.5 - RC 97342 - Ajuste da GO 15350 / 15697 - Alteração de R$ 4.218,99."/>
    <s v="Sim"/>
    <m/>
    <n v="3879.9"/>
    <n v="0"/>
    <n v="0"/>
    <n v="6"/>
    <x v="7"/>
    <x v="0"/>
  </r>
  <r>
    <x v="18"/>
    <d v="2022-06-28T00:00:00"/>
    <n v="3723"/>
    <s v="DIR"/>
    <s v="Seattle Tecnologia e Com. de Prod. Eletr. - EIRELI"/>
    <s v="NE.03055470 - Aditamento de Pregão - aquisição de TV 65&quot; para sala de reuniões do conselho do FNC - RC 332210 - 137581 - ajuste da GOs. 15700 / 15701."/>
    <s v="Sim"/>
    <m/>
    <n v="5159"/>
    <n v="0"/>
    <n v="0"/>
    <n v="6"/>
    <x v="7"/>
    <x v="0"/>
  </r>
  <r>
    <x v="18"/>
    <d v="2022-06-28T00:00:00"/>
    <n v="3724"/>
    <s v="DIR"/>
    <s v="Persianas Acciardi Industria e Comercio Ltda."/>
    <s v="NE.03056078 - compra de persianas para salas 3156 e 2049 da Ala I do DFGE - RC 260170 - DC 135929 - Ajuste da GOs 15703 / 15704."/>
    <s v="Sim"/>
    <m/>
    <n v="2900"/>
    <n v="0"/>
    <n v="0"/>
    <n v="6"/>
    <x v="7"/>
    <x v="0"/>
  </r>
  <r>
    <x v="18"/>
    <d v="2022-07-01T00:00:00"/>
    <n v="3725"/>
    <s v="DIR"/>
    <s v="BSL Comercio Importacao e Exportacao EIRELI - EPP"/>
    <s v="CANCELADO NE.03305752 / 03305760 / 03305779 - Serviço de instalação de lousa e aquisição de quadro escolar - RC 206036 / 269674 - DC 97268 - Ajuste da GO 15719 / 15721."/>
    <s v="Sim"/>
    <m/>
    <n v="0"/>
    <n v="0"/>
    <n v="0"/>
    <n v="7"/>
    <x v="8"/>
    <x v="0"/>
  </r>
  <r>
    <x v="18"/>
    <d v="2022-07-01T00:00:00"/>
    <n v="3726"/>
    <s v="DIR"/>
    <s v="BSL Comercio Importacao e Exportacao EIRELI - EPP"/>
    <s v="CANCELADO NE.03305752 - instalação de quadro magnético - RC 306626 - DC 97268 - Ajuste da GO 15720 / 15722."/>
    <s v="Sim"/>
    <m/>
    <n v="0"/>
    <n v="0"/>
    <n v="0"/>
    <n v="7"/>
    <x v="8"/>
    <x v="0"/>
  </r>
  <r>
    <x v="18"/>
    <d v="2022-07-04T00:00:00"/>
    <n v="3727"/>
    <s v="DIR"/>
    <s v="Joalipa Comercial e Maria Consuelo Soares"/>
    <s v="NE.03256662 / 03256727 - compra de maletas com jogos de soquetes - RC 281348 - DC 118919 - Ajuste da GOs 15727 / 15728."/>
    <s v="Sim"/>
    <m/>
    <n v="800"/>
    <n v="0"/>
    <n v="0"/>
    <n v="7"/>
    <x v="8"/>
    <x v="0"/>
  </r>
  <r>
    <x v="18"/>
    <d v="2022-07-08T00:00:00"/>
    <n v="3731"/>
    <s v="DIR"/>
    <s v="IFUSP"/>
    <s v="Rem. 50340569 - Repasse entre grupos, acatando sugestão sr. Diretor do IF, para atender previsão de novas e significaticas despesas em 2022. Aut. excepcionalmente pelo Coordenador da CODAGE."/>
    <s v="Sim"/>
    <m/>
    <n v="545000"/>
    <n v="0"/>
    <n v="0"/>
    <n v="7"/>
    <x v="8"/>
    <x v="0"/>
  </r>
  <r>
    <x v="18"/>
    <d v="2022-08-08T00:00:00"/>
    <n v="3745"/>
    <s v="DIR"/>
    <s v="Reitoria - Estagiários"/>
    <s v="Solicitação de Cancelamento: 310/2022 Setor: Diretoria Instituto de Física Solicitante: 5008157-1 Veronica Espinosa Pintos Lopes Valor da Bolsa: 1.212,00 Previsão Orçamentária: 4.848,00 + 1.056,00 (auxílio transporte) Duração: 4 meses Jornada: 30 Horas Doc. Mov. Verba: 202250168146 Processo: 22.1.103.43.1 Aluno: 9761402 - Natalia Pacheco de Carvalho Data de Cadastro: 02/08/2022 00:06 Remanejamento N° 2022 50395487"/>
    <s v="Sim"/>
    <m/>
    <n v="108.6"/>
    <n v="0"/>
    <n v="0"/>
    <n v="8"/>
    <x v="9"/>
    <x v="0"/>
  </r>
  <r>
    <x v="18"/>
    <d v="2022-08-10T00:00:00"/>
    <n v="3748"/>
    <s v="DIR"/>
    <s v="Reitoria - Estagiários"/>
    <s v="Solicitação 676/2021 Remanejamento N° 2022 50399881 de recurso para estágio do aluna Mirella Chiara Di Gregório."/>
    <s v="Sim"/>
    <m/>
    <n v="9986.01"/>
    <n v="0"/>
    <n v="0"/>
    <n v="8"/>
    <x v="9"/>
    <x v="0"/>
  </r>
  <r>
    <x v="18"/>
    <d v="2022-08-10T00:00:00"/>
    <n v="3749"/>
    <s v="DIR"/>
    <s v="Reitoria - Estagiários"/>
    <s v="Solicitação 886/2021 - Remanejamento N° 2022 50399903 de recurso para estágio do aluna Victoria Vivian Mascareñas Silva."/>
    <s v="Sim"/>
    <m/>
    <n v="16053.48"/>
    <n v="0"/>
    <n v="0"/>
    <n v="8"/>
    <x v="9"/>
    <x v="0"/>
  </r>
  <r>
    <x v="18"/>
    <d v="2022-08-10T00:00:00"/>
    <n v="3750"/>
    <s v="DIR"/>
    <s v="Reitoria - Estagiários"/>
    <s v="Solicitação 241/2018 e Remanejamento N° 2022 50400162 de recurso para estágio do aluno Gabriel Delatin de Toledo."/>
    <s v="Sim"/>
    <m/>
    <n v="4565.97"/>
    <n v="0"/>
    <n v="0"/>
    <n v="8"/>
    <x v="9"/>
    <x v="0"/>
  </r>
  <r>
    <x v="18"/>
    <d v="2022-08-10T00:00:00"/>
    <n v="3751"/>
    <s v="DIR"/>
    <s v="Reitoria - Estagiários"/>
    <s v="Solicitação 283/2018 Remanejamento N° 2022 50400189 - de recurso para estágio do aluno Felipe Moura dos Santos."/>
    <s v="Sim"/>
    <m/>
    <n v="589.34"/>
    <n v="0"/>
    <n v="0"/>
    <n v="8"/>
    <x v="9"/>
    <x v="0"/>
  </r>
  <r>
    <x v="18"/>
    <d v="2022-08-10T00:00:00"/>
    <n v="3752"/>
    <s v="DIR"/>
    <s v="Reitoria - Estagiários"/>
    <s v="Solicitação 489/2018 Remanejamento N° 2022 50400200 de recurso para estágio do aluno Thays da Silva Gorska."/>
    <s v="Sim"/>
    <m/>
    <n v="7599.07"/>
    <n v="0"/>
    <n v="0"/>
    <n v="8"/>
    <x v="9"/>
    <x v="0"/>
  </r>
  <r>
    <x v="18"/>
    <d v="2022-08-10T00:00:00"/>
    <n v="3753"/>
    <s v="DIR"/>
    <s v="Reitoria - Estagiários"/>
    <s v="Solicitação 722/2018 Remanejamento N° 2022 50400340 de recurso para estágio do aluno Carlos Alberto Chaves."/>
    <s v="Sim"/>
    <m/>
    <n v="1213.5999999999999"/>
    <n v="0"/>
    <n v="0"/>
    <n v="8"/>
    <x v="9"/>
    <x v="0"/>
  </r>
  <r>
    <x v="18"/>
    <d v="2022-08-10T00:00:00"/>
    <n v="3754"/>
    <s v="DIR"/>
    <s v="Reitoria - Estagiários"/>
    <s v="Solicitação 732/2018 Remanejamento N° 2022 50400243 de recurso para estágio do aluno Victor Filipe Batista dos Passos."/>
    <s v="Sim"/>
    <m/>
    <n v="1197.74"/>
    <n v="0"/>
    <n v="0"/>
    <n v="8"/>
    <x v="9"/>
    <x v="0"/>
  </r>
  <r>
    <x v="18"/>
    <d v="2022-08-10T00:00:00"/>
    <n v="3755"/>
    <s v="DIR"/>
    <s v="Reitoria - Estagiários"/>
    <s v="Solicitação 13/2020 Remanejamento N° 2022 50399920 de recurso para estágio do aluno Leticia Lanza de Oliveira."/>
    <s v="Sim"/>
    <m/>
    <n v="940.71"/>
    <n v="0"/>
    <n v="0"/>
    <n v="8"/>
    <x v="9"/>
    <x v="0"/>
  </r>
  <r>
    <x v="18"/>
    <d v="2022-08-10T00:00:00"/>
    <n v="3756"/>
    <s v="DIR"/>
    <s v="Reitoria - Estagiários"/>
    <s v="Solicitação 154/2020 Remanejamento N° 2022 50399962 de recurso para estágio do aluno Bruno Prates."/>
    <s v="Sim"/>
    <m/>
    <n v="1858.57"/>
    <n v="0"/>
    <n v="0"/>
    <n v="8"/>
    <x v="9"/>
    <x v="0"/>
  </r>
  <r>
    <x v="18"/>
    <d v="2022-08-10T00:00:00"/>
    <n v="3757"/>
    <s v="DIR"/>
    <s v="Reitoria - Estagiários"/>
    <s v="Solicitação 204/2020 Remanejamento N° 2022 50399989 de recurso para estágio do aluno Claikson Benedito"/>
    <s v="Sim"/>
    <m/>
    <n v="1015.65"/>
    <n v="0"/>
    <n v="0"/>
    <n v="8"/>
    <x v="9"/>
    <x v="0"/>
  </r>
  <r>
    <x v="18"/>
    <d v="2022-08-10T00:00:00"/>
    <n v="3758"/>
    <s v="DIR"/>
    <s v="Reitoria - Estagiários"/>
    <s v="Solicitação 407/2020 Remanejamento N° 2022 50400006 de recurso para estágio do aluno Raissa Melo de Souza."/>
    <s v="Sim"/>
    <m/>
    <n v="3054.62"/>
    <n v="0"/>
    <n v="0"/>
    <n v="8"/>
    <x v="9"/>
    <x v="0"/>
  </r>
  <r>
    <x v="18"/>
    <d v="2022-08-10T00:00:00"/>
    <n v="3759"/>
    <s v="DIR"/>
    <s v="Reitoria - Estagiários"/>
    <s v="Solicitação 489/2020 Remanejamento N° 2022 50400022 de recurso para estágio do aluno Felipe Pereira Alonso."/>
    <s v="Sim"/>
    <m/>
    <n v="930.97"/>
    <n v="0"/>
    <n v="0"/>
    <n v="8"/>
    <x v="9"/>
    <x v="0"/>
  </r>
  <r>
    <x v="18"/>
    <d v="2022-08-10T00:00:00"/>
    <n v="3760"/>
    <s v="DIR"/>
    <s v="Reitoria - Estagiários"/>
    <s v="Solicitação 596/2020 Remanejamento N° 2022 50400065 de recurso para estágio do aluno Icaro Vaz Freire."/>
    <s v="Sim"/>
    <m/>
    <n v="1948.91"/>
    <n v="0"/>
    <n v="0"/>
    <n v="8"/>
    <x v="9"/>
    <x v="0"/>
  </r>
  <r>
    <x v="18"/>
    <d v="2022-08-10T00:00:00"/>
    <n v="3761"/>
    <s v="DIR"/>
    <s v="Reitoria - Estagiários"/>
    <s v="Solicitação 597/2020 Remanejamento N° 2022 50400081 de recurso para estágio do aluno Caio Leonardo de Oliveira Pimentel."/>
    <s v="Sim"/>
    <m/>
    <n v="5161.43"/>
    <n v="0"/>
    <n v="0"/>
    <n v="8"/>
    <x v="9"/>
    <x v="0"/>
  </r>
  <r>
    <x v="18"/>
    <d v="2022-08-10T00:00:00"/>
    <n v="3762"/>
    <s v="DIR"/>
    <s v="Reitoria - Estagiários"/>
    <s v="Solicitação 728/2020 Remanejamento N° 2022 50400103 de recurso para estágio do aluno Carolina Garcia Yassui."/>
    <s v="Sim"/>
    <m/>
    <n v="1038.4000000000001"/>
    <n v="0"/>
    <n v="0"/>
    <n v="8"/>
    <x v="9"/>
    <x v="0"/>
  </r>
  <r>
    <x v="18"/>
    <d v="2022-08-10T00:00:00"/>
    <n v="3763"/>
    <s v="DIR"/>
    <s v="Reitoria - Estagiários"/>
    <s v="Solicitação 927/2020 Remanejamento N° 2022 50400120 de recurso para estágio do aluno Leticia Lanza de Oliveira."/>
    <s v="Sim"/>
    <m/>
    <n v="3192.85"/>
    <n v="0"/>
    <n v="0"/>
    <n v="8"/>
    <x v="9"/>
    <x v="0"/>
  </r>
  <r>
    <x v="18"/>
    <d v="2022-08-10T00:00:00"/>
    <n v="3764"/>
    <s v="DIR"/>
    <s v="Reitoria - Estagiários"/>
    <s v="Solicitação 516/2018 - Remanejamento N° 2022 50400286 de recurso para estágio do aluna Marina Porto Miranda."/>
    <s v="Sim"/>
    <m/>
    <n v="106.4"/>
    <n v="0"/>
    <n v="0"/>
    <n v="8"/>
    <x v="9"/>
    <x v="0"/>
  </r>
  <r>
    <x v="18"/>
    <d v="2022-08-10T00:00:00"/>
    <n v="3765"/>
    <s v="DIR"/>
    <s v="Reitoria - Estagiários"/>
    <s v="Solicitação 685/2018 - Remanejamento N° 2022 50400308 de recurso para estágio do aluno Joao Pedro Porro Palazzo"/>
    <s v="Sim"/>
    <m/>
    <n v="1217.96"/>
    <n v="0"/>
    <n v="0"/>
    <n v="8"/>
    <x v="9"/>
    <x v="0"/>
  </r>
  <r>
    <x v="18"/>
    <d v="2022-08-10T00:00:00"/>
    <n v="3766"/>
    <s v="DIR"/>
    <s v="Reitoria - Estagiários"/>
    <s v="Solicitação 686/2018 Remanejamento N° 2022 50400324 de recurso para estágio do aluno Ana Carolina Trolezi Braga."/>
    <s v="Sim"/>
    <m/>
    <n v="1127.97"/>
    <n v="0"/>
    <n v="0"/>
    <n v="8"/>
    <x v="9"/>
    <x v="0"/>
  </r>
  <r>
    <x v="18"/>
    <d v="2022-08-10T00:00:00"/>
    <n v="3768"/>
    <s v="DIR"/>
    <s v="Reitoria - Estagiários"/>
    <s v="Solicitação 723/2018 Remanejamento N° 2022 50400367 de recurso para estágio do aluno Barbra Miguele de Sá."/>
    <s v="Sim"/>
    <m/>
    <n v="1594.65"/>
    <n v="0"/>
    <n v="0"/>
    <n v="8"/>
    <x v="9"/>
    <x v="0"/>
  </r>
  <r>
    <x v="18"/>
    <d v="2022-08-10T00:00:00"/>
    <n v="3769"/>
    <s v="DIR"/>
    <s v="Reitoria - Estagiários"/>
    <s v="Solicitação 724/2018 - Remanejamento N° 2022 50400383 de recurso para estágio do aluno Artur Correia Alegre"/>
    <s v="Sim"/>
    <m/>
    <n v="569.24"/>
    <n v="0"/>
    <n v="0"/>
    <n v="8"/>
    <x v="9"/>
    <x v="0"/>
  </r>
  <r>
    <x v="18"/>
    <d v="2022-08-10T00:00:00"/>
    <n v="3770"/>
    <s v="DIR"/>
    <s v="Reitoria - Estagiários"/>
    <s v="Solicitação 793/2018 Remanejamento N° 2022 50400405 de recurso para estágio do aluno Julianny Scarlett Dourado Cavalcante."/>
    <s v="Sim"/>
    <m/>
    <n v="1927.14"/>
    <n v="0"/>
    <n v="0"/>
    <n v="8"/>
    <x v="9"/>
    <x v="0"/>
  </r>
  <r>
    <x v="18"/>
    <d v="2022-08-10T00:00:00"/>
    <n v="3771"/>
    <s v="DIR"/>
    <s v="Reitoria - Estagiários"/>
    <s v="Solicitação 810/2018 Remanejamento N° 2022 50400421 de recurso para estágio do aluno Mauricio Nakane Shimao"/>
    <s v="Sim"/>
    <m/>
    <n v="6262.26"/>
    <n v="0"/>
    <n v="0"/>
    <n v="8"/>
    <x v="9"/>
    <x v="0"/>
  </r>
  <r>
    <x v="18"/>
    <d v="2022-08-10T00:00:00"/>
    <n v="3772"/>
    <s v="DIR"/>
    <s v="Reitoria - Estagiários"/>
    <s v="Solicitação 856/2018 Remanejamento N° 2022 50400448 de recurso para estágio do aluno Caterine Silva e Souza"/>
    <s v="Sim"/>
    <m/>
    <n v="1471.25"/>
    <n v="0"/>
    <n v="0"/>
    <n v="8"/>
    <x v="9"/>
    <x v="0"/>
  </r>
  <r>
    <x v="18"/>
    <d v="2022-08-10T00:00:00"/>
    <n v="3773"/>
    <s v="DIR"/>
    <s v="Reitoria - Estagiários"/>
    <s v="Solicitação 862/2018 Remanejamento N° 2022 50400464 de recurso para estágio do aluno Emanuel Lima de Sousa."/>
    <s v="Sim"/>
    <m/>
    <n v="2971.9"/>
    <n v="0"/>
    <n v="0"/>
    <n v="8"/>
    <x v="9"/>
    <x v="0"/>
  </r>
  <r>
    <x v="18"/>
    <d v="2022-08-10T00:00:00"/>
    <n v="3774"/>
    <s v="DIR"/>
    <s v="Reitoria - Estagiários"/>
    <s v="Solicitação 876/2018 Remanejamento N° 2022 50400480 de recurso para estágio do aluno Gabriel Araujo Hirayama."/>
    <s v="Sim"/>
    <m/>
    <n v="1296.69"/>
    <n v="0"/>
    <n v="0"/>
    <n v="8"/>
    <x v="9"/>
    <x v="0"/>
  </r>
  <r>
    <x v="18"/>
    <d v="2022-08-10T00:00:00"/>
    <n v="3775"/>
    <s v="DIR"/>
    <s v="Reitoria - Estagiários"/>
    <s v="Solicitação 558/2017 - Remanejamento N° 2022 50400502 de recurso para estágio do aluno Alexandre Cintra de Moraes."/>
    <s v="Sim"/>
    <m/>
    <n v="1155.2"/>
    <n v="0"/>
    <n v="0"/>
    <n v="8"/>
    <x v="9"/>
    <x v="0"/>
  </r>
  <r>
    <x v="18"/>
    <d v="2022-08-10T00:00:00"/>
    <n v="3776"/>
    <s v="DIR"/>
    <s v="Reitoria - Estagiários"/>
    <s v="Solicitação 559/2017 Remanejamento N° 2022 50400529 de recurso para estágio do aluno Thays da Silva Gorska."/>
    <s v="Sim"/>
    <m/>
    <n v="1585.14"/>
    <n v="0"/>
    <n v="0"/>
    <n v="8"/>
    <x v="9"/>
    <x v="0"/>
  </r>
  <r>
    <x v="18"/>
    <d v="2022-08-10T00:00:00"/>
    <n v="3777"/>
    <s v="DIR"/>
    <s v="Reitoria - Estagiários"/>
    <s v="Solicitação 615/2017 Remanejamento N° 2022 50400545 de recurso para estágio do aluno Marina Porto Miranda."/>
    <s v="Sim"/>
    <m/>
    <n v="1056.8"/>
    <n v="0"/>
    <n v="0"/>
    <n v="8"/>
    <x v="9"/>
    <x v="0"/>
  </r>
  <r>
    <x v="18"/>
    <d v="2022-08-10T00:00:00"/>
    <n v="3778"/>
    <s v="DIR"/>
    <s v="Reitoria - Estagiários"/>
    <s v="Solicitação 637/2017 Remanejamento N° 2022 50400561 de recurso para estágio do aluno Artur Correia Alegre."/>
    <s v="Sim"/>
    <m/>
    <n v="1300"/>
    <n v="0"/>
    <n v="0"/>
    <n v="8"/>
    <x v="9"/>
    <x v="0"/>
  </r>
  <r>
    <x v="18"/>
    <d v="2022-08-10T00:00:00"/>
    <n v="3779"/>
    <s v="DIR"/>
    <s v="Reitoria - Estagiários"/>
    <s v="Solicitação 641/2017 Remanejamento N° 2022 50400588 de recurso para estágio do aluno Carlos Alberto Chaves."/>
    <s v="Sim"/>
    <m/>
    <n v="1231.2"/>
    <n v="0"/>
    <n v="0"/>
    <n v="8"/>
    <x v="9"/>
    <x v="0"/>
  </r>
  <r>
    <x v="18"/>
    <d v="2022-08-10T00:00:00"/>
    <n v="3780"/>
    <s v="DIR"/>
    <s v="Reitoria - Estagiários"/>
    <s v="Solicitação 642/2017 Remanejamento N° 2022 50400600 de recurso para estágio do aluno Barbra Miguele de Sá."/>
    <s v="Sim"/>
    <m/>
    <n v="1292.4000000000001"/>
    <n v="0"/>
    <n v="0"/>
    <n v="8"/>
    <x v="9"/>
    <x v="0"/>
  </r>
  <r>
    <x v="18"/>
    <d v="2022-08-10T00:00:00"/>
    <n v="3781"/>
    <s v="DIR"/>
    <s v="Reitoria - Estagiários"/>
    <s v="Solicitação 749/2017 Remanejamento N° 20225 0400642 de recurso para estágio do aluno Mauricio Nakane Shimao."/>
    <s v="Sim"/>
    <m/>
    <n v="1083.1600000000001"/>
    <n v="0"/>
    <n v="0"/>
    <n v="8"/>
    <x v="9"/>
    <x v="0"/>
  </r>
  <r>
    <x v="18"/>
    <d v="2022-08-10T00:00:00"/>
    <n v="3782"/>
    <s v="DIR"/>
    <s v="Reitoria - Estagiários"/>
    <s v="Solicitação 1046/2017 Remanejamento N° 2022 50400669 de recurso para estágio do aluno Jefferson Pereira de Albuquerque."/>
    <s v="Sim"/>
    <m/>
    <n v="3861.62"/>
    <n v="0"/>
    <n v="0"/>
    <n v="8"/>
    <x v="9"/>
    <x v="0"/>
  </r>
  <r>
    <x v="18"/>
    <d v="2022-08-10T00:00:00"/>
    <n v="3783"/>
    <s v="DIR"/>
    <s v="Reitoria - Estagiários"/>
    <s v="Solicitação 679/2016 Remanejamento N° 2022 50400782 de recurso para estágio do aluno Ana Carolina Piunti da Costa."/>
    <s v="Sim"/>
    <m/>
    <n v="3574.97"/>
    <n v="0"/>
    <n v="0"/>
    <n v="8"/>
    <x v="9"/>
    <x v="0"/>
  </r>
  <r>
    <x v="18"/>
    <d v="2022-08-10T00:00:00"/>
    <n v="3784"/>
    <s v="DIR"/>
    <s v="Reitoria - Estagiários"/>
    <s v="Solicitação 775/2015 Remanejamento N° 2022 50401029 de recurso para estágio do aluno Leticia Cozaro Silotto."/>
    <s v="Sim"/>
    <m/>
    <n v="722.78"/>
    <n v="0"/>
    <n v="0"/>
    <n v="8"/>
    <x v="9"/>
    <x v="0"/>
  </r>
  <r>
    <x v="18"/>
    <d v="2022-08-10T00:00:00"/>
    <n v="3786"/>
    <s v="DIR"/>
    <s v="Reitoria - Estagiários"/>
    <s v="Solicitação 242/2014 Remanejamento N° 2022 50401223 de recurso para estágio do aluno Bruna Azevedo Leite."/>
    <s v="Sim"/>
    <m/>
    <n v="894.82"/>
    <n v="0"/>
    <n v="0"/>
    <n v="8"/>
    <x v="9"/>
    <x v="0"/>
  </r>
  <r>
    <x v="18"/>
    <d v="2022-08-10T00:00:00"/>
    <n v="3788"/>
    <s v="DIR"/>
    <s v="Reitoria - Estagiários"/>
    <s v="Solicitação 856/2014 Remanejamento N° 2022 50401266 de recurso para estágio do aluno Lais Marina Banov"/>
    <s v="Sim"/>
    <m/>
    <n v="2216"/>
    <n v="0"/>
    <n v="0"/>
    <n v="8"/>
    <x v="9"/>
    <x v="0"/>
  </r>
  <r>
    <x v="18"/>
    <d v="2022-08-10T00:00:00"/>
    <n v="3789"/>
    <s v="DIR"/>
    <s v="Reitoria - Estagiários"/>
    <s v="Solicitação 857/2014 Remanejamento N° 2022 50401282 de recurso para estágio do aluno Joao Paulo Muniz Palma."/>
    <s v="Sim"/>
    <m/>
    <n v="2216"/>
    <n v="0"/>
    <n v="0"/>
    <n v="8"/>
    <x v="9"/>
    <x v="0"/>
  </r>
  <r>
    <x v="18"/>
    <d v="2022-08-10T00:00:00"/>
    <n v="3790"/>
    <s v="DIR"/>
    <s v="Reitoria - Estagiários"/>
    <s v="Solicitação 949/2014 Remanejamento N° 2022 50401304 de recurso para estágio do aluno Bianca Quitério Guariglia."/>
    <s v="Sim"/>
    <m/>
    <n v="986.25"/>
    <n v="0"/>
    <n v="0"/>
    <n v="8"/>
    <x v="9"/>
    <x v="0"/>
  </r>
  <r>
    <x v="18"/>
    <d v="2022-08-10T00:00:00"/>
    <n v="3791"/>
    <s v="DIR"/>
    <s v="Reitoria - Estagiários"/>
    <s v="Solicitação 732/2013 Remanejamento N° 2022 50401320 de recurso para estágio do aluno Vitor da Costa Trumpis"/>
    <s v="Sim"/>
    <m/>
    <n v="4395.7"/>
    <n v="0"/>
    <n v="0"/>
    <n v="8"/>
    <x v="9"/>
    <x v="0"/>
  </r>
  <r>
    <x v="18"/>
    <d v="2022-08-10T00:00:00"/>
    <n v="3792"/>
    <s v="DIR"/>
    <s v="Reitoria - Estagiários"/>
    <s v="Solicitação 1167/2013 Remanejamento N° 2022 50401347 de recurso para estágio do aluno Gabriel de Alencar Novaes."/>
    <s v="Sim"/>
    <m/>
    <n v="9041.25"/>
    <n v="0"/>
    <n v="0"/>
    <n v="8"/>
    <x v="9"/>
    <x v="0"/>
  </r>
  <r>
    <x v="18"/>
    <d v="2022-08-10T00:00:00"/>
    <n v="3795"/>
    <s v="DIR"/>
    <s v="Reitoria - Estagiários"/>
    <s v="Solicitação 408/2012 Remanejamento N° 2022 50401401 de recurso para estágio do aluno Nathalia de Mello Corrêa Marinho Rodrigues."/>
    <s v="Sim"/>
    <m/>
    <n v="1223.6400000000001"/>
    <n v="0"/>
    <n v="0"/>
    <n v="8"/>
    <x v="9"/>
    <x v="0"/>
  </r>
  <r>
    <x v="18"/>
    <d v="2022-08-11T00:00:00"/>
    <n v="3796"/>
    <s v="DIR"/>
    <s v="Reitoria - Estagiários"/>
    <s v="Solicitação 47/2018 Remanejamento N° 2022 50400146 de recurso para estágio do aluno Juliana Avila von Zuben. Referente à"/>
    <s v="Sim"/>
    <m/>
    <n v="1573.72"/>
    <n v="0"/>
    <n v="0"/>
    <n v="8"/>
    <x v="9"/>
    <x v="0"/>
  </r>
  <r>
    <x v="18"/>
    <d v="2022-08-11T00:00:00"/>
    <n v="3797"/>
    <s v="DIR"/>
    <s v="Reitoria - Estagiários"/>
    <s v="Solicitação 691/2018 Remanejamento N° 2022 50400227 de recurso para estágio do aluno Caio Vinícius Dallaqua Leal."/>
    <s v="Sim"/>
    <m/>
    <n v="568"/>
    <n v="0"/>
    <n v="0"/>
    <n v="8"/>
    <x v="9"/>
    <x v="0"/>
  </r>
  <r>
    <x v="18"/>
    <d v="2022-08-11T00:00:00"/>
    <n v="3798"/>
    <s v="DIR"/>
    <s v="Reitoria - Estagiários"/>
    <s v="Solicitação 834/2018 Remanejamento N° 2022 50400260 de recurso para estágio do aluno Alessandra Mouta de Oliveira."/>
    <s v="Sim"/>
    <m/>
    <n v="504"/>
    <n v="0"/>
    <n v="0"/>
    <n v="8"/>
    <x v="9"/>
    <x v="0"/>
  </r>
  <r>
    <x v="18"/>
    <d v="2022-08-12T00:00:00"/>
    <n v="3801"/>
    <s v="DIR"/>
    <s v="Reitoria - Estagiários"/>
    <s v="Solicitação 138/2018 Remanejamento N° 2022 50402483 de recurso para estágio do aluno Irma Fernanda Moreira Brito."/>
    <s v="Sim"/>
    <m/>
    <n v="1194.27"/>
    <n v="0"/>
    <n v="0"/>
    <n v="8"/>
    <x v="9"/>
    <x v="0"/>
  </r>
  <r>
    <x v="18"/>
    <d v="2022-08-17T00:00:00"/>
    <n v="3805"/>
    <s v="DIR"/>
    <s v="Transposição interna"/>
    <s v="Para cobrir saldo negativo RINF FGE - Contrapartida: GO 15866 para GC 3804 - GO 15867 para GC 3805"/>
    <s v="Sim"/>
    <m/>
    <n v="454.94"/>
    <n v="0"/>
    <n v="0"/>
    <n v="8"/>
    <x v="9"/>
    <x v="0"/>
  </r>
  <r>
    <x v="18"/>
    <d v="2022-08-18T00:00:00"/>
    <n v="3810"/>
    <s v="DIR"/>
    <s v="Reitoria - Estagiários"/>
    <s v="Solicitação 747/2018 - Remanejamento 50412560 / 2022 de recurso para estágio do aluno Felipe Moura dos Santos."/>
    <s v="Sim"/>
    <m/>
    <n v="981.58"/>
    <n v="0"/>
    <n v="0"/>
    <n v="8"/>
    <x v="9"/>
    <x v="0"/>
  </r>
  <r>
    <x v="18"/>
    <d v="2022-08-22T00:00:00"/>
    <n v="3812"/>
    <s v="DIR"/>
    <s v="Reitoria - Estagiários"/>
    <s v="Solicitação 1784/2013 - REMANEJAMENTO 50415267 / 2022 de recurso para estágio do aluno Willian Fernandes dos Santos."/>
    <s v="Sim"/>
    <m/>
    <n v="360"/>
    <n v="0"/>
    <n v="0"/>
    <n v="8"/>
    <x v="9"/>
    <x v="0"/>
  </r>
  <r>
    <x v="18"/>
    <d v="2022-08-24T00:00:00"/>
    <n v="3815"/>
    <s v="DIR"/>
    <s v="Reitoria - Estagiários"/>
    <s v="Solicitação 857/2017 Remanejamento 50423448 / 2022 de recurso para estágio do aluno Jefferson Pereira de Albuquerque."/>
    <s v="Sim"/>
    <m/>
    <n v="1331"/>
    <n v="0"/>
    <n v="0"/>
    <n v="8"/>
    <x v="9"/>
    <x v="0"/>
  </r>
  <r>
    <x v="18"/>
    <d v="2022-08-25T00:00:00"/>
    <n v="3816"/>
    <s v="DIR"/>
    <s v="Reitoria - Estagiários"/>
    <s v="Solicitação 860/2017 Remanejamento 50425980 / 2022 de recurso para estágio do aluno Tiago Fernandes D'Agostino."/>
    <s v="Sim"/>
    <m/>
    <n v="2355.0300000000002"/>
    <n v="0"/>
    <n v="0"/>
    <n v="8"/>
    <x v="9"/>
    <x v="0"/>
  </r>
  <r>
    <x v="18"/>
    <d v="2022-09-02T00:00:00"/>
    <n v="3821"/>
    <s v="DIR"/>
    <s v="Créditos Almoxarifado"/>
    <s v="Créditos almoxarifado dos lançamento realizados 31/08 a 02/09/2022. Diretoria R$ 59.523,94 - FAP R$ 84,47 - FEP R$ 336,58 - FGE R$ 522,06 - FMT R$ 36,92 - FNC 384,74."/>
    <s v="Sim"/>
    <m/>
    <n v="60888.71"/>
    <n v="0"/>
    <n v="0"/>
    <n v="9"/>
    <x v="2"/>
    <x v="0"/>
  </r>
  <r>
    <x v="18"/>
    <d v="2022-09-08T00:00:00"/>
    <n v="3822"/>
    <s v="DIR"/>
    <s v="Reitoria - Estagiários"/>
    <s v="Solicitação 61/2022 - Remanejamento 50450984/2022 de recurso para estágio do aluno Sthephany de Fatima de Oliveira."/>
    <s v="Sim"/>
    <m/>
    <n v="660.01"/>
    <n v="0"/>
    <n v="0"/>
    <n v="9"/>
    <x v="2"/>
    <x v="0"/>
  </r>
  <r>
    <x v="18"/>
    <d v="2022-09-08T00:00:00"/>
    <n v="3823"/>
    <s v="DIR"/>
    <s v="Reitoria - Estagiários"/>
    <s v="Solicitação 309/2022 - Remanejamento 50451000 de recurso para estágio do aluno Maria Rosa Lins Gomes."/>
    <s v="Sim"/>
    <m/>
    <n v="13404.99"/>
    <n v="0"/>
    <n v="0"/>
    <n v="9"/>
    <x v="2"/>
    <x v="0"/>
  </r>
  <r>
    <x v="18"/>
    <d v="2022-09-08T00:00:00"/>
    <n v="3824"/>
    <s v="ATF-ALMOX"/>
    <s v="Créditos Almoxarifado"/>
    <s v="Créditos almoxarifado dos lançamento realizados 06 e 09/09/2022. Diretoria R$ 102.109,80 - FAP R$ 1.858,53 - FEP R$ 3.185,41 - FGE R$ 965,10 - FMA R$ 912,05 - FMT R$ 3.761,67 - FNC 2.801,21."/>
    <s v="Sim"/>
    <m/>
    <n v="115593.77"/>
    <n v="0"/>
    <n v="0"/>
    <n v="9"/>
    <x v="2"/>
    <x v="0"/>
  </r>
  <r>
    <x v="18"/>
    <d v="2022-09-09T00:00:00"/>
    <n v="3825"/>
    <s v="DIR"/>
    <s v="Reitoria - Estagiários"/>
    <s v="Solicitação 1054/2022 - Remanejamento 50455102 / 2022 de recurso para estágio do aluno Lucas Vazquez Valente."/>
    <s v="Sim"/>
    <m/>
    <n v="17712"/>
    <n v="0"/>
    <n v="0"/>
    <n v="9"/>
    <x v="2"/>
    <x v="0"/>
  </r>
  <r>
    <x v="18"/>
    <d v="2022-09-22T00:00:00"/>
    <n v="3830"/>
    <s v="DIR"/>
    <s v="Créditos Tesouraria"/>
    <s v="Ajustes de lançamentos referente as despesas realizadas no Grupo da Manutenção Predial no processo de adiantamento nº : 22.1.420.43.7, mas lançados no RORÇ DFGE - GO 15860 - Contrapartida Diretoria Manutenção Predial GO 16088."/>
    <s v="Sim"/>
    <m/>
    <n v="2290"/>
    <n v="0"/>
    <n v="0"/>
    <n v="9"/>
    <x v="2"/>
    <x v="0"/>
  </r>
  <r>
    <x v="18"/>
    <d v="2022-09-28T00:00:00"/>
    <n v="3832"/>
    <s v="DIR"/>
    <s v="Ajuste de saldo"/>
    <s v="Cobrir saldo negativo da FMA e FNC - contrapartida DIRETORIA RINF ÁSICO - GO 16106"/>
    <s v="Sim"/>
    <m/>
    <n v="111.34"/>
    <n v="0"/>
    <n v="0"/>
    <n v="9"/>
    <x v="2"/>
    <x v="0"/>
  </r>
  <r>
    <x v="18"/>
    <d v="2022-10-11T00:00:00"/>
    <n v="3841"/>
    <s v="DIR"/>
    <s v="Reitoria - Estagiários"/>
    <s v="Solicitação 863/2018 - Remanejamento 50516861 / 2022 de recurso para estágio do aluno Carlos Henrique Camillo da Silva."/>
    <s v="Sim"/>
    <m/>
    <n v="546.1"/>
    <n v="0"/>
    <n v="0"/>
    <n v="10"/>
    <x v="10"/>
    <x v="0"/>
  </r>
  <r>
    <x v="18"/>
    <d v="2022-10-11T00:00:00"/>
    <n v="3842"/>
    <s v="DIR"/>
    <s v="Reitoria - Estagiários"/>
    <s v="Solicitação 654/2021 - REMANEJAMENTO 50516888 / 2022 de recurso para estágio do aluno Carolina Garcia Yassui."/>
    <s v="Sim"/>
    <m/>
    <n v="649.03"/>
    <n v="0"/>
    <n v="0"/>
    <n v="10"/>
    <x v="10"/>
    <x v="0"/>
  </r>
  <r>
    <x v="18"/>
    <d v="2022-10-11T00:00:00"/>
    <n v="3843"/>
    <s v="DIR"/>
    <s v="Reitoria - Estagiários"/>
    <s v="Solicitação 889/2017 - REMANEJAMENTO 50516900 / 2022 de recurso para estágio do aluno Caterine Silva e Souza"/>
    <s v="Sim"/>
    <m/>
    <n v="1417.25"/>
    <n v="0"/>
    <n v="0"/>
    <n v="10"/>
    <x v="10"/>
    <x v="0"/>
  </r>
  <r>
    <x v="18"/>
    <d v="2022-10-11T00:00:00"/>
    <n v="3845"/>
    <s v="ATF-ALMOX"/>
    <s v="Créditos Almoxarifado"/>
    <s v="Créditos almoxarifado dos lançamento realizados 13/09/2022 a 11/10/2022. Diretoria R$ 31.760,68 - FAP R$ 521,99 - FEP R$ 183,96 - FGE R$ 317,59 - FMA R$ 508,90 - FMT R$ 49,23 - FNC 502,26."/>
    <s v="Sim"/>
    <m/>
    <n v="33844.61"/>
    <n v="0"/>
    <n v="0"/>
    <n v="10"/>
    <x v="10"/>
    <x v="0"/>
  </r>
  <r>
    <x v="18"/>
    <d v="2022-10-13T00:00:00"/>
    <n v="3846"/>
    <s v="DIR"/>
    <s v="EEFE"/>
    <s v="Conforme OF.ATF.003/2022/IF - Referente ao fornecimento de Nitrogênio Liquido nos períodos: Abril a Dezembro de 2021 e Janeiro a Setembro de 2022 - REMANEJAMENTO 50522985 / 2022"/>
    <s v="Sim"/>
    <m/>
    <n v="2740"/>
    <n v="0"/>
    <n v="0"/>
    <n v="10"/>
    <x v="10"/>
    <x v="0"/>
  </r>
  <r>
    <x v="18"/>
    <d v="2022-10-13T00:00:00"/>
    <n v="3847"/>
    <s v="DIR"/>
    <s v="IAG"/>
    <s v="Despesas efetuadas com fornecimento de nitrogênio líquido referentes aos meses de dezembro de 2021 a setembro de 2022 - REMANEJAMENTO 50523302 / 2022."/>
    <s v="Sim"/>
    <m/>
    <n v="540"/>
    <n v="0"/>
    <n v="0"/>
    <n v="10"/>
    <x v="10"/>
    <x v="0"/>
  </r>
  <r>
    <x v="18"/>
    <d v="2022-10-14T00:00:00"/>
    <n v="3853"/>
    <s v="DIR"/>
    <s v="Faculdade de Odontologia"/>
    <s v="Fornecimento 6542 litros de nitrogênio líquido referente aos meses de abril a dezembro de 2021 e janeiro a julho e setembro de 2022 - REMANEJAMENTO 50526166 / 2022"/>
    <s v="Sim"/>
    <m/>
    <n v="6542"/>
    <n v="0"/>
    <n v="0"/>
    <n v="10"/>
    <x v="10"/>
    <x v="0"/>
  </r>
  <r>
    <x v="18"/>
    <d v="2022-10-17T00:00:00"/>
    <n v="3858"/>
    <s v="DIR"/>
    <s v="Transposição interna"/>
    <s v="Para ajustar saldo negativo FAP (GO 16210 e GC 3857) - Contrapartida GO 16211"/>
    <s v="Sim"/>
    <m/>
    <n v="3498.42"/>
    <n v="0"/>
    <n v="0"/>
    <n v="10"/>
    <x v="10"/>
    <x v="0"/>
  </r>
  <r>
    <x v="18"/>
    <d v="2022-10-19T00:00:00"/>
    <n v="3861"/>
    <s v="DIR"/>
    <s v="Créditos Almoxarifado"/>
    <s v="Créditos almoxarifado dos lançamento realizados 17/10/2022. Diretoria R$ 9.891,14 - FEP R$ 255,07."/>
    <s v="Sim"/>
    <m/>
    <n v="10146.209999999999"/>
    <n v="0"/>
    <n v="0"/>
    <n v="10"/>
    <x v="10"/>
    <x v="0"/>
  </r>
  <r>
    <x v="18"/>
    <d v="2022-10-27T00:00:00"/>
    <n v="3868"/>
    <s v="DIR"/>
    <s v="Créditos Almoxarifado"/>
    <s v="Créditos almoxarifado dos lançamento realizados 17/10/2022 Diretoria R$ 10.206,54 - FEP R$ 255,07"/>
    <s v="Sim"/>
    <m/>
    <n v="10461.61"/>
    <n v="0"/>
    <n v="0"/>
    <n v="10"/>
    <x v="10"/>
    <x v="0"/>
  </r>
  <r>
    <x v="18"/>
    <d v="2022-11-09T00:00:00"/>
    <n v="3874"/>
    <s v="DIR"/>
    <s v="Créditos Almoxarifado"/>
    <s v="Créditos almoxarifado dos lançamento realizados 17/11/2022. Diretoria R$ 10.206,54 - FEP R$ 255,07"/>
    <s v="Sim"/>
    <m/>
    <n v="10461.61"/>
    <n v="0"/>
    <n v="0"/>
    <n v="11"/>
    <x v="3"/>
    <x v="0"/>
  </r>
  <r>
    <x v="18"/>
    <d v="2022-11-10T00:00:00"/>
    <n v="3876"/>
    <s v="DIR"/>
    <s v="Reitoria - Estagiários"/>
    <s v="Solicitação 292/2022 REMANEJAMENTO 50588749 / 2022 de recurso para estágio do aluno Lucas Vazquez Valente - Solicitação 293/2022 - Remanejamento 50588781 / 2022 de recurso para estágio do aluno Tiago Matheus da Silva - Solicitação 294/2022 Remanejamento 50589109 / 2022 de recurso para estágio do aluno Pedro Vicente de Jesus."/>
    <s v="Sim"/>
    <m/>
    <n v="1864"/>
    <n v="0"/>
    <n v="0"/>
    <n v="11"/>
    <x v="3"/>
    <x v="0"/>
  </r>
  <r>
    <x v="18"/>
    <d v="2022-11-30T00:00:00"/>
    <n v="3887"/>
    <s v="DIR"/>
    <s v="SEC Figueiredo Ltda - EPP"/>
    <s v="Fechamento do Exercício 2022 - Saldo remanescente"/>
    <s v="Sim"/>
    <m/>
    <n v="861.84"/>
    <n v="0"/>
    <n v="0"/>
    <n v="11"/>
    <x v="3"/>
    <x v="0"/>
  </r>
  <r>
    <x v="18"/>
    <d v="2022-12-01T00:00:00"/>
    <n v="3889"/>
    <s v="DIR"/>
    <s v="White Martins Gases Industriais Ltda"/>
    <s v="Anulação saldo remanescente fechamento do Exercício 2022"/>
    <s v="Sim"/>
    <m/>
    <n v="25664.35"/>
    <n v="0"/>
    <n v="0"/>
    <n v="12"/>
    <x v="4"/>
    <x v="0"/>
  </r>
  <r>
    <x v="18"/>
    <d v="2022-12-01T00:00:00"/>
    <n v="3890"/>
    <s v="DIR"/>
    <s v="White Martins Gases Industriais Ltda"/>
    <s v="Anulação referente ao fechamento do Exercício - Saldo Remanescente"/>
    <s v="Sim"/>
    <m/>
    <n v="40.85"/>
    <n v="0"/>
    <n v="0"/>
    <n v="12"/>
    <x v="4"/>
    <x v="0"/>
  </r>
  <r>
    <x v="18"/>
    <d v="2022-12-02T00:00:00"/>
    <n v="3892"/>
    <s v="DIR"/>
    <s v="Créditos Almoxarifado"/>
    <s v="Créditos almoxarifado dos lançamento realizados 17/10/2022. Diretoria R$ 10.206,54 - FEP R$ 255,07"/>
    <s v="Sim"/>
    <m/>
    <n v="10461.61"/>
    <n v="0"/>
    <n v="0"/>
    <n v="12"/>
    <x v="4"/>
    <x v="0"/>
  </r>
  <r>
    <x v="18"/>
    <d v="2022-12-08T00:00:00"/>
    <n v="3898"/>
    <s v="DIR"/>
    <s v="Créditos Almoxarifado"/>
    <s v="Créditos almoxarifado dos lançamento realizados 05 e 08/12/2022. Diretoria R$ 27.421,92 - FAP R$ 287,60 - FEP R$ 198,10 - FGE R$ 351,57 - FMT R$ 1.056,31 - FNC 991,38."/>
    <s v="Sim"/>
    <m/>
    <n v="30306.880000000001"/>
    <n v="0"/>
    <n v="0"/>
    <n v="12"/>
    <x v="4"/>
    <x v="0"/>
  </r>
  <r>
    <x v="18"/>
    <d v="2022-12-13T00:00:00"/>
    <n v="3899"/>
    <s v="DIR"/>
    <s v="Créditos Almoxarifado"/>
    <s v="Créditos almoxarifado dos lançamento realizados 12/12/2022. Diretoria R$ 2.082,60 - FEP R$ 174,28 - FGE R$ 360,10 - FMA R$ 532,65 - FNC 54,96"/>
    <s v="Sim"/>
    <m/>
    <n v="3204.59"/>
    <n v="0"/>
    <n v="0"/>
    <n v="12"/>
    <x v="4"/>
    <x v="0"/>
  </r>
  <r>
    <x v="18"/>
    <d v="2022-12-13T00:00:00"/>
    <n v="3900"/>
    <s v="DIR"/>
    <s v="Fechamento de exercício 2022"/>
    <s v="Saldo remanescente dos departamentos FAP GO 16373, FEP GO 16374, FGE GO 16375 e FMT GO 16376, Cobrir saldos negativos dos departamentos FMA GC 3894 E FNC GC 3895"/>
    <s v="Sim"/>
    <m/>
    <n v="35611.57"/>
    <n v="0"/>
    <n v="0"/>
    <n v="12"/>
    <x v="4"/>
    <x v="0"/>
  </r>
  <r>
    <x v="18"/>
    <d v="2022-12-22T00:00:00"/>
    <n v="3901"/>
    <s v="DIR"/>
    <s v="Créditos Almoxarifado"/>
    <s v="Créditos almoxarifado dos lançamento realizados 12, 15 e 20/12/2022. Diretoria R$ 25.354,62 - FAP R$ 287,60 - FEP R$ 198,10 - FGE R$ 965,10 - FMT R$ 1.056,31 - FNC 991,38."/>
    <s v="Sim"/>
    <m/>
    <n v="9590.9599999999991"/>
    <n v="0"/>
    <n v="0"/>
    <n v="12"/>
    <x v="4"/>
    <x v="0"/>
  </r>
  <r>
    <x v="19"/>
    <d v="2022-01-21T00:00:00"/>
    <n v="3540"/>
    <s v="DIR"/>
    <s v="Abertura do Exercício 2022"/>
    <s v="Abertura do orçamento 2022"/>
    <s v="Sim"/>
    <m/>
    <n v="633761"/>
    <n v="0"/>
    <n v="0"/>
    <n v="1"/>
    <x v="11"/>
    <x v="0"/>
  </r>
  <r>
    <x v="19"/>
    <d v="2022-08-08T00:00:00"/>
    <n v="3747"/>
    <s v="DIR"/>
    <s v="Ajuste de saldo"/>
    <s v="Ajuste de saldo"/>
    <s v="Sim"/>
    <m/>
    <n v="-5719.52"/>
    <n v="0"/>
    <n v="0"/>
    <n v="8"/>
    <x v="9"/>
    <x v="0"/>
  </r>
  <r>
    <x v="19"/>
    <d v="2022-10-17T00:00:00"/>
    <n v="3855"/>
    <s v="DIR"/>
    <s v="Transposição interna"/>
    <s v="Transferência de saldo da Diretoria RORÇ Básico - Remanejamento 50531925 / 2022. GO 16203"/>
    <s v="Sim"/>
    <m/>
    <n v="22.94"/>
    <n v="0"/>
    <n v="0"/>
    <n v="10"/>
    <x v="10"/>
    <x v="0"/>
  </r>
  <r>
    <x v="19"/>
    <d v="2022-10-17T00:00:00"/>
    <n v="3859"/>
    <s v="DIR"/>
    <s v="Ajuste de saldo"/>
    <s v="Ajuste de Saldo fim do Exercício 2022"/>
    <s v="Sim"/>
    <m/>
    <n v="445.44"/>
    <n v="0"/>
    <n v="0"/>
    <n v="10"/>
    <x v="10"/>
    <x v="0"/>
  </r>
  <r>
    <x v="19"/>
    <d v="2022-10-17T00:00:00"/>
    <n v="3860"/>
    <s v="DIR"/>
    <s v="Transposição interna"/>
    <s v="Transferência de saldo RINF - OUTRAS UNIDADES para Diretoria GO 16216"/>
    <s v="Sim"/>
    <m/>
    <n v="563.13"/>
    <n v="0"/>
    <n v="0"/>
    <n v="10"/>
    <x v="10"/>
    <x v="0"/>
  </r>
  <r>
    <x v="19"/>
    <d v="2022-10-26T00:00:00"/>
    <n v="3863"/>
    <s v="DIR"/>
    <s v="Reserva"/>
    <s v="Remanejamentos 50559420/2022 e 50559447/2022 Referente ao Pregão Pregão - compra de peças e acessórios de informática e monitor de vídeo de 23,8&quot; - RC 518437 - DC 230395 - ajuste da GO 16241."/>
    <s v="Sim"/>
    <m/>
    <n v="6971.15"/>
    <n v="0"/>
    <n v="0"/>
    <n v="10"/>
    <x v="10"/>
    <x v="0"/>
  </r>
  <r>
    <x v="19"/>
    <d v="2022-10-27T00:00:00"/>
    <n v="3866"/>
    <s v="DIR"/>
    <s v="Transposição interna"/>
    <s v="Transposição do Grupo Básico para atender empenho DC 253590 / 2022 de informática - Remanejamentos 50563649, 50563665 e 50563800 - GO 16250"/>
    <s v="Sim"/>
    <m/>
    <n v="23589"/>
    <n v="0"/>
    <n v="0"/>
    <n v="10"/>
    <x v="10"/>
    <x v="0"/>
  </r>
  <r>
    <x v="19"/>
    <d v="2022-11-08T00:00:00"/>
    <n v="3871"/>
    <s v="DIR"/>
    <s v="Transposicao Interna"/>
    <s v="REMANEJAMENTO 50574560 / 2022 Referente a NE.05583873 - compra de disco rígido SSD - RC 563823 - DC 253816 - Ajuste da GO 16285."/>
    <s v="Sim"/>
    <m/>
    <n v="1450"/>
    <n v="0"/>
    <n v="0"/>
    <n v="11"/>
    <x v="3"/>
    <x v="0"/>
  </r>
  <r>
    <x v="19"/>
    <d v="2022-11-08T00:00:00"/>
    <n v="3872"/>
    <s v="DIR"/>
    <s v="Transposicao Interna"/>
    <s v="Remanejamento 50585189/2022 Referente NE.05588298 - compra de minis HD externo - RC 569490 - DC 265016 - Ajuste da GO 16287."/>
    <s v="Sim"/>
    <m/>
    <n v="1110"/>
    <n v="0"/>
    <n v="0"/>
    <n v="11"/>
    <x v="3"/>
    <x v="0"/>
  </r>
  <r>
    <x v="19"/>
    <d v="2022-12-02T00:00:00"/>
    <n v="3893"/>
    <s v="DIR"/>
    <s v="Fechamento do Exercício 2022"/>
    <s v="Créditos referente saldo remanescente 2022 do fechamento do exercício 2022 - RINF FEP R$ 15.511,08 e RINF FMT R$ 20.073.39"/>
    <s v="Sim"/>
    <m/>
    <n v="35926.769999999997"/>
    <n v="0"/>
    <n v="0"/>
    <n v="12"/>
    <x v="4"/>
    <x v="0"/>
  </r>
  <r>
    <x v="20"/>
    <d v="2022-01-21T00:00:00"/>
    <n v="3539"/>
    <s v="DIR"/>
    <s v="Abertura do Exercício 2022"/>
    <s v="Abertura do orçamento 2022"/>
    <s v="Sim"/>
    <m/>
    <n v="108375"/>
    <n v="0"/>
    <n v="0"/>
    <n v="1"/>
    <x v="11"/>
    <x v="0"/>
  </r>
  <r>
    <x v="20"/>
    <d v="2022-08-17T00:00:00"/>
    <n v="3809"/>
    <s v="DIR"/>
    <s v="Ajuste de saldo"/>
    <s v="Ajuste de saldo"/>
    <s v="Sim"/>
    <m/>
    <n v="504"/>
    <n v="0"/>
    <n v="0"/>
    <n v="8"/>
    <x v="9"/>
    <x v="0"/>
  </r>
  <r>
    <x v="21"/>
    <d v="2022-02-18T00:00:00"/>
    <n v="3657"/>
    <s v="FMT"/>
    <s v="Transposição Interna"/>
    <s v="Distribuição da verba para os departamentos conforme aprovado na reunião da CTA"/>
    <s v="Sim"/>
    <m/>
    <n v="21853.83"/>
    <n v="0"/>
    <n v="0"/>
    <n v="2"/>
    <x v="5"/>
    <x v="4"/>
  </r>
  <r>
    <x v="22"/>
    <d v="2022-02-18T00:00:00"/>
    <n v="3653"/>
    <s v="FAP"/>
    <s v="Transposição Interna"/>
    <s v="Distribuição da verba para os departamentos conforme aprovado na reunião da CTA"/>
    <s v="Sim"/>
    <m/>
    <n v="19668.439999999999"/>
    <n v="0"/>
    <n v="0"/>
    <n v="2"/>
    <x v="5"/>
    <x v="4"/>
  </r>
  <r>
    <x v="22"/>
    <d v="2022-10-17T00:00:00"/>
    <n v="3857"/>
    <s v="FAP"/>
    <s v="Transposição interna"/>
    <s v="Transferência da RORÇ FAP para cobrir saldo negativo - GO 16210"/>
    <s v="Sim"/>
    <m/>
    <n v="3498.42"/>
    <n v="0"/>
    <n v="0"/>
    <n v="10"/>
    <x v="10"/>
    <x v="4"/>
  </r>
  <r>
    <x v="23"/>
    <d v="2022-02-18T00:00:00"/>
    <n v="3654"/>
    <s v="FEP"/>
    <s v="Transposição Interna"/>
    <s v="Distribuição da verba para os departamentos conforme aprovado na reunião da CTA"/>
    <s v="Sim"/>
    <m/>
    <n v="22946.52"/>
    <n v="0"/>
    <n v="0"/>
    <n v="2"/>
    <x v="5"/>
    <x v="4"/>
  </r>
  <r>
    <x v="24"/>
    <d v="2022-02-18T00:00:00"/>
    <n v="3658"/>
    <s v="FNC"/>
    <s v="Transposição Interna"/>
    <s v="Distribuição da verba para os departamentos conforme aprovado na reunião da CTA"/>
    <s v="Sim"/>
    <m/>
    <n v="27317.279999999999"/>
    <n v="0"/>
    <n v="0"/>
    <n v="2"/>
    <x v="5"/>
    <x v="4"/>
  </r>
  <r>
    <x v="24"/>
    <d v="2022-09-28T00:00:00"/>
    <n v="3834"/>
    <s v="FNC"/>
    <s v="Ajuste de saldo"/>
    <s v="Transposição de saldo do RORÇ FNC para RINF FNC que esta negativo - GO 16108"/>
    <s v="Sim"/>
    <m/>
    <n v="33.9"/>
    <n v="0"/>
    <n v="0"/>
    <n v="9"/>
    <x v="2"/>
    <x v="4"/>
  </r>
  <r>
    <x v="25"/>
    <d v="2022-02-18T00:00:00"/>
    <n v="3656"/>
    <s v="FMA"/>
    <s v="Transposição Interna"/>
    <s v="Distribuição da verba para os departamentos conforme aprovado na reunião da CTA"/>
    <s v="Sim"/>
    <m/>
    <n v="17483.060000000001"/>
    <n v="0"/>
    <n v="0"/>
    <n v="2"/>
    <x v="5"/>
    <x v="4"/>
  </r>
  <r>
    <x v="25"/>
    <d v="2022-09-28T00:00:00"/>
    <n v="3833"/>
    <s v="FMA"/>
    <s v="Ajuste de saldo"/>
    <s v="Transposição de saldo do RORÇ para RINF FMA que esta negativo - GO 16107"/>
    <s v="Sim"/>
    <m/>
    <n v="77.44"/>
    <n v="0"/>
    <n v="0"/>
    <n v="9"/>
    <x v="2"/>
    <x v="4"/>
  </r>
  <r>
    <x v="89"/>
    <d v="2022-10-17T00:00:00"/>
    <n v="3856"/>
    <s v="DIR"/>
    <s v="Pró Reitoria Pós Graduação"/>
    <s v="Grupo 605 - Apoio aos Programas de Pós-Graduação - Auxílio financeiro para o PPG Ensino de Ciências - contemplado no Edital PRPG 56/2022 - Apoio a manutenção de Websites dos PPGrad. - REMANEJAMENTO 50529726 / 2022"/>
    <s v="Sim"/>
    <m/>
    <n v="2500"/>
    <n v="0"/>
    <n v="0"/>
    <n v="10"/>
    <x v="10"/>
    <x v="3"/>
  </r>
  <r>
    <x v="26"/>
    <d v="2022-02-18T00:00:00"/>
    <n v="3649"/>
    <s v="FGE"/>
    <s v="Transposição Interna"/>
    <s v="Distribuição da verba para os departamentos conforme aprovado na reunião da CTA"/>
    <s v="Sim"/>
    <m/>
    <n v="30035.45"/>
    <n v="0"/>
    <n v="0"/>
    <n v="2"/>
    <x v="5"/>
    <x v="2"/>
  </r>
  <r>
    <x v="27"/>
    <d v="2022-02-18T00:00:00"/>
    <n v="3655"/>
    <s v="FGE"/>
    <s v="Transposição Interna"/>
    <s v="Distribuição da verba para os departamentos conforme aprovado na reunião da CTA"/>
    <s v="Sim"/>
    <m/>
    <n v="17483.060000000001"/>
    <n v="0"/>
    <n v="0"/>
    <n v="2"/>
    <x v="5"/>
    <x v="4"/>
  </r>
  <r>
    <x v="27"/>
    <d v="2022-08-17T00:00:00"/>
    <n v="3804"/>
    <s v="DIR"/>
    <s v="Transposição interna"/>
    <s v="Para cobrir saldo negativo RINF FGE - Contrapartida: GO 15866 para GC 3804 - GO 15867 para GC 3805"/>
    <s v="Sim"/>
    <m/>
    <n v="454.94"/>
    <n v="0"/>
    <n v="0"/>
    <n v="8"/>
    <x v="9"/>
    <x v="4"/>
  </r>
  <r>
    <x v="28"/>
    <d v="2022-02-18T00:00:00"/>
    <n v="3648"/>
    <s v="FEP"/>
    <s v="Transposição Interna"/>
    <s v="Distribuição da verba para os departamentos conforme aprovado na reunião da CTA"/>
    <s v="Sim"/>
    <m/>
    <n v="39421.53"/>
    <n v="0"/>
    <n v="0"/>
    <n v="2"/>
    <x v="5"/>
    <x v="2"/>
  </r>
  <r>
    <x v="29"/>
    <d v="2022-01-21T00:00:00"/>
    <n v="3543"/>
    <s v="DIR"/>
    <s v="Abertura do Exercício 2022"/>
    <s v="Abertura do orçamento 2022"/>
    <s v="Sim"/>
    <m/>
    <n v="36135"/>
    <n v="0"/>
    <n v="0"/>
    <n v="1"/>
    <x v="11"/>
    <x v="0"/>
  </r>
  <r>
    <x v="29"/>
    <d v="2022-08-10T00:00:00"/>
    <n v="3793"/>
    <s v="DIR"/>
    <s v="Reitoria - Estagiários"/>
    <s v="Solicitação 1379/2013 Remanejamento N° 2022 50401363 de recurso para estágio do aluno Bruno Candido Costa Mano."/>
    <s v="Sim"/>
    <m/>
    <n v="786"/>
    <n v="0"/>
    <n v="0"/>
    <n v="8"/>
    <x v="9"/>
    <x v="0"/>
  </r>
  <r>
    <x v="29"/>
    <d v="2022-08-10T00:00:00"/>
    <n v="3794"/>
    <s v="DIR"/>
    <s v="Reitoria - Estagiários"/>
    <s v="Solicitação 1380/2013 Remanejamento N° 2022 50401380 de recurso para estágio do aluno Ana Raquel Silverio Rodrigues."/>
    <s v="Sim"/>
    <m/>
    <n v="7241.62"/>
    <n v="0"/>
    <n v="0"/>
    <n v="8"/>
    <x v="9"/>
    <x v="0"/>
  </r>
  <r>
    <x v="30"/>
    <d v="2022-02-18T00:00:00"/>
    <n v="3650"/>
    <s v="FMA"/>
    <s v="Transposição Interna"/>
    <s v="Distribuição da verba para os departamentos conforme aprovado na reunião da CTA"/>
    <s v="Sim"/>
    <m/>
    <n v="30035.45"/>
    <n v="0"/>
    <n v="0"/>
    <n v="2"/>
    <x v="5"/>
    <x v="2"/>
  </r>
  <r>
    <x v="30"/>
    <d v="2022-12-02T00:00:00"/>
    <n v="3894"/>
    <s v="FMA"/>
    <s v="Fechamento do Exercício 2022"/>
    <s v="Fechamento do exercício 2022 - Cobrir saldo negativo"/>
    <s v="Sim"/>
    <m/>
    <n v="723.46"/>
    <n v="0"/>
    <n v="0"/>
    <n v="12"/>
    <x v="4"/>
    <x v="2"/>
  </r>
  <r>
    <x v="90"/>
    <d v="2022-01-20T00:00:00"/>
    <n v="3534"/>
    <s v="DIR"/>
    <s v="Diárias"/>
    <s v="Empenho de diárias Nacionais NE 342568 e Internacionais NE 342657 Exercício 2022 - Contrapartida GO 15046 - ANULADO FECHAMENTO DO EXERCÍCIO 2022"/>
    <s v="Sim"/>
    <m/>
    <n v="0"/>
    <n v="0"/>
    <n v="0"/>
    <n v="1"/>
    <x v="11"/>
    <x v="9"/>
  </r>
  <r>
    <x v="90"/>
    <d v="2022-04-19T00:00:00"/>
    <n v="3688"/>
    <s v="DIR"/>
    <s v="Correios e Telégrafos - E.B.C.T."/>
    <s v="NE.00793497 - Reforço da NE.00290657 - Contrato de serviços de correios - Exercício 2022. Contrapartida GO 15170"/>
    <s v="Sim"/>
    <m/>
    <n v="970.28"/>
    <n v="0"/>
    <n v="0"/>
    <n v="4"/>
    <x v="0"/>
    <x v="9"/>
  </r>
  <r>
    <x v="90"/>
    <d v="2022-05-10T00:00:00"/>
    <n v="3709"/>
    <s v="DIR"/>
    <s v="Meru Viagens EIRELI"/>
    <s v="SERVICO DE FORNECIMENTO DE PASSAGENS Aéreas - Voos Nacionais - NE 224867/2022. GO 15020"/>
    <s v="Sim"/>
    <m/>
    <n v="0"/>
    <n v="0"/>
    <n v="0"/>
    <n v="5"/>
    <x v="1"/>
    <x v="9"/>
  </r>
  <r>
    <x v="90"/>
    <d v="2022-05-10T00:00:00"/>
    <n v="3710"/>
    <s v="DIR"/>
    <s v="Meru Viagens EIRELI"/>
    <s v="SERVICO DE FORNECIMENTO DE PASSAGENS Aéreas - Voos Internacionais - NE 224875/2022 - GO 15021"/>
    <s v="Sim"/>
    <m/>
    <n v="0"/>
    <n v="0"/>
    <n v="0"/>
    <n v="5"/>
    <x v="1"/>
    <x v="9"/>
  </r>
  <r>
    <x v="31"/>
    <d v="2022-01-24T00:00:00"/>
    <n v="3602"/>
    <s v="FNC"/>
    <s v="Saldo do exercício anterior"/>
    <s v="Saldo Remanescente do Exercício 2021 - Grupo: 179 - FONTE RECEITA 04 - FRBNY - Doc Columbus-Mocas - (ONR - Office of Naval Research) - Recibo 176/2019 (26/11/2019) - Recolhimento 2019 05562312 e Remessa financeira internacional - Mercúrio 43514 - CDG 20200416000002092 - Ordem Pgto 51028270 - Convênios nº 43514 - Número Recibo: 35/2020."/>
    <s v="Sim"/>
    <m/>
    <n v="1174630.8999999999"/>
    <n v="0"/>
    <n v="0"/>
    <n v="1"/>
    <x v="11"/>
    <x v="5"/>
  </r>
  <r>
    <x v="32"/>
    <d v="2022-01-26T00:00:00"/>
    <n v="3623"/>
    <s v="FAP"/>
    <s v="Saldo do exercício anterior"/>
    <s v="Saldo remanescente do Exercício 2021 - Grupo Básico 43.000"/>
    <s v="Sim"/>
    <m/>
    <n v="676.8"/>
    <n v="0"/>
    <n v="0"/>
    <n v="1"/>
    <x v="11"/>
    <x v="1"/>
  </r>
  <r>
    <x v="32"/>
    <d v="2022-02-21T00:00:00"/>
    <n v="3659"/>
    <s v="FAP"/>
    <s v="Recibo Tesouraria"/>
    <s v="Recibo nº 13/2022 - Serviço prestados de Medidas de DRX (pesquisa) junto ao Laboratório de Cristalografia do IF"/>
    <s v="Sim"/>
    <m/>
    <n v="500"/>
    <n v="0"/>
    <n v="0"/>
    <n v="2"/>
    <x v="5"/>
    <x v="1"/>
  </r>
  <r>
    <x v="32"/>
    <d v="2022-02-24T00:00:00"/>
    <n v="3660"/>
    <s v="FAP"/>
    <s v="Gennady Gussev - Processo Fapesp"/>
    <s v="Recibo 014 - Serviços prestados de medidas de DRX, junto ao Lab. de Cristalografia do IF - GC 3661 - ADM."/>
    <s v="Sim"/>
    <m/>
    <n v="450"/>
    <n v="0"/>
    <n v="0"/>
    <n v="2"/>
    <x v="5"/>
    <x v="1"/>
  </r>
  <r>
    <x v="32"/>
    <d v="2022-04-19T00:00:00"/>
    <n v="3687"/>
    <s v="FAP"/>
    <s v="IF - YTL S/A - RUC 80106480-5"/>
    <s v="Recibo 40 - serviços prestados de Porosimetria, junto ao Lab. de Cristalografia do IF - OBS. 10% p/ ADM do valor de R$ 4.080,00 = R$ 408,00."/>
    <s v="Sim"/>
    <m/>
    <n v="3672"/>
    <n v="0"/>
    <n v="0"/>
    <n v="4"/>
    <x v="0"/>
    <x v="1"/>
  </r>
  <r>
    <x v="32"/>
    <d v="2022-11-17T00:00:00"/>
    <n v="3878"/>
    <s v="FAP"/>
    <s v="Recibo Tesouraria"/>
    <s v="Serviços prestados de SAXS junto ao Lab. de Cristalografia do IF - OBS. 10% p/ ADM do valor de R$ 2.115,00 = R$ 235,00 - Recibo 138/2022"/>
    <s v="Sim"/>
    <m/>
    <n v="2115"/>
    <n v="0"/>
    <n v="0"/>
    <n v="11"/>
    <x v="3"/>
    <x v="1"/>
  </r>
  <r>
    <x v="33"/>
    <d v="2022-01-24T00:00:00"/>
    <n v="3581"/>
    <s v="AAA-CPG"/>
    <s v="Saldo do exercício anterior"/>
    <s v="Transferência da Diretoria ref. ao saldo remanescente do Exercício Anterior"/>
    <s v="Sim"/>
    <m/>
    <n v="59608.47"/>
    <n v="0"/>
    <n v="0"/>
    <n v="1"/>
    <x v="11"/>
    <x v="6"/>
  </r>
  <r>
    <x v="34"/>
    <d v="2022-03-14T00:00:00"/>
    <n v="3665"/>
    <s v="DIR"/>
    <s v="Reitoria"/>
    <s v="REMANEJAMENTO 50130602 / 2022 - Recursos para o pagamento da Taxa de Resíduos Sólidos de Saúde (TRSS), exercício 2022."/>
    <s v="Sim"/>
    <m/>
    <n v="785.52"/>
    <n v="0"/>
    <n v="0"/>
    <n v="3"/>
    <x v="6"/>
    <x v="7"/>
  </r>
  <r>
    <x v="34"/>
    <d v="2022-03-14T00:00:00"/>
    <n v="3666"/>
    <s v="DIR"/>
    <s v="Reitoria USP"/>
    <s v="Cancelado - Rem. 50131943 - Pagamento de Taxa de Resíduos Sólidos de Saúde - TRSS - Exercício 2.022 - Em duplicidade."/>
    <s v="Sim"/>
    <m/>
    <n v="0"/>
    <n v="0"/>
    <n v="0"/>
    <n v="3"/>
    <x v="6"/>
    <x v="7"/>
  </r>
  <r>
    <x v="35"/>
    <d v="2022-08-10T00:00:00"/>
    <n v="3785"/>
    <s v="FAP"/>
    <s v="Saldo de Exercícios Anteriores"/>
    <s v="Transposição Interna - Devolução de Receita do Exercício de 2017."/>
    <s v="Sim"/>
    <m/>
    <n v="1645"/>
    <n v="0"/>
    <n v="0"/>
    <n v="8"/>
    <x v="9"/>
    <x v="1"/>
  </r>
  <r>
    <x v="35"/>
    <d v="2022-08-10T00:00:00"/>
    <n v="3787"/>
    <s v="FAP"/>
    <s v="Flavio Beneduce Neto"/>
    <s v="Recibo 089 - serviços de análises de Microscopia de Força Atômica p/ o Depto. de Engenharia Metalúrgica e de Materiais da Poli - USP."/>
    <s v="Sim"/>
    <m/>
    <n v="1000"/>
    <n v="0"/>
    <n v="0"/>
    <n v="8"/>
    <x v="9"/>
    <x v="1"/>
  </r>
  <r>
    <x v="91"/>
    <d v="2022-01-26T00:00:00"/>
    <n v="3625"/>
    <s v="FEP"/>
    <s v="Saldo do exercício anterior"/>
    <s v="Saldo remanescente do Exercício 2021 - Grupo Básico 43.000"/>
    <s v="Sim"/>
    <m/>
    <n v="94634.77"/>
    <n v="0"/>
    <n v="0"/>
    <n v="1"/>
    <x v="11"/>
    <x v="1"/>
  </r>
  <r>
    <x v="91"/>
    <d v="2022-04-06T00:00:00"/>
    <n v="3676"/>
    <s v="FEP"/>
    <s v="Editora da Universidade de São Paulo"/>
    <s v="Pagamento de Direitos Autorais referente ao 2º semestre de 2021 - REMANEJAMENTO 50180405 / 2022"/>
    <s v="Sim"/>
    <m/>
    <n v="1264.8"/>
    <n v="0"/>
    <n v="0"/>
    <n v="4"/>
    <x v="0"/>
    <x v="1"/>
  </r>
  <r>
    <x v="91"/>
    <d v="2022-10-05T00:00:00"/>
    <n v="3835"/>
    <s v="DIR"/>
    <s v="Editora da Universidade de São Paulo"/>
    <s v="Acertos de direitos autorais nacionais ref. 1º Semestre de 2022 - Remanejamento 50480689/2022."/>
    <s v="Sim"/>
    <m/>
    <n v="1223.52"/>
    <n v="0"/>
    <n v="0"/>
    <n v="10"/>
    <x v="10"/>
    <x v="1"/>
  </r>
  <r>
    <x v="36"/>
    <d v="2022-01-21T00:00:00"/>
    <n v="3541"/>
    <s v="DIR"/>
    <s v="Abertura do Exercício 2022"/>
    <s v="Abertura do orçamento 2022"/>
    <s v="Sim"/>
    <m/>
    <n v="722496"/>
    <n v="0"/>
    <n v="0"/>
    <n v="1"/>
    <x v="11"/>
    <x v="0"/>
  </r>
  <r>
    <x v="36"/>
    <d v="2022-04-28T00:00:00"/>
    <n v="3691"/>
    <s v="DIR"/>
    <s v="Transposição Interna"/>
    <s v="Remanejamento 50219808 / 2022 - Referente ao Pregão - contrato de serviços de manutenção de aparelhos de ares condicionados do Edifício HEPIC e Centro de Computação - RC 203967 - DC 84330 - Ajuste da GO 15412"/>
    <s v="Sim"/>
    <m/>
    <n v="69684"/>
    <n v="0"/>
    <n v="0"/>
    <n v="4"/>
    <x v="0"/>
    <x v="0"/>
  </r>
  <r>
    <x v="36"/>
    <d v="2022-04-29T00:00:00"/>
    <n v="3692"/>
    <s v="DIR"/>
    <s v="Transposição interna"/>
    <s v="Abertura de empenho de adiantamento para despesas miúdas de pronto pagamento no grupo da manutenção predial. REMANEJAMENTO 50222965 / 2022 - GO 15418"/>
    <s v="Sim"/>
    <m/>
    <n v="8000"/>
    <n v="0"/>
    <n v="0"/>
    <n v="4"/>
    <x v="0"/>
    <x v="0"/>
  </r>
  <r>
    <x v="36"/>
    <d v="2022-05-30T00:00:00"/>
    <n v="3718"/>
    <s v="DIR"/>
    <s v="Transposição interna"/>
    <s v="Remanejamento N° 2022 50275562 da Grupo Básico para manutenção predial para atender empenho de despesas miúdas e de pronto pagamento."/>
    <s v="Sim"/>
    <m/>
    <n v="8000"/>
    <n v="0"/>
    <n v="0"/>
    <n v="5"/>
    <x v="1"/>
    <x v="0"/>
  </r>
  <r>
    <x v="36"/>
    <d v="2022-08-08T00:00:00"/>
    <n v="3744"/>
    <s v="DIR"/>
    <s v="Transposição interna"/>
    <s v="Transferência da Básica para reforçar a dotação do Grupo de Manutenção Predial para realizar reserva de licitação de jardinagem - Remanejamento 50394723/2022 - DC 170848/2022 - GO 15826"/>
    <s v="Sim"/>
    <m/>
    <n v="101805.33"/>
    <n v="0"/>
    <n v="0"/>
    <n v="8"/>
    <x v="9"/>
    <x v="0"/>
  </r>
  <r>
    <x v="36"/>
    <d v="2022-08-12T00:00:00"/>
    <n v="3802"/>
    <s v="DIR"/>
    <s v="Transposição interna"/>
    <s v="Remanejamento N° 2022 50406004 para atender reserva de pregão referente ao aquecedor solar do edifício de bloco de serviços - DC 181947/2022 - Processo:22.1.438.43.3 - GO 15856"/>
    <s v="Sim"/>
    <m/>
    <n v="6950"/>
    <n v="0"/>
    <n v="0"/>
    <n v="8"/>
    <x v="9"/>
    <x v="0"/>
  </r>
  <r>
    <x v="36"/>
    <d v="2022-08-17T00:00:00"/>
    <n v="3808"/>
    <s v="DIR"/>
    <s v="Transposição interna"/>
    <s v="Transposição para Manutenção predial para empenhar DC 167197/2022 - Remanejamento 50414481 / 2022"/>
    <s v="Sim"/>
    <m/>
    <n v="19221"/>
    <n v="0"/>
    <n v="0"/>
    <n v="8"/>
    <x v="9"/>
    <x v="0"/>
  </r>
  <r>
    <x v="36"/>
    <d v="2022-08-23T00:00:00"/>
    <n v="3814"/>
    <s v="DIR"/>
    <s v="Transposição interna"/>
    <s v="REMANEJAMENTO 50424568 / 2022 Atender a solicitação de reserva para realização de Pregão Eletrônico DC 188828/2022 - Contrapartida GO 15897"/>
    <s v="Sim"/>
    <m/>
    <n v="26091.63"/>
    <n v="0"/>
    <n v="0"/>
    <n v="8"/>
    <x v="9"/>
    <x v="0"/>
  </r>
  <r>
    <x v="36"/>
    <d v="2022-08-31T00:00:00"/>
    <n v="3819"/>
    <s v="ATO"/>
    <s v="Transposicao Interna"/>
    <s v="Transposição Interna da Básica p/ a Manutenção de Edifícios - Rem. 50439166."/>
    <s v="Sim"/>
    <m/>
    <n v="2581.65"/>
    <n v="0"/>
    <n v="0"/>
    <n v="8"/>
    <x v="9"/>
    <x v="0"/>
  </r>
  <r>
    <x v="36"/>
    <d v="2022-09-01T00:00:00"/>
    <n v="3820"/>
    <s v="DIR"/>
    <s v="Transposição interna"/>
    <s v="Repasse da Básica para atender empenho DC 204432/2022 Remanejamento 50444003/2022 - GO 15962"/>
    <s v="Sim"/>
    <m/>
    <n v="15995"/>
    <n v="0"/>
    <n v="0"/>
    <n v="9"/>
    <x v="2"/>
    <x v="0"/>
  </r>
  <r>
    <x v="37"/>
    <d v="2022-01-21T00:00:00"/>
    <n v="3551"/>
    <s v="FEP"/>
    <s v="Saldo do exercício anterior"/>
    <s v="Saldo remanescente do Exercício Anterior - Grupo 057 - Projetos Especiais - Remanejamento N° 2021 50278543 - Edital de Apoio à Manutenção preventiva e corretiva de equipamentos Multiusuários cadastrados no USPMULTI - 2021. Portaria PRP 820/21 - Prof. Cristiano Luís P. de Oliveira/ IF. Central: EMUSAXS. Equipto: XEUSS1.0"/>
    <s v="Sim"/>
    <m/>
    <n v="12821.25"/>
    <n v="0"/>
    <n v="0"/>
    <n v="1"/>
    <x v="11"/>
    <x v="3"/>
  </r>
  <r>
    <x v="38"/>
    <d v="2022-07-08T00:00:00"/>
    <n v="3730"/>
    <s v="DIR-SBI"/>
    <s v="AGUIA - USP"/>
    <s v="Grupo 173 - Rem. 50337460 - IF - Programa de Preservação e Conservação de Materiais Bibliográficos 2022 - ref a RC 321684/2022."/>
    <s v="Sim"/>
    <m/>
    <n v="6930"/>
    <n v="0"/>
    <n v="0"/>
    <n v="7"/>
    <x v="8"/>
    <x v="0"/>
  </r>
  <r>
    <x v="38"/>
    <d v="2022-07-28T00:00:00"/>
    <n v="3738"/>
    <s v="DIR-SBI"/>
    <s v="Agência USP de Gestão da Informação Acadêmica"/>
    <s v="Grupo 173 - Remanejamento 50377047 / 2022 Programa de Preservação e Conservação de Materiais Bibliográficos 2022, referente sua requisição 326210/2022."/>
    <s v="Sim"/>
    <m/>
    <n v="5779.52"/>
    <n v="0"/>
    <n v="0"/>
    <n v="7"/>
    <x v="8"/>
    <x v="0"/>
  </r>
  <r>
    <x v="38"/>
    <d v="2022-08-01T00:00:00"/>
    <n v="3739"/>
    <s v="SBI"/>
    <s v="Saldo do exercício anterior"/>
    <s v="Saldo remanescente de 2021 - Grupo: 173 Preservação e Conservação de Materiais Bibliográficos"/>
    <s v="Sim"/>
    <m/>
    <n v="808.3"/>
    <n v="0"/>
    <n v="0"/>
    <n v="8"/>
    <x v="9"/>
    <x v="0"/>
  </r>
  <r>
    <x v="38"/>
    <d v="2022-08-02T00:00:00"/>
    <n v="3740"/>
    <s v="SBI"/>
    <s v="Transposição interna"/>
    <s v="REMANEJAMENTO 50384264 / 2022 - Referente complemento de saldo no Grupo 173 Preservação e Conservação de Materiais Bibliográficos GO 15806."/>
    <s v="Sim"/>
    <m/>
    <n v="22.7"/>
    <n v="0"/>
    <n v="0"/>
    <n v="8"/>
    <x v="9"/>
    <x v="0"/>
  </r>
  <r>
    <x v="38"/>
    <d v="2022-08-23T00:00:00"/>
    <n v="3813"/>
    <s v="SBI"/>
    <s v="ABCD"/>
    <s v="Grupo 173 - Preservação e Conservação de Materiais Bibliográficos - REMANEJAMENTO 50422387 / 2022 - referente sua requisição 325884/2022."/>
    <s v="Sim"/>
    <m/>
    <n v="495"/>
    <n v="0"/>
    <n v="0"/>
    <n v="8"/>
    <x v="9"/>
    <x v="0"/>
  </r>
  <r>
    <x v="92"/>
    <d v="2022-01-26T00:00:00"/>
    <n v="3613"/>
    <s v="FMA"/>
    <s v="Saldo do exercício anterior"/>
    <s v="Saldo remanescente 2021 Ref. Programa USP-COFECUB Edital 2015 - Coord. Frederique Marie Brigitte Sylvie Grassi - missão BR-FR, 5-20/12/19, ref. passagem GRU-CDG-GRU Profa. Frederique Grassi e aux.financeiro doutorando 5898092 Pedro Ishida (equiv. passagem e 15 diárias) REMANEJAMENTO 50642400 / 2019"/>
    <s v="Sim"/>
    <m/>
    <n v="805.42"/>
    <n v="0"/>
    <n v="0"/>
    <n v="1"/>
    <x v="11"/>
    <x v="1"/>
  </r>
  <r>
    <x v="39"/>
    <d v="2022-01-24T00:00:00"/>
    <n v="3603"/>
    <s v="AAA-CPG-I"/>
    <s v="Saldo do exercício anterior"/>
    <s v="Saldo remanescente 2021"/>
    <s v="Sim"/>
    <m/>
    <n v="89530.32"/>
    <n v="0"/>
    <n v="0"/>
    <n v="1"/>
    <x v="11"/>
    <x v="5"/>
  </r>
  <r>
    <x v="39"/>
    <d v="2022-12-02T00:00:00"/>
    <n v="3891"/>
    <s v="AAA-CPG-I"/>
    <s v="MERU VIAGENS EIRELI"/>
    <s v="Anulado saldo remanescente 2022 devido ao fechamento do exercício 2022 - Nota de Anulação 5935664 Valor R$ 14.929,60 e Nota de Anulação 5935419 Valor R$ 3.485,40 - OBS. empenho este mesmo saldo na abertura do orçamento em 2023."/>
    <s v="Sim"/>
    <m/>
    <n v="18415"/>
    <n v="0"/>
    <n v="0"/>
    <n v="12"/>
    <x v="4"/>
    <x v="5"/>
  </r>
  <r>
    <x v="40"/>
    <d v="2022-01-21T00:00:00"/>
    <n v="3559"/>
    <s v="DIR"/>
    <s v="Saldo do exercício anterior"/>
    <s v="Saldo remanescente 2021 - Grupo: 057 Projetos Especiais - Edital de Apoio a Novos Docentes 2019 - Remanejamento 50611327/2019"/>
    <s v="Sim"/>
    <m/>
    <n v="9982.1"/>
    <n v="0"/>
    <n v="0"/>
    <n v="1"/>
    <x v="11"/>
    <x v="3"/>
  </r>
  <r>
    <x v="41"/>
    <d v="2022-01-26T00:00:00"/>
    <n v="3606"/>
    <s v="FMT"/>
    <s v="Saldo do exercício anterior"/>
    <s v="Saldo remanescente 2021 no Grupo Básico: 43.000"/>
    <s v="Sim"/>
    <m/>
    <n v="150991.91"/>
    <n v="0"/>
    <n v="0"/>
    <n v="1"/>
    <x v="11"/>
    <x v="1"/>
  </r>
  <r>
    <x v="42"/>
    <d v="2022-01-21T00:00:00"/>
    <n v="3545"/>
    <s v="FMT"/>
    <s v="Saldo do exercício anterior"/>
    <s v="Grupo 404 - Projetos Especiais - Grad - Programa de Laboratórios Didáticos - 2021 - Saldo remanescente do Exercício Anterior - REMANEJAMENTO 50288867 / 2021 -"/>
    <s v="Sim"/>
    <m/>
    <n v="266643.96000000002"/>
    <n v="0"/>
    <n v="0"/>
    <n v="1"/>
    <x v="11"/>
    <x v="3"/>
  </r>
  <r>
    <x v="43"/>
    <d v="2022-01-14T00:00:00"/>
    <n v="3533"/>
    <s v="ATA-VEICULO"/>
    <s v="Transposição Interna"/>
    <s v="Grupo 259 - Despesas com transporte - Remanejamento N° 2022 50043203 - Para empenho do contrato do serviço de táxi - GO 15032"/>
    <s v="Sim"/>
    <m/>
    <n v="2427.75"/>
    <n v="0"/>
    <n v="0"/>
    <n v="1"/>
    <x v="11"/>
    <x v="0"/>
  </r>
  <r>
    <x v="43"/>
    <d v="2022-01-21T00:00:00"/>
    <n v="3538"/>
    <s v="DIR"/>
    <s v="Abertura do Exercício 2022"/>
    <s v="Abertura do orçamento 2022 - Grupo 259 Despesa com transporte"/>
    <s v="Sim"/>
    <m/>
    <n v="2037"/>
    <n v="0"/>
    <n v="0"/>
    <n v="1"/>
    <x v="11"/>
    <x v="0"/>
  </r>
  <r>
    <x v="43"/>
    <d v="2022-02-04T00:00:00"/>
    <n v="3632"/>
    <s v="DIR"/>
    <s v="Transposição"/>
    <s v="REMANEJAMENTO 50081865 / 2022 Transposição p/ Transporte GO 15081"/>
    <s v="Sim"/>
    <m/>
    <n v="12347.6"/>
    <n v="0"/>
    <n v="0"/>
    <n v="2"/>
    <x v="5"/>
    <x v="0"/>
  </r>
  <r>
    <x v="44"/>
    <d v="2022-01-21T00:00:00"/>
    <n v="3562"/>
    <s v="FAP"/>
    <s v="Saldo do exercício anterior"/>
    <s v="Saldo remanescente de exercícios anteriores - Rem. 50546520 - Aux. Fin.- Programa Institucional de Apoio aos Novos Docentes (2º semestre/2016) - (043.515 - Orçamento) - Proc.16.1.28165.1.0."/>
    <s v="Sim"/>
    <m/>
    <n v="5795"/>
    <n v="0"/>
    <n v="0"/>
    <n v="1"/>
    <x v="11"/>
    <x v="6"/>
  </r>
  <r>
    <x v="44"/>
    <d v="2022-01-21T00:00:00"/>
    <n v="3563"/>
    <s v="DIR"/>
    <s v="Saldo do exercício anterior"/>
    <s v="Saldo Remanescente 2020 - Grupo: 515 - Progr. Inst. de Apoio a Novos Docentes - Devolução da Economia Orçamentária 2020"/>
    <s v="Sim"/>
    <m/>
    <n v="247.41"/>
    <n v="0"/>
    <n v="0"/>
    <n v="1"/>
    <x v="11"/>
    <x v="6"/>
  </r>
  <r>
    <x v="45"/>
    <d v="2022-01-26T00:00:00"/>
    <n v="3612"/>
    <s v="FEP"/>
    <s v="Saldo do exercício anterior"/>
    <s v="Saldo remanescente 2021 no Grupo Básico: 43.000"/>
    <s v="Sim"/>
    <m/>
    <n v="18350"/>
    <n v="0"/>
    <n v="0"/>
    <n v="1"/>
    <x v="11"/>
    <x v="1"/>
  </r>
  <r>
    <x v="45"/>
    <d v="2022-08-26T00:00:00"/>
    <n v="3818"/>
    <s v="FEP"/>
    <s v="Transposição interna"/>
    <s v="Transferência para o recurso RI Fluídos Complexo FEP conforme email do professor Cristiano Oliveira enviado dia 26/08/2022 - GO 15917"/>
    <s v="Sim"/>
    <m/>
    <n v="12810"/>
    <n v="0"/>
    <n v="0"/>
    <n v="8"/>
    <x v="9"/>
    <x v="1"/>
  </r>
  <r>
    <x v="45"/>
    <d v="2022-10-27T00:00:00"/>
    <n v="3867"/>
    <s v="FEP"/>
    <s v="Recibo Tesouraria"/>
    <s v="Serviços prestados de experimentos de SAXS - Recibo 130/2022"/>
    <s v="Sim"/>
    <m/>
    <n v="7800"/>
    <n v="0"/>
    <n v="0"/>
    <n v="10"/>
    <x v="10"/>
    <x v="1"/>
  </r>
  <r>
    <x v="46"/>
    <d v="2022-01-21T00:00:00"/>
    <n v="3542"/>
    <s v="DIR"/>
    <s v="Abertura do Exercício 2022"/>
    <s v="Abertura do orçamento 2022"/>
    <s v="Sim"/>
    <m/>
    <n v="2427172"/>
    <n v="0"/>
    <n v="0"/>
    <n v="1"/>
    <x v="11"/>
    <x v="0"/>
  </r>
  <r>
    <x v="47"/>
    <d v="2022-11-22T00:00:00"/>
    <n v="3880"/>
    <s v="FGE"/>
    <s v="Pró - Reitoria de Cultura e Extensão Universitária"/>
    <s v="Grupo: 057 Projetos Especiais - Recursos para viabilizar o 22º Encontro USP ESCOLA - Remanejamento 50608901 / 2022"/>
    <s v="Sim"/>
    <m/>
    <n v="19116"/>
    <n v="0"/>
    <n v="0"/>
    <n v="11"/>
    <x v="3"/>
    <x v="1"/>
  </r>
  <r>
    <x v="93"/>
    <d v="2022-01-26T00:00:00"/>
    <n v="3626"/>
    <s v="FEP"/>
    <s v="Saldo do exercício anterior"/>
    <s v="REMANEJAMENTO 50159609 / 2021 - Grupo 843 - Convênio Santander 2018 - 43857 - Edital Santander e-Grad 2021 - Coordenador - Prof. Dr. Fernando Silveira Navarra"/>
    <s v="Sim"/>
    <m/>
    <n v="40000"/>
    <n v="0"/>
    <n v="0"/>
    <n v="1"/>
    <x v="11"/>
    <x v="1"/>
  </r>
  <r>
    <x v="48"/>
    <d v="2022-01-21T00:00:00"/>
    <n v="3546"/>
    <s v="DIR-CCEX"/>
    <s v="Saldo do exercício anterior"/>
    <s v="Grupo 057 - Projetos Especiais - Saldo Remanescente Exercício 2020 - REMANEJAMENTO 50071467 / 2020 - Apoio para organização do Curso de Verão do IFUSP 2020 - Prof. Adriano Mesquita Alencar"/>
    <s v="Sim"/>
    <m/>
    <n v="560"/>
    <n v="0"/>
    <n v="0"/>
    <n v="1"/>
    <x v="11"/>
    <x v="3"/>
  </r>
  <r>
    <x v="48"/>
    <d v="2022-01-21T00:00:00"/>
    <n v="3547"/>
    <s v="DIR-CCEX"/>
    <s v="Saldo do exercício anterior"/>
    <s v="Grupo 057 - Projetos Especiais - Recursos destinados à produção e edição de vídeo institucional (por curso) para a Feira USP e as Profissões 2021. REMANEJAMENTO 50218923 / 2021"/>
    <s v="Sim"/>
    <m/>
    <n v="1000"/>
    <n v="0"/>
    <n v="0"/>
    <n v="1"/>
    <x v="11"/>
    <x v="3"/>
  </r>
  <r>
    <x v="48"/>
    <d v="2022-01-21T00:00:00"/>
    <n v="3570"/>
    <s v="DIR"/>
    <s v="Saldo do exercício anterior"/>
    <s v="Grupo: 303 - Programa a USP e as Profissõe - Saldo remanescente 2020 - s - Remanejamento N° 2018 50466988. Recursos para viabilizar a participação de discentes na Feira USP e as Profissões."/>
    <s v="Sim"/>
    <m/>
    <n v="2842.87"/>
    <n v="0"/>
    <n v="0"/>
    <n v="1"/>
    <x v="11"/>
    <x v="3"/>
  </r>
  <r>
    <x v="48"/>
    <d v="2022-10-19T00:00:00"/>
    <n v="3862"/>
    <s v="DIR-CCEX"/>
    <s v="Pró-Reitoria de Cultura e Extensão Universitária"/>
    <s v="Grupo 057 - Projetos Especiais - Apolo.Remanejamento do valor aprovado para projeto de fomento: 2410 - APOIO AO FUNCIONAMENTO E DESENVOLVIMENTO DO CORAL PHYSICANTUS. REMANEJAMENTO 50532786 / 2022."/>
    <s v="Sim"/>
    <m/>
    <n v="6000"/>
    <n v="0"/>
    <n v="0"/>
    <n v="10"/>
    <x v="10"/>
    <x v="3"/>
  </r>
  <r>
    <x v="94"/>
    <d v="2022-10-14T00:00:00"/>
    <n v="3854"/>
    <s v="DIR"/>
    <s v="Reitoria"/>
    <s v="Grupo 57 - Projetos Especiais - Recurso para atender solicitação IF para recuperação e reforma dos passeios e escadas internas do Instituto. Aut. Mag. Reitor REMANEJAMENTO 50528649 / 2022"/>
    <s v="Sim"/>
    <m/>
    <n v="551920.65"/>
    <n v="0"/>
    <n v="0"/>
    <n v="10"/>
    <x v="10"/>
    <x v="0"/>
  </r>
  <r>
    <x v="49"/>
    <d v="2022-01-26T00:00:00"/>
    <n v="3607"/>
    <s v="FEP"/>
    <s v="Saldo do exercício anterior"/>
    <s v="Saldo remanescente 2021 no Grupo Básico: 43.000"/>
    <s v="Sim"/>
    <m/>
    <n v="12810"/>
    <n v="0"/>
    <n v="0"/>
    <n v="1"/>
    <x v="11"/>
    <x v="1"/>
  </r>
  <r>
    <x v="95"/>
    <d v="2022-01-26T00:00:00"/>
    <n v="3620"/>
    <s v="FMT"/>
    <s v="Saldo do exercício anterior"/>
    <s v="Saldo remanescente 2021 - Grupo: 43.000"/>
    <s v="Sim"/>
    <m/>
    <n v="249.88"/>
    <n v="0"/>
    <n v="0"/>
    <n v="1"/>
    <x v="11"/>
    <x v="1"/>
  </r>
  <r>
    <x v="96"/>
    <d v="2022-01-26T00:00:00"/>
    <n v="3608"/>
    <s v="FEP"/>
    <s v="Saldo do exercício anterior"/>
    <s v="Saldo remanescente 2021 no Grupo Básico: 43.000"/>
    <s v="Sim"/>
    <m/>
    <n v="17554.77"/>
    <n v="0"/>
    <n v="0"/>
    <n v="1"/>
    <x v="11"/>
    <x v="1"/>
  </r>
  <r>
    <x v="96"/>
    <d v="2022-11-23T00:00:00"/>
    <n v="3881"/>
    <s v="FEP"/>
    <s v="Recibo Tesouraria"/>
    <s v="Patentes - Processo: 22.1.6101.1.5 - Recibo: 141/2022"/>
    <s v="Sim"/>
    <m/>
    <n v="1125"/>
    <n v="0"/>
    <n v="0"/>
    <n v="11"/>
    <x v="3"/>
    <x v="1"/>
  </r>
  <r>
    <x v="50"/>
    <d v="2022-03-22T00:00:00"/>
    <n v="3668"/>
    <s v="FMT"/>
    <s v="Saldo do exercício anterior"/>
    <s v="Apoio financeiro para manutenção do equipamento de patrimônio nº 043010433 - Grupo Básico: 801 - CAPES Proap 2015 PRPG - 38860 - 817757 - OBTV - Remanejamento N° 2017 50538766."/>
    <s v="Sim"/>
    <m/>
    <n v="22393.75"/>
    <n v="0"/>
    <n v="0"/>
    <n v="3"/>
    <x v="6"/>
    <x v="5"/>
  </r>
  <r>
    <x v="97"/>
    <d v="2022-03-22T00:00:00"/>
    <n v="3670"/>
    <s v="FGE"/>
    <s v="Reserva Pregão"/>
    <s v="Apoio financeiro para manutenção do equipamento de patrimônio nº 043.007.504 - Remanejamento N° 2017 50537441 - Grupo Básico: 801 - CAPES Proap 2015 PRPG - 38860 - 817757 - OBTV"/>
    <s v="Sim"/>
    <m/>
    <n v="31041.64"/>
    <n v="0"/>
    <n v="0"/>
    <n v="3"/>
    <x v="6"/>
    <x v="5"/>
  </r>
  <r>
    <x v="98"/>
    <d v="2022-03-22T00:00:00"/>
    <n v="3669"/>
    <s v="FAP"/>
    <s v="Saldo do exercício anterior"/>
    <s v="Apoio financeiro a manutenção de equipamentos de patrimônio nº 043.011.247 - Remanejamento 2017 50538588"/>
    <s v="Sim"/>
    <m/>
    <n v="33383.599999999999"/>
    <n v="0"/>
    <n v="0"/>
    <n v="3"/>
    <x v="6"/>
    <x v="5"/>
  </r>
  <r>
    <x v="99"/>
    <d v="2022-01-26T00:00:00"/>
    <n v="3617"/>
    <s v="FMT"/>
    <s v="Saldo do exercício anterior"/>
    <s v="Saldo remanescente 2021 - Grupo: 43.000"/>
    <s v="Sim"/>
    <m/>
    <n v="128.66"/>
    <n v="0"/>
    <n v="0"/>
    <n v="1"/>
    <x v="11"/>
    <x v="1"/>
  </r>
  <r>
    <x v="51"/>
    <d v="2022-04-18T00:00:00"/>
    <n v="3684"/>
    <s v="ATO"/>
    <s v="Recolhimento de Guias"/>
    <s v="Recolhimento de Guias referente a pagamento de multas cobradas de fornecedores e prestadores que entregaram atrasado a obrigação do objeto do contrato"/>
    <s v="Sim"/>
    <m/>
    <n v="9639.39"/>
    <n v="0"/>
    <n v="0"/>
    <n v="4"/>
    <x v="0"/>
    <x v="0"/>
  </r>
  <r>
    <x v="51"/>
    <d v="2022-04-18T00:00:00"/>
    <n v="3685"/>
    <s v="DIR"/>
    <s v="Transposição interna"/>
    <s v="Transferência da Básica para atender reserva de pregão de contrato de manutenção de Ar Condicionado Remanejamento N° 2022 50206366 - GO 15369"/>
    <s v="Sim"/>
    <m/>
    <n v="70005.88"/>
    <n v="0"/>
    <n v="0"/>
    <n v="4"/>
    <x v="0"/>
    <x v="0"/>
  </r>
  <r>
    <x v="100"/>
    <d v="2022-01-24T00:00:00"/>
    <n v="3599"/>
    <s v="DIR"/>
    <s v="Saldo do exercício anterior"/>
    <s v="Saldo remanescente 2021 no Grupo Informática - Obs. Troca de verba feita em 2021 com a AUSPIN e PUSP-SC que enviaram os recursos para Receita e fizemos as compras pelo Tesouro para estas unidades utilizando o registro de preço."/>
    <s v="Sim"/>
    <m/>
    <n v="147205"/>
    <n v="0"/>
    <n v="0"/>
    <n v="1"/>
    <x v="11"/>
    <x v="0"/>
  </r>
  <r>
    <x v="100"/>
    <d v="2022-04-29T00:00:00"/>
    <n v="3696"/>
    <s v="DIR"/>
    <s v="Reitoria"/>
    <s v="Aquisição de equipamentos para o Escritório de Gestão de Índices de Desempenho Acadêmico - EGIDA, pela Ata de Registro de Preço coordenadas pelo Instituto de Física (IF). (e-mail de 28/04/2022). REMANEJAMENTO 50219883 / 2022 - Obs. troca de verba com a Receita informática Diretoria GC 3705 e GO 15500"/>
    <s v="Sim"/>
    <m/>
    <n v="24195"/>
    <n v="0"/>
    <n v="0"/>
    <n v="4"/>
    <x v="0"/>
    <x v="0"/>
  </r>
  <r>
    <x v="101"/>
    <d v="2022-01-26T00:00:00"/>
    <n v="3611"/>
    <s v="FAP"/>
    <s v="Saldo do exercício anterior"/>
    <s v="Saldo remanescente 2021 no Grupo Básico: 43.515 Remanejamento N° 2017 50600143 - Repasse de recursos referente 2a. parcela (Edital 2017) do Programa Institucional de Apoio aos Novos Docentes."/>
    <s v="Sim"/>
    <m/>
    <n v="5000"/>
    <n v="0"/>
    <n v="0"/>
    <n v="1"/>
    <x v="11"/>
    <x v="1"/>
  </r>
  <r>
    <x v="102"/>
    <d v="2022-01-26T00:00:00"/>
    <n v="3615"/>
    <s v="FMT"/>
    <s v="Saldo do exercício anterior"/>
    <s v="Saldo remanescente 2021 Grupo 43.000"/>
    <s v="Sim"/>
    <m/>
    <n v="18128.07"/>
    <n v="0"/>
    <n v="0"/>
    <n v="1"/>
    <x v="11"/>
    <x v="1"/>
  </r>
  <r>
    <x v="103"/>
    <d v="2022-01-26T00:00:00"/>
    <n v="3619"/>
    <s v="FNC"/>
    <s v="Saldo do exercício anterior"/>
    <s v="Saldo remanescente 2021 Grupo: 515 Apoio aos Novos Docentes - Ref. Repasse de recursos referente 2a. parcela (Edital 2017) do Programa Institucional de Apoio aos Novos Docentes. Remanejamento N° 2017 50600143"/>
    <s v="Sim"/>
    <m/>
    <n v="409.99"/>
    <n v="0"/>
    <n v="0"/>
    <n v="1"/>
    <x v="11"/>
    <x v="1"/>
  </r>
  <r>
    <x v="52"/>
    <d v="2022-05-10T00:00:00"/>
    <n v="3707"/>
    <s v="DIR"/>
    <s v="ICMC"/>
    <s v="Aquisição de 35 Câmeras IP, no Registro de preço do Instituto de Física para atender demandas do ICMC - REMANEJAMENTO 50239086 / 2022"/>
    <s v="Sim"/>
    <m/>
    <n v="199853.53"/>
    <n v="0"/>
    <n v="0"/>
    <n v="5"/>
    <x v="1"/>
    <x v="8"/>
  </r>
  <r>
    <x v="52"/>
    <d v="2022-05-26T00:00:00"/>
    <n v="3716"/>
    <s v="DIR"/>
    <s v="ICMC"/>
    <s v="Referente aquisição de 03 Câmeras Axis, P3245-LVE para ampliação da segurança interna da Biblioteca e sala Hiperespaço Loibel do ICMC. REMANEJAMENTO 50262509 / 2022"/>
    <s v="Sim"/>
    <m/>
    <n v="33158.76"/>
    <n v="0"/>
    <n v="0"/>
    <n v="5"/>
    <x v="1"/>
    <x v="8"/>
  </r>
  <r>
    <x v="52"/>
    <d v="2022-07-08T00:00:00"/>
    <n v="3729"/>
    <s v="DIR-CCIF"/>
    <s v="ICMC"/>
    <s v="Referente a aquisição de material e equipamento de segurança para o ICMC-USP, utilizando-se do Registro de Preços da Unidade 43- IF - USP. Remanejamento 50346109/2022"/>
    <s v="Sim"/>
    <m/>
    <n v="88975.17"/>
    <n v="0"/>
    <n v="0"/>
    <n v="7"/>
    <x v="8"/>
    <x v="8"/>
  </r>
  <r>
    <x v="53"/>
    <d v="2022-01-27T00:00:00"/>
    <n v="3630"/>
    <s v="DIR-CCIF"/>
    <s v="PRCEU"/>
    <s v="REMANEJAMENTO 50061589 / 2022 - Aquisição via ata de registro de preços, de 16 computadores."/>
    <s v="Sim"/>
    <m/>
    <n v="127264"/>
    <n v="0"/>
    <n v="0"/>
    <n v="1"/>
    <x v="11"/>
    <x v="4"/>
  </r>
  <r>
    <x v="53"/>
    <d v="2022-02-04T00:00:00"/>
    <n v="3633"/>
    <s v="DIR-CCIF"/>
    <s v="Reitoria"/>
    <s v="REMANEJAMENTO 50080702 / 2022 - Referente aos 3 computadores do Pregão Eletrônico para Registro de Preços n. 22/2021 para o Gabinete da CODAGE"/>
    <s v="Sim"/>
    <m/>
    <n v="25625"/>
    <n v="0"/>
    <n v="0"/>
    <n v="2"/>
    <x v="5"/>
    <x v="4"/>
  </r>
  <r>
    <x v="53"/>
    <d v="2022-02-04T00:00:00"/>
    <n v="3634"/>
    <s v="DIR-CCIF"/>
    <s v="Reitoria"/>
    <s v="REMANEJAMENTO 50080729 / 2022 - Referente ao notebook do Pregão Eletrônico para Registro de Preços n. 40/2021, aquisição de notebook para o Gabinete da CODAGE"/>
    <s v="Sim"/>
    <m/>
    <n v="7954"/>
    <n v="0"/>
    <n v="0"/>
    <n v="2"/>
    <x v="5"/>
    <x v="4"/>
  </r>
  <r>
    <x v="53"/>
    <d v="2022-02-04T00:00:00"/>
    <n v="3635"/>
    <s v="DIR-CCIF"/>
    <s v="Reitoria"/>
    <s v="REMANEJAMENTO 50081261 / 2022 - Ref. aquisição 3 computadores do pregão 18/2021 para o Gabinete da CODAGE"/>
    <s v="Sim"/>
    <m/>
    <n v="46998"/>
    <n v="0"/>
    <n v="0"/>
    <n v="2"/>
    <x v="5"/>
    <x v="4"/>
  </r>
  <r>
    <x v="53"/>
    <d v="2022-02-04T00:00:00"/>
    <n v="3636"/>
    <s v="DIR-CCIF"/>
    <s v="FAU"/>
    <s v="REMANEJAMENTO 50081407 / 2022 - Ref. compra de 10 Mini PC para a FAU pelo Registro de Preços da Física - fale conosco 222116"/>
    <s v="Sim"/>
    <m/>
    <n v="79000"/>
    <n v="0"/>
    <n v="0"/>
    <n v="2"/>
    <x v="5"/>
    <x v="4"/>
  </r>
  <r>
    <x v="53"/>
    <d v="2022-02-07T00:00:00"/>
    <n v="3637"/>
    <s v="DIR-CCIF"/>
    <s v="Reitoria"/>
    <s v="REMANEJAMENTO 50082802 / 2022 - Ref. aquisição de duas WEBCAM, referencia Edital 12/2001 para o Gabinete da CODAGE."/>
    <s v="Sim"/>
    <m/>
    <n v="863.72"/>
    <n v="0"/>
    <n v="0"/>
    <n v="2"/>
    <x v="5"/>
    <x v="4"/>
  </r>
  <r>
    <x v="53"/>
    <d v="2022-02-09T00:00:00"/>
    <n v="3640"/>
    <s v="DIR-CCIF"/>
    <s v="MZ"/>
    <s v="REMANEJAMENTO 50086549 / 2022 - Aquisição de notebooks por intermédio Pregão Centralizado Instituto de Física (valor repassado no Termo Outorga CODAGE/CIRC/05/2021. Rmj aut. CODAGE"/>
    <s v="Sim"/>
    <m/>
    <n v="63632"/>
    <n v="0"/>
    <n v="0"/>
    <n v="2"/>
    <x v="5"/>
    <x v="4"/>
  </r>
  <r>
    <x v="53"/>
    <d v="2022-02-11T00:00:00"/>
    <n v="3641"/>
    <s v="DIR-CCIF"/>
    <s v="IAG"/>
    <s v="REMANEJAMENTO 50089726 / 2022 - Aquisição de material de Infra-estrutura de rede de dados - Pregão Eletrônico para RP n° 07/2021 Processo: 2021.1.68.43.0"/>
    <s v="Sim"/>
    <m/>
    <n v="42992.94"/>
    <n v="0"/>
    <n v="0"/>
    <n v="2"/>
    <x v="5"/>
    <x v="4"/>
  </r>
  <r>
    <x v="53"/>
    <d v="2022-02-11T00:00:00"/>
    <n v="3642"/>
    <s v="DIR-CCIF"/>
    <s v="IAG"/>
    <s v="Remanejamento 50089742 /2022 Aquisição de insumos de informática - Pregão Eletrônico para RP n° 12/2021 Processo 2021.1.88.43.1 IF"/>
    <s v="Sim"/>
    <m/>
    <n v="15470"/>
    <n v="0"/>
    <n v="0"/>
    <n v="2"/>
    <x v="5"/>
    <x v="4"/>
  </r>
  <r>
    <x v="53"/>
    <d v="2022-02-11T00:00:00"/>
    <n v="3643"/>
    <s v="DIR-CCIF"/>
    <s v="STI"/>
    <s v="REMANEJAMENTO 50089840 / 2022 - Aquisição de equipamentos (notebooks) - Fale conosco 222606"/>
    <s v="Sim"/>
    <m/>
    <n v="130868"/>
    <n v="0"/>
    <n v="0"/>
    <n v="2"/>
    <x v="5"/>
    <x v="4"/>
  </r>
  <r>
    <x v="53"/>
    <d v="2022-02-18T00:00:00"/>
    <n v="3646"/>
    <s v="DIR-CCIF"/>
    <s v="PUSP - SC"/>
    <s v="Participação na Ata para aquisição de 20 webcams - REMANEJAMENTO 50099942 / 2022"/>
    <s v="Sim"/>
    <m/>
    <n v="8637.2000000000007"/>
    <n v="0"/>
    <n v="0"/>
    <n v="2"/>
    <x v="5"/>
    <x v="4"/>
  </r>
  <r>
    <x v="53"/>
    <d v="2022-02-25T00:00:00"/>
    <n v="3662"/>
    <s v="DIR-CCIF"/>
    <s v="IO"/>
    <s v="Aquisição de equipamentos para a área financeira do IO - REMANEJAMENTO 50111926 / 2022."/>
    <s v="Sim"/>
    <m/>
    <n v="33525"/>
    <n v="0"/>
    <n v="0"/>
    <n v="2"/>
    <x v="5"/>
    <x v="4"/>
  </r>
  <r>
    <x v="53"/>
    <d v="2022-03-22T00:00:00"/>
    <n v="3667"/>
    <s v="DIR-CCIF"/>
    <s v="IAG"/>
    <s v="Remanejamento N° 2022 50146967 - Aquisição de 05 (cinco) notebooks - modelo tipo 1 e aquisição de 03 (três) notebooks - modelo tipo 2 - Pregão Eletrônico RP - IF"/>
    <s v="Sim"/>
    <m/>
    <n v="59787"/>
    <n v="0"/>
    <n v="0"/>
    <n v="3"/>
    <x v="6"/>
    <x v="4"/>
  </r>
  <r>
    <x v="53"/>
    <d v="2022-04-27T00:00:00"/>
    <n v="3690"/>
    <s v="DIR-CCIF"/>
    <s v="FO"/>
    <s v="Aquisição de 35 pontos de acesso sem fio modelo IAP- 505 por meio de Ata de Registro de Preços IF-USP. Aut. CODAGE - Remanejamento 50216426 / 2022"/>
    <s v="Sim"/>
    <m/>
    <n v="125580.9"/>
    <n v="0"/>
    <n v="0"/>
    <n v="4"/>
    <x v="0"/>
    <x v="4"/>
  </r>
  <r>
    <x v="53"/>
    <d v="2022-04-29T00:00:00"/>
    <n v="3697"/>
    <s v="DIR-CCIF"/>
    <s v="FD"/>
    <s v="Ref. aquisição de 02 Estações de trabalho, por meio da Ata Registro de Preços 18/2021 do IF. Aut. CODAGE - REMANEJAMENTO 50221365 / 2022."/>
    <s v="Sim"/>
    <m/>
    <n v="31332"/>
    <n v="0"/>
    <n v="0"/>
    <n v="4"/>
    <x v="0"/>
    <x v="4"/>
  </r>
  <r>
    <x v="53"/>
    <d v="2022-05-05T00:00:00"/>
    <n v="3702"/>
    <s v="DIR-CCIF"/>
    <s v="SAU"/>
    <s v="REMANEJAMENTO 50232421 / 2022 - Aquisição de 6 unidades de minicomputadores para a Superintendência de Saúde.(e-mail de 04/05/2022)"/>
    <s v="Sim"/>
    <m/>
    <n v="47400"/>
    <n v="0"/>
    <n v="0"/>
    <n v="5"/>
    <x v="1"/>
    <x v="4"/>
  </r>
  <r>
    <x v="53"/>
    <d v="2022-05-09T00:00:00"/>
    <n v="3704"/>
    <s v="DIR-CCIF"/>
    <s v="Reitoria"/>
    <s v="Aquisição de 74 computadores através da ata de registro de preços do IF/USP para a PG/USP. Autorização CODAGE. REMANEJAMENTO 50236800 / 2022."/>
    <s v="Sim"/>
    <m/>
    <n v="517260"/>
    <n v="0"/>
    <n v="0"/>
    <n v="5"/>
    <x v="1"/>
    <x v="4"/>
  </r>
  <r>
    <x v="53"/>
    <d v="2022-05-09T00:00:00"/>
    <n v="3705"/>
    <s v="DIR-CCIF"/>
    <s v="Reitoria"/>
    <s v="Aquisição de equipamentos para o Escritório de Gestão de Índices de Desempenho Acadêmico - EGIDA, pela Ata de Registro de Preço coordenadas pelo Instituto de Física (IF). (e-mail de 28/04/2022). REMANEJAMENTO 50219883 / 2022). Obs. troca de verba com a Receita informática Diretoria GC 3696 e GO 15500."/>
    <s v="Sim"/>
    <m/>
    <n v="24195"/>
    <n v="0"/>
    <n v="0"/>
    <n v="5"/>
    <x v="1"/>
    <x v="4"/>
  </r>
  <r>
    <x v="53"/>
    <d v="2022-05-09T00:00:00"/>
    <n v="3706"/>
    <s v="DIR-CCIF"/>
    <s v="FFLCH"/>
    <s v="REMANEJAMENTO 50235900 / 2022 - Repasse de recursos financeiros ao IF para aquisição de material de rede - Troca de verba com Recursos Básico da diretoria e Informática referente a GC 3703 FFLCH- Contrapartida Rinf outras unidades GO 15501"/>
    <s v="Sim"/>
    <m/>
    <n v="80292.5"/>
    <n v="0"/>
    <n v="0"/>
    <n v="5"/>
    <x v="1"/>
    <x v="4"/>
  </r>
  <r>
    <x v="53"/>
    <d v="2022-05-10T00:00:00"/>
    <n v="3708"/>
    <s v="DIR"/>
    <s v="ICMC"/>
    <s v="Aquisição de 03 Workstation Lenovo P340, no Registro de preço do Instituto de Física para atender demandas do ICMC - REMANEJAMENTO: 50239183 / 2022"/>
    <s v="Sim"/>
    <m/>
    <n v="46998"/>
    <n v="0"/>
    <n v="0"/>
    <n v="5"/>
    <x v="1"/>
    <x v="4"/>
  </r>
  <r>
    <x v="53"/>
    <d v="2022-05-18T00:00:00"/>
    <n v="3713"/>
    <s v="DIR-CCIF"/>
    <s v="PUSP-LORENA"/>
    <s v="Remanejamento 202250256380 referente à aquisição de 15 unidade de organizador de cabos 1U através da ata de registro de preços, conforme acordado em e-mail de 05/05/2022."/>
    <s v="Sim"/>
    <m/>
    <n v="3120"/>
    <n v="0"/>
    <n v="0"/>
    <n v="5"/>
    <x v="1"/>
    <x v="4"/>
  </r>
  <r>
    <x v="53"/>
    <d v="2022-05-26T00:00:00"/>
    <n v="3717"/>
    <s v="DIR"/>
    <s v="PUSP-FC"/>
    <s v="Compra Ata de dois cabos Patch Cord MM OM4 LC/LC - REMANEJAMENTO 50269422 / 2022"/>
    <s v="Sim"/>
    <m/>
    <n v="480"/>
    <n v="0"/>
    <n v="0"/>
    <n v="5"/>
    <x v="1"/>
    <x v="4"/>
  </r>
  <r>
    <x v="53"/>
    <d v="2022-08-16T00:00:00"/>
    <n v="3803"/>
    <s v="DIR"/>
    <s v="IGc"/>
    <s v="Aquisições de 03(três) microcomputadores através da carona na licitação do IFUSP, (Fale Conosco 231337)"/>
    <s v="Sim"/>
    <m/>
    <n v="28356"/>
    <n v="0"/>
    <n v="0"/>
    <n v="8"/>
    <x v="9"/>
    <x v="4"/>
  </r>
  <r>
    <x v="104"/>
    <d v="2022-01-26T00:00:00"/>
    <n v="3609"/>
    <s v="FEP"/>
    <s v="Saldo do exercício anterior"/>
    <s v="Saldo remanescente 2021 no Grupo Básico: 43.000"/>
    <s v="Sim"/>
    <m/>
    <n v="5000"/>
    <n v="0"/>
    <n v="0"/>
    <n v="1"/>
    <x v="11"/>
    <x v="1"/>
  </r>
  <r>
    <x v="54"/>
    <d v="2022-01-21T00:00:00"/>
    <n v="3572"/>
    <s v="FNC"/>
    <s v="Saldo do exercício anterior"/>
    <s v="Saldo remanescente 2020 - Grupo 057 - Projetos Especiais - Devolução da Economia Orçamentária 2019 - REMANEJAMENTO 50265100/2019 - Projeto contemplado no Edital de Apoio a Projetos que Façam Uso de Sistemas Digitais Inteligentes - Prof. Dr. Tiago Fiorini da Silva."/>
    <s v="Sim"/>
    <m/>
    <n v="2375.25"/>
    <n v="0"/>
    <n v="0"/>
    <n v="1"/>
    <x v="11"/>
    <x v="3"/>
  </r>
  <r>
    <x v="55"/>
    <d v="2022-01-26T00:00:00"/>
    <n v="3622"/>
    <s v="FNC"/>
    <s v="Saldo do exercício anterior"/>
    <s v="Saldo remanescente do Exercício 2021 - Referente a venda SAMPA CHIPS - Brookhaven National Laboratory - Recibo 01/2019 - Recolhimento 1503500/2019 e Venda de 940 Sampa V4 - Chips para Oricas Import and Export (Instituto of Modems of Physics - Chinese Academy of Scienses) - Recibo 41/2020 e Recolhimento 2543672"/>
    <s v="Sim"/>
    <m/>
    <n v="201105.12"/>
    <n v="0"/>
    <n v="0"/>
    <n v="1"/>
    <x v="11"/>
    <x v="1"/>
  </r>
  <r>
    <x v="55"/>
    <d v="2022-10-13T00:00:00"/>
    <n v="3850"/>
    <s v="FNC"/>
    <s v="Recibo Tesouraria"/>
    <s v="Orics Import and Export (Institute of Modems of Physycs academy of Sciences - China) Venda de 500 unidades de 32ch ASIC - Model SAMPA V4 - Número do Recibo 125/2022"/>
    <s v="Sim"/>
    <m/>
    <n v="45031.05"/>
    <n v="0"/>
    <n v="0"/>
    <n v="10"/>
    <x v="10"/>
    <x v="1"/>
  </r>
  <r>
    <x v="55"/>
    <d v="2022-11-01T00:00:00"/>
    <n v="3869"/>
    <s v="FNC"/>
    <s v="Recibo Tesouraria"/>
    <s v="Venda de 500 unidades de 32 ch ASIC - Model Sampa V4 - Recibo 133/2022 - Obs. cobrado 10% de taxa administrativa - GC 3870"/>
    <s v="Sim"/>
    <m/>
    <n v="40527.949999999997"/>
    <n v="0"/>
    <n v="0"/>
    <n v="11"/>
    <x v="3"/>
    <x v="1"/>
  </r>
  <r>
    <x v="105"/>
    <d v="2022-01-26T00:00:00"/>
    <n v="3627"/>
    <s v="FMA"/>
    <s v="Saldo do exercício anterior"/>
    <s v="Saldo remanescente 2021 - Grupo: 843- Convênio Santander Referente: Remanejamento N° 2019 50602786 (ouve mudança de Grupo Orçamentário de 270 para 843) - Convênio 43857- Prog.Santander-USP Mob.Internl.-Mobilidade Docente AUCANI - ref. Edital 1146 - 54286 Oscar Jose Pinto Eboli; auxílio R$ 9.000,00"/>
    <s v="Sim"/>
    <m/>
    <n v="9000"/>
    <n v="0"/>
    <n v="0"/>
    <n v="1"/>
    <x v="11"/>
    <x v="1"/>
  </r>
  <r>
    <x v="106"/>
    <d v="2022-01-21T00:00:00"/>
    <n v="3544"/>
    <s v="FMA"/>
    <s v="Saldo do exercício anterior"/>
    <s v="Saldo exercício 2020 - Grupo 57 - Projetos Especiais - Edital de Apoio a Novos Docentes 2019 - REMANEJAMENTO 50611408 / 2019"/>
    <s v="Sim"/>
    <m/>
    <n v="5140"/>
    <n v="0"/>
    <n v="0"/>
    <n v="1"/>
    <x v="11"/>
    <x v="3"/>
  </r>
  <r>
    <x v="107"/>
    <d v="2022-12-22T00:00:00"/>
    <n v="4015"/>
    <s v="FEP"/>
    <s v="PRPI"/>
    <s v="Grupo 057 - Projetos Especiais - Auxílio financeiro do edital p/ distribuição de bolsas de Pós-doc p/ posterior seleção de bolsistas - ano 2022. Outorgada: Prof. Dra. Valentina Martelli / IF - REMANEJAMENTO 50632560 / 2022 - Obs. O restante do valor de R$ 10.175,40 é Reserva técnica registrado na GC 4016"/>
    <s v="Sim"/>
    <m/>
    <n v="101750.04"/>
    <n v="0"/>
    <n v="0"/>
    <n v="12"/>
    <x v="4"/>
    <x v="3"/>
  </r>
  <r>
    <x v="107"/>
    <d v="2022-12-22T00:00:00"/>
    <n v="4016"/>
    <s v="FEP"/>
    <s v="PRPI"/>
    <s v="Grupo 057 - Projetos Especiais - Referente Reserva Técnica Referente a GC 4015 para a bolsista Pós Doc Mariana Saraiva Leão Lima conforme termo de outorga."/>
    <s v="Sim"/>
    <m/>
    <n v="10175.4"/>
    <n v="0"/>
    <n v="0"/>
    <n v="12"/>
    <x v="4"/>
    <x v="3"/>
  </r>
  <r>
    <x v="57"/>
    <d v="2022-05-10T00:00:00"/>
    <n v="3711"/>
    <s v="DIR"/>
    <s v="Saldo do exercício anterior"/>
    <s v="Saldo remanescento do Exercício 2021 - Referente a Remoção de seringueiras do calçadão do IFUSP - Grupo Orçamentário 43.175 - Plano Plurianual de Obras - REMANEJAMENTO 50425007 / 2021"/>
    <s v="Sim"/>
    <m/>
    <n v="173007"/>
    <n v="0"/>
    <n v="0"/>
    <n v="5"/>
    <x v="1"/>
    <x v="0"/>
  </r>
  <r>
    <x v="108"/>
    <d v="2022-01-26T00:00:00"/>
    <n v="3605"/>
    <s v="FMT"/>
    <s v="Saldo do exercício anterior"/>
    <s v="Saldo remanescente 2021 no Grupo Básico: 43.000"/>
    <s v="Sim"/>
    <m/>
    <n v="1572.46"/>
    <n v="0"/>
    <n v="0"/>
    <n v="1"/>
    <x v="11"/>
    <x v="1"/>
  </r>
  <r>
    <x v="58"/>
    <d v="2022-01-26T00:00:00"/>
    <n v="3618"/>
    <s v="FAP"/>
    <s v="Saldo do exercício anterior"/>
    <s v="Saldo remanescente 2021 - Grupo: 43.000"/>
    <s v="Sim"/>
    <m/>
    <n v="2505.63"/>
    <n v="0"/>
    <n v="0"/>
    <n v="1"/>
    <x v="11"/>
    <x v="1"/>
  </r>
  <r>
    <x v="109"/>
    <d v="2022-01-21T00:00:00"/>
    <n v="3550"/>
    <s v="DIR"/>
    <s v="Saldo do exercício anterior"/>
    <s v="Saldo remanescente 2020 - Grupo 43.404 - Projetos Especiais - Grad - REMANEJAMENTO 50066420 / 2020"/>
    <s v="Sim"/>
    <m/>
    <n v="880.2"/>
    <n v="0"/>
    <n v="0"/>
    <n v="1"/>
    <x v="11"/>
    <x v="3"/>
  </r>
  <r>
    <x v="59"/>
    <d v="2022-01-26T00:00:00"/>
    <n v="3628"/>
    <s v="FNC"/>
    <s v="Saldo do exercício anterior"/>
    <s v="Saldo remanescente de 2021 - IAEA ( International Atomic Energy Agency - Recibo Tesouraria nº 6/2021 - Prest.Servs. de apoio à pesquisa e colaboração científica intitulado ''Development and Application of lon Beam Techniques for Materiais Irradiation and Characterization relevant to Fusion Technology'', junto ao Laboratório LAMFI do Depto. Física Aplicada do IF-USP., sob à coordenação do Sr.Prof.Dr. Tiago Fiorini da Silva (IF)."/>
    <s v="Sim"/>
    <m/>
    <n v="15187.97"/>
    <n v="0"/>
    <n v="0"/>
    <n v="1"/>
    <x v="11"/>
    <x v="1"/>
  </r>
  <r>
    <x v="60"/>
    <d v="2022-01-24T00:00:00"/>
    <n v="3579"/>
    <s v="DIR-CCEX"/>
    <s v="Saldo do exercício anterior"/>
    <s v="Saldo remanescente 2019 - Grupo Básico 43.000 - Transposição do Prof. Ivã Gurgel para CCEx referente a 64 tickets do bandejão repassados a estudantes de graduação durante o I Encontro História da Física"/>
    <s v="Sim"/>
    <m/>
    <n v="528.82000000000005"/>
    <n v="0"/>
    <n v="0"/>
    <n v="1"/>
    <x v="11"/>
    <x v="6"/>
  </r>
  <r>
    <x v="110"/>
    <d v="2022-01-24T00:00:00"/>
    <n v="3582"/>
    <s v="AAA-CPG"/>
    <s v="Saldo do exercício anterior"/>
    <s v="Grupo: 43.000 - Saldo remanescente 2019 - ref a serviços de dosimetros"/>
    <s v="Sim"/>
    <m/>
    <n v="9722.2999999999993"/>
    <n v="0"/>
    <n v="0"/>
    <n v="1"/>
    <x v="11"/>
    <x v="6"/>
  </r>
  <r>
    <x v="111"/>
    <d v="2022-01-24T00:00:00"/>
    <n v="3583"/>
    <s v="FEP"/>
    <s v="Saldo do exercício anterior"/>
    <s v="Saldo do Exercício anterior no Grupo Básico"/>
    <s v="Sim"/>
    <m/>
    <n v="831.66"/>
    <n v="0"/>
    <n v="0"/>
    <n v="1"/>
    <x v="11"/>
    <x v="6"/>
  </r>
  <r>
    <x v="112"/>
    <d v="2022-01-24T00:00:00"/>
    <n v="3585"/>
    <s v="FMT"/>
    <s v="Saldo do exercício anterior"/>
    <s v="Saldo remanescente 2020 - Grupo Básico 43.000"/>
    <s v="Sim"/>
    <m/>
    <n v="589.35"/>
    <n v="0"/>
    <n v="0"/>
    <n v="1"/>
    <x v="11"/>
    <x v="6"/>
  </r>
  <r>
    <x v="61"/>
    <d v="2022-01-24T00:00:00"/>
    <n v="3586"/>
    <s v="FEP"/>
    <s v="Saldo do exercício anterior"/>
    <s v="Saldo remanescente 2019 - Grupo: 43.000 - Transposição Interna - vende de móveis pelo Prof. Gil da Costa Marques para a ADM."/>
    <s v="Sim"/>
    <m/>
    <n v="6704.58"/>
    <n v="0"/>
    <n v="0"/>
    <n v="1"/>
    <x v="11"/>
    <x v="6"/>
  </r>
  <r>
    <x v="113"/>
    <d v="2022-01-24T00:00:00"/>
    <n v="3588"/>
    <s v="FAP"/>
    <s v="Saldo do exercício anterior"/>
    <s v="Saldo remanescente 2019 - Grupo Básico: 000 - Contrapartida da Diretoria ao trabalho de mentoria"/>
    <s v="Sim"/>
    <m/>
    <n v="900"/>
    <n v="0"/>
    <n v="0"/>
    <n v="1"/>
    <x v="11"/>
    <x v="6"/>
  </r>
  <r>
    <x v="62"/>
    <d v="2022-01-24T00:00:00"/>
    <n v="3590"/>
    <s v="FNC"/>
    <s v="Saldo do exercício anterior"/>
    <s v="Docentes de mentoria referente ao segundo semestre de 2019 - GO 13299 e - REMANEJAMENTO 50662860 / 2019 - 1 diária completa para a Profa. Marcia de Almeida Rizzutto participar da XVIII Semana da Física da FFCLRP/USP, nos dias 5 e 6/11/2019 e Contrapartida da Diretoria ao trabalho dos mentores."/>
    <s v="Sim"/>
    <m/>
    <n v="4500"/>
    <n v="0"/>
    <n v="0"/>
    <n v="1"/>
    <x v="11"/>
    <x v="6"/>
  </r>
  <r>
    <x v="114"/>
    <d v="2022-01-24T00:00:00"/>
    <n v="3591"/>
    <s v="FGE"/>
    <s v="Saldo do exercício anterior"/>
    <s v="Saldo remanescente de 2019 - Grupo Básico: 000"/>
    <s v="Sim"/>
    <m/>
    <n v="1128.1500000000001"/>
    <n v="0"/>
    <n v="0"/>
    <n v="1"/>
    <x v="11"/>
    <x v="6"/>
  </r>
  <r>
    <x v="63"/>
    <d v="2022-01-24T00:00:00"/>
    <n v="3592"/>
    <s v="FGE"/>
    <s v="Saldo do exercício anterior"/>
    <s v="Saldo remanescente de 2021 - referente a Mentoria"/>
    <s v="Sim"/>
    <m/>
    <n v="2753.9"/>
    <n v="0"/>
    <n v="0"/>
    <n v="1"/>
    <x v="11"/>
    <x v="6"/>
  </r>
  <r>
    <x v="115"/>
    <d v="2022-01-24T00:00:00"/>
    <n v="3593"/>
    <s v="FNC"/>
    <s v="Saldo do exercício anterior"/>
    <s v="Saldo remanescente 2020 Grupo: 43.000 - Remanejamento N° 2020 50157582 - Auxílio financeiro Of. Aucani 6/2020 - para missão do prof. Nilberto Medina à U. Wollongong, Austrália, entre 30/3 e 1/4/20, p/participar do &quot;UGPN Annual Conference 2020&quot; - ref. passagem, seguro, até 4 diárias e visto."/>
    <s v="Sim"/>
    <m/>
    <n v="6760.21"/>
    <n v="0"/>
    <n v="0"/>
    <n v="1"/>
    <x v="11"/>
    <x v="6"/>
  </r>
  <r>
    <x v="116"/>
    <d v="2022-01-24T00:00:00"/>
    <n v="3594"/>
    <s v="FEP"/>
    <s v="Saldo do exercício anterior"/>
    <s v="Saldo do exercício 2020 - Grupo Básico REMANEJAMENTO 50064428 / 2020 - Diárias (4 completa e 1 simples) ao Prof. Paulo Alberto Nussenszveig - participar de banca no IFSC (viagem de 09 a 13/02/20) e Saldo remanescente de 2019 - Referente Grupo Básico: 43.000 - Reprogramação orçamentária, conforme aprovação &quot;ad referendum&quot; da COP"/>
    <s v="Sim"/>
    <m/>
    <n v="6822.26"/>
    <n v="0"/>
    <n v="0"/>
    <n v="1"/>
    <x v="11"/>
    <x v="6"/>
  </r>
  <r>
    <x v="117"/>
    <d v="2022-01-24T00:00:00"/>
    <n v="3595"/>
    <s v="FAP"/>
    <s v="Saldo do exercício anterior"/>
    <s v="Saldo remanescente de 2019 - Referente Grupo 43.000 - Básica - REMANEJAMENTO 50662126 / 2019 - Diária Completa para o Professor Ricardo Galvão - participar de evento na FEA-RP"/>
    <s v="Sim"/>
    <m/>
    <n v="397.95"/>
    <n v="0"/>
    <n v="0"/>
    <n v="1"/>
    <x v="11"/>
    <x v="6"/>
  </r>
  <r>
    <x v="118"/>
    <d v="2022-01-24T00:00:00"/>
    <n v="3597"/>
    <s v="FMA"/>
    <s v="Saldo do exercício anterior"/>
    <s v="Saldo remanescente 2019 - Referente Grupo: 43.000 - Recibo 088 - Recurso concedido pelo BCAM (Basque Center for Applied Mathematics) para cobrir custos de estadia de participantes do &quot;ICM 2018 - Satellite Conference: Topics in Mathematical Physics&quot;"/>
    <s v="Sim"/>
    <m/>
    <n v="100.2"/>
    <n v="0"/>
    <n v="0"/>
    <n v="1"/>
    <x v="11"/>
    <x v="6"/>
  </r>
  <r>
    <x v="64"/>
    <d v="2022-01-24T00:00:00"/>
    <n v="3587"/>
    <s v="FEP"/>
    <s v="Saldo do exercício anterior"/>
    <s v="Saldo remanescente 2019 - Grupo: 43.000 - Referente Docentes de Mentoria"/>
    <s v="Sim"/>
    <m/>
    <n v="1663.85"/>
    <n v="0"/>
    <n v="0"/>
    <n v="1"/>
    <x v="11"/>
    <x v="6"/>
  </r>
  <r>
    <x v="119"/>
    <d v="2022-01-24T00:00:00"/>
    <n v="3596"/>
    <s v="FEP"/>
    <s v="Saldo do exercício anterior"/>
    <s v="Saldo remanescente do Exercício anterior - Remanejamento N° 2021 50235569 - Edital UGPN 2020 - Coord. Profa. Valentina Martelli - ref. valor total do projeto cfe. replanejamento 2021."/>
    <s v="Sim"/>
    <m/>
    <n v="801.67"/>
    <n v="0"/>
    <n v="0"/>
    <n v="1"/>
    <x v="11"/>
    <x v="6"/>
  </r>
  <r>
    <x v="120"/>
    <d v="2022-01-24T00:00:00"/>
    <n v="3589"/>
    <s v="FNC"/>
    <s v="Saldo do exercício anterior"/>
    <s v="Transposição de verba aos Docentes - Mentoria"/>
    <s v="Sim"/>
    <m/>
    <n v="1500"/>
    <n v="0"/>
    <n v="0"/>
    <n v="1"/>
    <x v="11"/>
    <x v="6"/>
  </r>
  <r>
    <x v="121"/>
    <d v="2022-01-24T00:00:00"/>
    <n v="3578"/>
    <s v="FMA"/>
    <s v="Saldo do exercício anterior"/>
    <s v="Transposição de verba aos Docentes - Mentoria - 1º e 2ºsemestre/2021"/>
    <s v="Sim"/>
    <m/>
    <n v="1500"/>
    <n v="0"/>
    <n v="0"/>
    <n v="1"/>
    <x v="11"/>
    <x v="6"/>
  </r>
  <r>
    <x v="65"/>
    <d v="2022-01-21T00:00:00"/>
    <n v="3553"/>
    <s v="DIR"/>
    <s v="Saldo do exercício anterior"/>
    <s v="Saldo remanescente do Exercício Anterior - Grupo 041 - Programa Investimentos Estratégicos - REMANEJAMENTO 50278969 / 2021 - Aux. Financ. ref. Intervenções Estruturantes de Melhor Qualificação dos Ambientes de Ensino de Graduação e Pós-Graduação"/>
    <s v="Sim"/>
    <m/>
    <n v="2270568.58"/>
    <n v="0"/>
    <n v="0"/>
    <n v="1"/>
    <x v="11"/>
    <x v="0"/>
  </r>
  <r>
    <x v="65"/>
    <d v="2022-12-02T00:00:00"/>
    <n v="3896"/>
    <s v="DIR"/>
    <s v="Ajuste de saldo"/>
    <s v="Ajuste de saldo"/>
    <s v="Sim"/>
    <m/>
    <n v="0.04"/>
    <n v="0"/>
    <n v="0"/>
    <n v="12"/>
    <x v="4"/>
    <x v="0"/>
  </r>
  <r>
    <x v="66"/>
    <d v="2022-01-21T00:00:00"/>
    <n v="3548"/>
    <s v="FNC"/>
    <s v="Saldo do exercício anterior"/>
    <s v="Saldo remanescente do Exercício anterior - Grupo: 404 - Projetos Especiais - Grad - REMANEJAMENTO 50283466 / 2021 Programa de Laboratórios Didáticos - 2021 - Coordenador(a) - Prof(a). Dr(a). José Fernando Diniz Chubaci"/>
    <s v="Sim"/>
    <m/>
    <n v="376592"/>
    <n v="0"/>
    <n v="0"/>
    <n v="1"/>
    <x v="11"/>
    <x v="3"/>
  </r>
  <r>
    <x v="67"/>
    <d v="2022-01-12T00:00:00"/>
    <n v="3531"/>
    <s v="FGE"/>
    <s v="AUCANI"/>
    <s v="Programa Bolsa Professor Visitante - Thereza Amelia Soares da Silva - ref. janeiro e fevereiro/2022 (bolsa mensal R$16.454,57) - Remanejamento N° 2022 50005867"/>
    <s v="Sim"/>
    <m/>
    <n v="32909.14"/>
    <n v="0"/>
    <n v="0"/>
    <n v="1"/>
    <x v="11"/>
    <x v="6"/>
  </r>
  <r>
    <x v="67"/>
    <d v="2022-01-12T00:00:00"/>
    <n v="3532"/>
    <s v="FGE"/>
    <s v="AUCANI"/>
    <s v="Programa Bolsa Professor Visitante - Filipe Batoni Abdalla - ref. janeiro/2022 (bolsa mensal R$16.454,57) Remanejamento N° 2022 50005840"/>
    <s v="Sim"/>
    <m/>
    <n v="16454.57"/>
    <n v="0"/>
    <n v="0"/>
    <n v="1"/>
    <x v="11"/>
    <x v="6"/>
  </r>
  <r>
    <x v="68"/>
    <d v="2022-01-21T00:00:00"/>
    <n v="3536"/>
    <s v="DIR"/>
    <s v="Abertura do Exercício 2022"/>
    <s v="Grupo 35 - Verba para adequação para AVCB - Auto de vistoria do corpo de bombeiros"/>
    <s v="Sim"/>
    <m/>
    <n v="2183029"/>
    <n v="0"/>
    <n v="0"/>
    <n v="1"/>
    <x v="11"/>
    <x v="0"/>
  </r>
  <r>
    <x v="122"/>
    <d v="2022-01-21T00:00:00"/>
    <n v="3552"/>
    <s v="DIR"/>
    <s v="Saldo do exercício anterior"/>
    <s v="Saldo remanescente 2020 - Grupo: 515 - Prog Inst de Apoio aos Novos Docentes da USP"/>
    <s v="Sim"/>
    <m/>
    <n v="615"/>
    <n v="0"/>
    <n v="0"/>
    <n v="1"/>
    <x v="11"/>
    <x v="6"/>
  </r>
  <r>
    <x v="123"/>
    <d v="2022-01-21T00:00:00"/>
    <n v="3558"/>
    <s v="DIR"/>
    <s v="Saldo do exercício anterior"/>
    <s v="Grupo: 515 - Progr. Inst. de Apoio a Novos Docentes - Devolução da Economia Orçamentária 2019"/>
    <s v="Sim"/>
    <m/>
    <n v="101.6"/>
    <n v="0"/>
    <n v="0"/>
    <n v="1"/>
    <x v="11"/>
    <x v="6"/>
  </r>
  <r>
    <x v="124"/>
    <d v="2022-01-21T00:00:00"/>
    <n v="3561"/>
    <s v="FAP"/>
    <s v="Saldo do exercício anterior"/>
    <s v="Grupo: 515 - Progr. Inst. de Apoio a Novos Docentes - Devolução da Economia Orçamentária 2020"/>
    <s v="Sim"/>
    <m/>
    <n v="550.52"/>
    <n v="0"/>
    <n v="0"/>
    <n v="1"/>
    <x v="11"/>
    <x v="6"/>
  </r>
  <r>
    <x v="125"/>
    <d v="2022-01-21T00:00:00"/>
    <n v="3567"/>
    <s v="FAP"/>
    <s v="Saldo do exercício anterior"/>
    <s v="Grupo: 515 - Progr. Inst. de Apoio a Novos Docentes - Devolução da Economia Orçamentária 2020"/>
    <s v="Sim"/>
    <m/>
    <n v="5663.49"/>
    <n v="0"/>
    <n v="0"/>
    <n v="1"/>
    <x v="11"/>
    <x v="6"/>
  </r>
  <r>
    <x v="69"/>
    <d v="2022-04-06T00:00:00"/>
    <n v="3677"/>
    <s v="FGE"/>
    <s v="IFSC"/>
    <s v="Diárias ao Prof. Sylvio Canuto - Participação de reunião do Conselho Consultivo Planejamento Institucional do IFSC/USP (dias 10 e 11/04) REMANEJAMENTO 50182963 / 2022."/>
    <s v="Sim"/>
    <m/>
    <n v="671.37"/>
    <n v="0"/>
    <n v="0"/>
    <n v="4"/>
    <x v="0"/>
    <x v="6"/>
  </r>
  <r>
    <x v="70"/>
    <d v="2022-04-11T00:00:00"/>
    <n v="3680"/>
    <s v="DIR"/>
    <s v="AUCANI"/>
    <s v="GRUPO 246 - Edital AUCANI 1518/2022 - Bolsas de Intercâmbio Internacional para Alunos de Graduação - modalidade Mérito Acadêmico (Portaria GR 6640/2015) - cota Unidade 2022 - REMANEJAMENTO 50193620 / 2022"/>
    <s v="Sim"/>
    <m/>
    <n v="112000"/>
    <n v="0"/>
    <n v="0"/>
    <n v="4"/>
    <x v="0"/>
    <x v="0"/>
  </r>
  <r>
    <x v="70"/>
    <d v="2022-11-30T00:00:00"/>
    <n v="3885"/>
    <s v="DIR"/>
    <s v="Bolsistas Intercâmbio Internacional de Graduação"/>
    <s v="Fechamento do exercício 2022 - Saldo remanescente do empenho"/>
    <s v="Sim"/>
    <m/>
    <n v="56000"/>
    <n v="0"/>
    <n v="0"/>
    <n v="11"/>
    <x v="3"/>
    <x v="0"/>
  </r>
  <r>
    <x v="71"/>
    <d v="2022-07-20T00:00:00"/>
    <n v="3736"/>
    <s v="AAA-CPG-I"/>
    <s v="Pró Reitoria Pós Graduação"/>
    <s v="Auxilio mobilidade internacional para o professor Mauricio Pietrocola selecionado no programa internacional Future 17 - Remanejamento 50326280/2022"/>
    <s v="Sim"/>
    <m/>
    <n v="10000"/>
    <n v="0"/>
    <n v="0"/>
    <n v="7"/>
    <x v="8"/>
    <x v="1"/>
  </r>
  <r>
    <x v="72"/>
    <d v="2022-08-02T00:00:00"/>
    <n v="3742"/>
    <s v="DIR"/>
    <s v="Saldo do exercício anterior"/>
    <s v="Saldo remanescente de 2021"/>
    <s v="Sim"/>
    <m/>
    <n v="4015.4"/>
    <n v="0"/>
    <n v="0"/>
    <n v="8"/>
    <x v="9"/>
    <x v="3"/>
  </r>
  <r>
    <x v="73"/>
    <d v="2022-08-22T00:00:00"/>
    <n v="3811"/>
    <s v="SBI"/>
    <s v="SEF"/>
    <s v="Reforma da cobertura da Biblioteca do Instituto de Física - REMANEJAMENTO 50420309 / 2022"/>
    <s v="Sim"/>
    <m/>
    <n v="1046758.01"/>
    <n v="0"/>
    <n v="0"/>
    <n v="8"/>
    <x v="9"/>
    <x v="0"/>
  </r>
  <r>
    <x v="126"/>
    <d v="2022-09-20T00:00:00"/>
    <n v="3826"/>
    <s v="FNC"/>
    <s v="Neilo Marcos Trindade"/>
    <s v="Rem. 50460440 - Portaria PRPI 861 / 2022 - Programa de Apoio aos Novos Docentes da USP - 2022 / 2023 - (043.000 - Básica)."/>
    <s v="Sim"/>
    <m/>
    <n v="15000"/>
    <n v="0"/>
    <n v="0"/>
    <n v="9"/>
    <x v="2"/>
    <x v="6"/>
  </r>
  <r>
    <x v="127"/>
    <d v="2022-09-20T00:00:00"/>
    <n v="3827"/>
    <s v="FAP"/>
    <s v="Luciana Varanda Rizzo"/>
    <s v="Rem. 50475405 - Portaria PRPI 861 / 2022 - Programa de Apoio aos Novos Docentes da USP - 2022 / 2023 - (043.057 - Projetos Especiais)."/>
    <s v="Sim"/>
    <m/>
    <n v="15000"/>
    <n v="0"/>
    <n v="0"/>
    <n v="9"/>
    <x v="2"/>
    <x v="3"/>
  </r>
  <r>
    <x v="128"/>
    <d v="2022-09-20T00:00:00"/>
    <n v="3828"/>
    <s v="FMA"/>
    <s v="Nathalia Beretta Tomazio"/>
    <s v="Rem. 50475448 - Portaria PRPI 861 / 2022 - Programa de Apoio aos Novos Docentes da USP - 2022 / 2023 - (043.057 - Projetos Especiais)."/>
    <s v="Sim"/>
    <m/>
    <n v="15000"/>
    <n v="0"/>
    <n v="0"/>
    <n v="9"/>
    <x v="2"/>
    <x v="3"/>
  </r>
  <r>
    <x v="129"/>
    <d v="2022-10-05T00:00:00"/>
    <n v="3836"/>
    <s v="FNC"/>
    <s v="Escola Politécnica"/>
    <s v="Grupo 057 - Projetos Especiais - Projeto PIPAE - Prof. Carina Ulsen (Poli) e Prof. Neilo M. Trindade (IF) - Remanejamento 50495961 / 2022"/>
    <s v="Sim"/>
    <m/>
    <n v="50000.5"/>
    <n v="0"/>
    <n v="0"/>
    <n v="10"/>
    <x v="10"/>
    <x v="3"/>
  </r>
  <r>
    <x v="74"/>
    <d v="2022-10-11T00:00:00"/>
    <n v="3844"/>
    <s v="FEP"/>
    <s v="IFSC"/>
    <s v="Diária completa à Profa. Nathalia Beretta Tomazio, referente a palestra no IFSC, evento SIFSC, nos dias 11 e 12/10/22 - REMANEJAMENTO 50521407 / 2022"/>
    <s v="Sim"/>
    <m/>
    <n v="479.55"/>
    <n v="0"/>
    <n v="0"/>
    <n v="10"/>
    <x v="10"/>
    <x v="6"/>
  </r>
  <r>
    <x v="130"/>
    <d v="2022-10-13T00:00:00"/>
    <n v="3852"/>
    <s v="FGE"/>
    <s v="Recibo Tesouraria"/>
    <s v="Tatiane de Freitas Rocha Sapatieri referente a Serviços prestados de técnica de espalhamento dinâmico de luz (DLS) - recibo número 124/2022"/>
    <s v="Sim"/>
    <m/>
    <n v="100"/>
    <n v="0"/>
    <n v="0"/>
    <n v="10"/>
    <x v="10"/>
    <x v="1"/>
  </r>
  <r>
    <x v="130"/>
    <d v="2022-10-27T00:00:00"/>
    <n v="3864"/>
    <s v="FGE"/>
    <s v="Recibo Tesouraria"/>
    <s v="Serviço prestado: Uso da técnica de espalhamento dinâmico de luz (DSL) do Lab. de BioMembranas - Recibos 129/2022 e 128/2022"/>
    <s v="Sim"/>
    <m/>
    <n v="400"/>
    <n v="0"/>
    <n v="0"/>
    <n v="10"/>
    <x v="10"/>
    <x v="1"/>
  </r>
  <r>
    <x v="130"/>
    <d v="2022-11-28T00:00:00"/>
    <n v="3883"/>
    <s v="FGE"/>
    <s v="Recibo Tesouraria"/>
    <s v="Recibo 147/2022 - Referente serviço prestado utilizando da técnica de absorção óptica de luz (UV-Vis) do Lab. de BioMembranas - DFGE"/>
    <s v="Sim"/>
    <m/>
    <n v="100"/>
    <n v="0"/>
    <n v="0"/>
    <n v="11"/>
    <x v="3"/>
    <x v="1"/>
  </r>
  <r>
    <x v="130"/>
    <d v="2022-11-30T00:00:00"/>
    <n v="3888"/>
    <s v="FGE"/>
    <s v="Recibo Tesouraria"/>
    <s v="Recibo 150/2022 - Referente a serviço prestado de uso da técnica de absorção óptica de luz (UV-Vis)"/>
    <s v="Sim"/>
    <m/>
    <n v="150"/>
    <n v="0"/>
    <n v="0"/>
    <n v="11"/>
    <x v="3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ela dinâmica1" cacheId="35" applyNumberFormats="0" applyBorderFormats="0" applyFontFormats="0" applyPatternFormats="0" applyAlignmentFormats="0" applyWidthHeightFormats="1" dataCaption="Valores" updatedVersion="6" minRefreshableVersion="3" useAutoFormatting="1" itemPrintTitles="1" createdVersion="5" indent="0" outline="1" outlineData="1" multipleFieldFilters="0" rowHeaderCaption="Mês">
  <location ref="A4:E18" firstHeaderRow="1" firstDataRow="2" firstDataCol="1" rowPageCount="1" colPageCount="1"/>
  <pivotFields count="15">
    <pivotField axis="axisPage" multipleItemSelectionAllowed="1" showAll="0" sortType="ascending">
      <items count="246">
        <item m="1" x="231"/>
        <item m="1" x="206"/>
        <item m="1" x="160"/>
        <item m="1" x="193"/>
        <item m="1" x="196"/>
        <item m="1" x="173"/>
        <item m="1" x="202"/>
        <item m="1" x="161"/>
        <item m="1" x="194"/>
        <item m="1" x="157"/>
        <item m="1" x="184"/>
        <item m="1" x="147"/>
        <item m="1" x="243"/>
        <item m="1" x="167"/>
        <item h="1" x="31"/>
        <item m="1" x="188"/>
        <item h="1" x="39"/>
        <item h="1" x="50"/>
        <item h="1" x="99"/>
        <item h="1" x="98"/>
        <item h="1" x="68"/>
        <item h="1" x="2"/>
        <item h="1" x="38"/>
        <item h="1" x="70"/>
        <item h="1" x="1"/>
        <item h="1" x="65"/>
        <item h="1" x="36"/>
        <item h="1" x="74"/>
        <item h="1" x="57"/>
        <item h="1" x="95"/>
        <item h="1" x="0"/>
        <item h="1" x="101"/>
        <item h="1" x="51"/>
        <item h="1" x="18"/>
        <item h="1" x="19"/>
        <item h="1" x="20"/>
        <item h="1" x="46"/>
        <item h="1" x="43"/>
        <item h="1" x="29"/>
        <item h="1" x="3"/>
        <item h="1" x="91"/>
        <item h="1" m="1" x="203"/>
        <item h="1" m="1" x="223"/>
        <item h="1" m="1" x="240"/>
        <item h="1" m="1" x="174"/>
        <item h="1" m="1" x="209"/>
        <item h="1" m="1" x="212"/>
        <item h="1" m="1" x="215"/>
        <item h="1" m="1" x="208"/>
        <item h="1" m="1" x="186"/>
        <item h="1" m="1" x="154"/>
        <item h="1" m="1" x="226"/>
        <item h="1" x="73"/>
        <item h="1" m="1" x="165"/>
        <item h="1" m="1" x="204"/>
        <item h="1" m="1" x="136"/>
        <item h="1" m="1" x="232"/>
        <item h="1" m="1" x="140"/>
        <item h="1" m="1" x="151"/>
        <item h="1" m="1" x="141"/>
        <item h="1" m="1" x="210"/>
        <item h="1" m="1" x="213"/>
        <item h="1" m="1" x="217"/>
        <item h="1" m="1" x="133"/>
        <item m="1" x="159"/>
        <item m="1" x="211"/>
        <item m="1" x="236"/>
        <item m="1" x="233"/>
        <item m="1" x="171"/>
        <item m="1" x="221"/>
        <item m="1" x="180"/>
        <item m="1" x="134"/>
        <item m="1" x="178"/>
        <item m="1" x="149"/>
        <item m="1" x="238"/>
        <item m="1" x="143"/>
        <item m="1" x="189"/>
        <item m="1" x="242"/>
        <item m="1" x="187"/>
        <item m="1" x="241"/>
        <item m="1" x="158"/>
        <item m="1" x="153"/>
        <item m="1" x="200"/>
        <item m="1" x="198"/>
        <item m="1" x="139"/>
        <item m="1" x="222"/>
        <item m="1" x="214"/>
        <item h="1" m="1" x="175"/>
        <item m="1" x="155"/>
        <item m="1" x="235"/>
        <item m="1" x="146"/>
        <item h="1" x="107"/>
        <item h="1" x="42"/>
        <item m="1" x="142"/>
        <item m="1" x="225"/>
        <item h="1" x="48"/>
        <item h="1" x="66"/>
        <item h="1" x="8"/>
        <item h="1" x="110"/>
        <item h="1" x="90"/>
        <item h="1" x="72"/>
        <item h="1" x="37"/>
        <item h="1" m="1" x="168"/>
        <item h="1" m="1" x="156"/>
        <item m="1" x="170"/>
        <item h="1" x="40"/>
        <item h="1" x="81"/>
        <item m="1" x="176"/>
        <item m="1" x="185"/>
        <item m="1" x="183"/>
        <item x="6"/>
        <item m="1" x="138"/>
        <item m="1" x="229"/>
        <item m="1" x="227"/>
        <item h="1" x="78"/>
        <item x="9"/>
        <item m="1" x="162"/>
        <item h="1" x="128"/>
        <item x="10"/>
        <item h="1" x="84"/>
        <item m="1" x="182"/>
        <item m="1" x="150"/>
        <item h="1" m="1" x="152"/>
        <item m="1" x="145"/>
        <item m="1" x="237"/>
        <item m="1" x="181"/>
        <item m="1" x="177"/>
        <item h="1" x="129"/>
        <item h="1" x="130"/>
        <item h="1" x="86"/>
        <item h="1" x="14"/>
        <item m="1" x="230"/>
        <item x="16"/>
        <item m="1" x="172"/>
        <item h="1" m="1" x="218"/>
        <item h="1" x="88"/>
        <item h="1" x="54"/>
        <item h="1" x="108"/>
        <item h="1" m="1" x="163"/>
        <item m="1" x="144"/>
        <item h="1" x="17"/>
        <item h="1" x="15"/>
        <item x="89"/>
        <item h="1" x="77"/>
        <item h="1" x="79"/>
        <item h="1" x="122"/>
        <item h="1" x="60"/>
        <item h="1" x="33"/>
        <item h="1" x="123"/>
        <item h="1" x="124"/>
        <item h="1" x="111"/>
        <item h="1" x="112"/>
        <item h="1" x="125"/>
        <item h="1" x="82"/>
        <item h="1" x="113"/>
        <item h="1" x="61"/>
        <item h="1" x="64"/>
        <item h="1" x="44"/>
        <item h="1" x="67"/>
        <item h="1" x="114"/>
        <item h="1" x="121"/>
        <item h="1" x="62"/>
        <item h="1" x="126"/>
        <item h="1" x="115"/>
        <item h="1" x="63"/>
        <item h="1" x="75"/>
        <item h="1" x="127"/>
        <item h="1" x="116"/>
        <item h="1" x="117"/>
        <item h="1" x="118"/>
        <item h="1" x="69"/>
        <item h="1" x="120"/>
        <item h="1" x="119"/>
        <item x="76"/>
        <item x="80"/>
        <item h="1" x="109"/>
        <item h="1" x="35"/>
        <item h="1" x="12"/>
        <item h="1" x="41"/>
        <item h="1" x="49"/>
        <item h="1" x="97"/>
        <item m="1" x="169"/>
        <item h="1" x="105"/>
        <item x="4"/>
        <item m="1" x="216"/>
        <item h="1" x="102"/>
        <item h="1" x="45"/>
        <item h="1" x="93"/>
        <item x="7"/>
        <item h="1" x="103"/>
        <item h="1" x="83"/>
        <item m="1" x="239"/>
        <item m="1" x="135"/>
        <item h="1" x="100"/>
        <item h="1" x="58"/>
        <item h="1" x="104"/>
        <item h="1" x="131"/>
        <item h="1" x="96"/>
        <item x="85"/>
        <item h="1" x="55"/>
        <item x="32"/>
        <item m="1" x="179"/>
        <item m="1" x="192"/>
        <item m="1" x="220"/>
        <item h="1" m="1" x="201"/>
        <item x="87"/>
        <item h="1" m="1" x="148"/>
        <item m="1" x="166"/>
        <item x="92"/>
        <item h="1" x="56"/>
        <item h="1" x="71"/>
        <item h="1" x="94"/>
        <item h="1" x="106"/>
        <item h="1" x="59"/>
        <item h="1" x="47"/>
        <item m="1" x="207"/>
        <item m="1" x="199"/>
        <item x="22"/>
        <item x="23"/>
        <item x="27"/>
        <item x="25"/>
        <item x="21"/>
        <item x="24"/>
        <item m="1" x="164"/>
        <item m="1" x="137"/>
        <item h="1" x="53"/>
        <item m="1" x="191"/>
        <item m="1" x="228"/>
        <item m="1" x="219"/>
        <item m="1" x="234"/>
        <item m="1" x="224"/>
        <item x="11"/>
        <item x="28"/>
        <item x="26"/>
        <item x="30"/>
        <item x="5"/>
        <item x="13"/>
        <item m="1" x="205"/>
        <item m="1" x="190"/>
        <item h="1" x="52"/>
        <item h="1" x="34"/>
        <item h="1" m="1" x="197"/>
        <item m="1" x="195"/>
        <item m="1" x="244"/>
        <item h="1" m="1" x="132"/>
        <item t="default"/>
      </items>
    </pivotField>
    <pivotField numFmtId="14" showAll="0"/>
    <pivotField showAll="0"/>
    <pivotField showAll="0"/>
    <pivotField showAll="0"/>
    <pivotField showAll="0"/>
    <pivotField showAll="0" defaultSubtotal="0"/>
    <pivotField numFmtId="43" showAll="0"/>
    <pivotField dataField="1" numFmtId="43" showAll="0"/>
    <pivotField dataField="1" showAll="0" defaultSubtotal="0"/>
    <pivotField dataField="1" showAll="0" defaultSubtotal="0"/>
    <pivotField showAll="0" defaultSubtotal="0"/>
    <pivotField axis="axisRow" numFmtId="164" showAll="0" sortType="ascending">
      <items count="13">
        <item x="11"/>
        <item x="5"/>
        <item x="6"/>
        <item x="0"/>
        <item x="1"/>
        <item x="7"/>
        <item x="8"/>
        <item x="9"/>
        <item x="2"/>
        <item x="10"/>
        <item x="3"/>
        <item x="4"/>
        <item t="default"/>
      </items>
    </pivotField>
    <pivotField dataField="1" dragToRow="0" dragToCol="0" dragToPage="0" showAll="0" defaultSubtotal="0"/>
    <pivotField dragToRow="0" dragToCol="0" dragToPage="0" showAll="0" defaultSubtotal="0"/>
  </pivotFields>
  <rowFields count="1">
    <field x="1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hier="-1"/>
  </pageFields>
  <dataFields count="4">
    <dataField name="Valor Crédito Total" fld="8" baseField="12" baseItem="0" numFmtId="165"/>
    <dataField name="Valor Débito " fld="9" baseField="12" baseItem="0" numFmtId="43"/>
    <dataField name="Reservado" fld="10" baseField="12" baseItem="0" numFmtId="43"/>
    <dataField name="Valor Saldo" fld="13" showDataAs="runTotal" baseField="12" baseItem="1048828" numFmtId="43"/>
  </dataFields>
  <formats count="8">
    <format dxfId="270">
      <pivotArea outline="0" collapsedLevelsAreSubtotals="1" fieldPosition="0"/>
    </format>
    <format dxfId="269">
      <pivotArea field="12" type="button" dataOnly="0" labelOnly="1" outline="0" axis="axisRow" fieldPosition="0"/>
    </format>
    <format dxfId="268">
      <pivotArea field="0" type="button" dataOnly="0" labelOnly="1" outline="0" axis="axisPage" fieldPosition="0"/>
    </format>
    <format dxfId="267">
      <pivotArea field="0" type="button" dataOnly="0" labelOnly="1" outline="0" axis="axisPage" fieldPosition="0"/>
    </format>
    <format dxfId="266">
      <pivotArea outline="0" fieldPosition="0">
        <references count="1">
          <reference field="4294967294" count="1">
            <x v="1"/>
          </reference>
        </references>
      </pivotArea>
    </format>
    <format dxfId="265">
      <pivotArea outline="0" fieldPosition="0">
        <references count="1">
          <reference field="4294967294" count="1">
            <x v="2"/>
          </reference>
        </references>
      </pivotArea>
    </format>
    <format dxfId="264">
      <pivotArea outline="0" fieldPosition="0">
        <references count="1">
          <reference field="4294967294" count="1">
            <x v="3"/>
          </reference>
        </references>
      </pivotArea>
    </format>
    <format dxfId="263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ela dinâmica12" cacheId="46" applyNumberFormats="0" applyBorderFormats="0" applyFontFormats="0" applyPatternFormats="0" applyAlignmentFormats="0" applyWidthHeightFormats="1" dataCaption="Valores" updatedVersion="6" minRefreshableVersion="3" useAutoFormatting="1" itemPrintTitles="1" createdVersion="5" indent="0" outline="1" outlineData="1" gridDropZones="1" multipleFieldFilters="0">
  <location ref="A3:E15" firstHeaderRow="1" firstDataRow="2" firstDataCol="1"/>
  <pivotFields count="16">
    <pivotField axis="axisRow" multipleItemSelectionAllowed="1" showAll="0" sortType="ascending">
      <items count="245">
        <item sd="0" m="1" x="229"/>
        <item sd="0" m="1" x="141"/>
        <item sd="0" m="1" x="179"/>
        <item sd="0" m="1" x="169"/>
        <item sd="0" m="1" x="198"/>
        <item sd="0" m="1" x="220"/>
        <item sd="0" m="1" x="218"/>
        <item sd="0" m="1" x="160"/>
        <item sd="0" m="1" x="223"/>
        <item sd="0" m="1" x="189"/>
        <item sd="0" m="1" x="172"/>
        <item sd="0" m="1" x="222"/>
        <item sd="0" m="1" x="177"/>
        <item sd="0" m="1" x="213"/>
        <item sd="0" x="31"/>
        <item m="1" x="197"/>
        <item sd="0" x="39"/>
        <item sd="0" x="50"/>
        <item sd="0" x="98"/>
        <item sd="0" x="97"/>
        <item sd="0" x="68"/>
        <item sd="0" x="2"/>
        <item sd="0" x="38"/>
        <item sd="0" x="70"/>
        <item sd="0" x="1"/>
        <item sd="0" x="65"/>
        <item sd="0" x="36"/>
        <item sd="0" x="73"/>
        <item sd="0" x="57"/>
        <item sd="0" x="94"/>
        <item sd="0" x="0"/>
        <item sd="0" x="100"/>
        <item sd="0" x="51"/>
        <item sd="0" x="18"/>
        <item sd="0" x="19"/>
        <item sd="0" x="20"/>
        <item sd="0" x="46"/>
        <item sd="0" x="43"/>
        <item sd="0" x="29"/>
        <item sd="0" x="3"/>
        <item sd="0" x="90"/>
        <item m="1" x="138"/>
        <item m="1" x="242"/>
        <item m="1" x="180"/>
        <item m="1" x="154"/>
        <item m="1" x="143"/>
        <item m="1" x="152"/>
        <item m="1" x="157"/>
        <item m="1" x="139"/>
        <item m="1" x="225"/>
        <item m="1" x="150"/>
        <item m="1" x="200"/>
        <item m="1" x="148"/>
        <item m="1" x="217"/>
        <item m="1" x="224"/>
        <item m="1" x="234"/>
        <item m="1" x="134"/>
        <item m="1" x="235"/>
        <item m="1" x="185"/>
        <item m="1" x="236"/>
        <item m="1" x="144"/>
        <item m="1" x="153"/>
        <item m="1" x="181"/>
        <item m="1" x="204"/>
        <item sd="0" m="1" x="173"/>
        <item sd="0" m="1" x="178"/>
        <item sd="0" m="1" x="221"/>
        <item sd="0" m="1" x="176"/>
        <item sd="0" m="1" x="207"/>
        <item sd="0" m="1" x="155"/>
        <item sd="0" m="1" x="137"/>
        <item sd="0" m="1" x="232"/>
        <item m="1" x="208"/>
        <item m="1" x="201"/>
        <item sd="0" m="1" x="194"/>
        <item m="1" x="193"/>
        <item sd="0" m="1" x="216"/>
        <item sd="0" m="1" x="165"/>
        <item sd="0" m="1" x="142"/>
        <item sd="0" m="1" x="241"/>
        <item sd="0" m="1" x="183"/>
        <item sd="0" m="1" x="228"/>
        <item sd="0" m="1" x="239"/>
        <item sd="0" m="1" x="151"/>
        <item sd="0" m="1" x="159"/>
        <item sd="0" m="1" x="149"/>
        <item sd="0" m="1" x="164"/>
        <item m="1" x="167"/>
        <item sd="0" m="1" x="219"/>
        <item sd="0" m="1" x="237"/>
        <item sd="0" m="1" x="215"/>
        <item sd="0" x="106"/>
        <item sd="0" x="42"/>
        <item sd="0" m="1" x="240"/>
        <item sd="0" m="1" x="195"/>
        <item sd="0" x="48"/>
        <item sd="0" x="66"/>
        <item sd="0" x="8"/>
        <item sd="0" x="109"/>
        <item sd="0" x="89"/>
        <item sd="0" x="72"/>
        <item sd="0" x="37"/>
        <item m="1" x="230"/>
        <item m="1" x="168"/>
        <item sd="0" m="1" x="156"/>
        <item sd="0" x="40"/>
        <item sd="0" x="80"/>
        <item sd="0" m="1" x="158"/>
        <item sd="0" m="1" x="192"/>
        <item sd="0" m="1" x="209"/>
        <item sd="0" x="6"/>
        <item m="1" x="186"/>
        <item sd="0" m="1" x="190"/>
        <item sd="0" m="1" x="184"/>
        <item sd="0" x="77"/>
        <item sd="0" x="9"/>
        <item sd="0" m="1" x="163"/>
        <item sd="0" x="127"/>
        <item sd="0" x="10"/>
        <item sd="0" x="83"/>
        <item sd="0" m="1" x="187"/>
        <item sd="0" m="1" x="212"/>
        <item m="1" x="233"/>
        <item sd="0" m="1" x="210"/>
        <item sd="0" m="1" x="206"/>
        <item sd="0" m="1" x="140"/>
        <item sd="0" m="1" x="188"/>
        <item sd="0" x="128"/>
        <item sd="0" x="129"/>
        <item sd="0" x="85"/>
        <item sd="0" x="14"/>
        <item sd="0" m="1" x="205"/>
        <item sd="0" x="16"/>
        <item sd="0" m="1" x="199"/>
        <item m="1" x="146"/>
        <item sd="0" x="87"/>
        <item sd="0" x="54"/>
        <item sd="0" x="107"/>
        <item m="1" x="133"/>
        <item sd="0" m="1" x="196"/>
        <item sd="0" x="17"/>
        <item sd="0" x="15"/>
        <item sd="0" x="88"/>
        <item sd="0" x="76"/>
        <item sd="0" x="78"/>
        <item sd="0" x="121"/>
        <item sd="0" x="60"/>
        <item sd="0" x="33"/>
        <item sd="0" x="122"/>
        <item sd="0" x="123"/>
        <item sd="0" x="110"/>
        <item sd="0" x="111"/>
        <item sd="0" x="124"/>
        <item sd="0" x="81"/>
        <item sd="0" x="112"/>
        <item sd="0" x="61"/>
        <item sd="0" x="64"/>
        <item sd="0" x="44"/>
        <item sd="0" x="67"/>
        <item sd="0" x="113"/>
        <item sd="0" x="120"/>
        <item sd="0" x="62"/>
        <item sd="0" x="125"/>
        <item sd="0" x="114"/>
        <item sd="0" x="63"/>
        <item sd="0" x="74"/>
        <item sd="0" x="126"/>
        <item sd="0" x="115"/>
        <item sd="0" x="116"/>
        <item sd="0" x="117"/>
        <item sd="0" x="69"/>
        <item sd="0" x="119"/>
        <item sd="0" x="118"/>
        <item sd="0" x="75"/>
        <item sd="0" x="79"/>
        <item sd="0" x="108"/>
        <item sd="0" x="35"/>
        <item sd="0" x="12"/>
        <item sd="0" x="41"/>
        <item sd="0" x="49"/>
        <item sd="0" x="96"/>
        <item sd="0" m="1" x="214"/>
        <item sd="0" x="104"/>
        <item sd="0" x="4"/>
        <item sd="0" m="1" x="238"/>
        <item sd="0" x="101"/>
        <item sd="0" x="45"/>
        <item sd="0" x="92"/>
        <item sd="0" x="7"/>
        <item sd="0" x="102"/>
        <item sd="0" x="82"/>
        <item sd="0" m="1" x="135"/>
        <item sd="0" m="1" x="227"/>
        <item sd="0" x="99"/>
        <item sd="0" x="58"/>
        <item sd="0" x="103"/>
        <item sd="0" x="130"/>
        <item sd="0" x="95"/>
        <item sd="0" x="84"/>
        <item sd="0" x="55"/>
        <item sd="0" x="32"/>
        <item sd="0" m="1" x="175"/>
        <item sd="0" m="1" x="202"/>
        <item sd="0" m="1" x="243"/>
        <item m="1" x="132"/>
        <item sd="0" x="86"/>
        <item m="1" x="161"/>
        <item sd="0" m="1" x="170"/>
        <item sd="0" x="91"/>
        <item sd="0" x="56"/>
        <item sd="0" x="71"/>
        <item sd="0" x="93"/>
        <item sd="0" x="105"/>
        <item sd="0" x="59"/>
        <item sd="0" x="47"/>
        <item m="1" x="211"/>
        <item m="1" x="162"/>
        <item sd="0" x="22"/>
        <item sd="0" x="23"/>
        <item sd="0" x="27"/>
        <item sd="0" x="25"/>
        <item sd="0" x="21"/>
        <item sd="0" x="24"/>
        <item m="1" x="166"/>
        <item m="1" x="171"/>
        <item sd="0" x="53"/>
        <item m="1" x="147"/>
        <item m="1" x="203"/>
        <item m="1" x="136"/>
        <item m="1" x="226"/>
        <item sd="0" x="11"/>
        <item sd="0" x="28"/>
        <item sd="0" x="26"/>
        <item sd="0" x="30"/>
        <item sd="0" x="5"/>
        <item sd="0" x="13"/>
        <item sd="0" m="1" x="182"/>
        <item m="1" x="174"/>
        <item sd="0" x="52"/>
        <item sd="0" x="34"/>
        <item sd="0" m="1" x="145"/>
        <item m="1" x="191"/>
        <item m="1" x="231"/>
        <item m="1" x="131"/>
        <item t="default"/>
      </items>
    </pivotField>
    <pivotField numFmtId="14" showAll="0"/>
    <pivotField showAll="0"/>
    <pivotField showAll="0"/>
    <pivotField showAll="0"/>
    <pivotField showAll="0"/>
    <pivotField showAll="0" defaultSubtotal="0"/>
    <pivotField showAll="0"/>
    <pivotField dataField="1" showAll="0"/>
    <pivotField dataField="1" showAll="0" defaultSubtotal="0"/>
    <pivotField dataField="1" showAll="0" defaultSubtotal="0"/>
    <pivotField showAll="0"/>
    <pivotField axis="axisRow" showAll="0">
      <items count="13">
        <item x="11"/>
        <item x="5"/>
        <item x="6"/>
        <item x="0"/>
        <item x="1"/>
        <item x="7"/>
        <item x="8"/>
        <item x="9"/>
        <item x="10"/>
        <item x="3"/>
        <item x="2"/>
        <item x="4"/>
        <item t="default"/>
      </items>
    </pivotField>
    <pivotField axis="axisRow" showAll="0" defaultSubtotal="0">
      <items count="28">
        <item sd="0" x="5"/>
        <item sd="0" m="1" x="18"/>
        <item sd="0" m="1" x="25"/>
        <item sd="0" m="1" x="23"/>
        <item sd="0" m="1" x="20"/>
        <item sd="0" x="3"/>
        <item sd="0" x="1"/>
        <item sd="0" x="4"/>
        <item sd="0" x="2"/>
        <item sd="0" x="8"/>
        <item sd="0" m="1" x="26"/>
        <item sd="0" m="1" x="17"/>
        <item m="1" x="10"/>
        <item m="1" x="11"/>
        <item m="1" x="12"/>
        <item m="1" x="14"/>
        <item m="1" x="16"/>
        <item m="1" x="19"/>
        <item m="1" x="21"/>
        <item m="1" x="22"/>
        <item m="1" x="24"/>
        <item m="1" x="27"/>
        <item m="1" x="13"/>
        <item m="1" x="15"/>
        <item sd="0" x="0"/>
        <item sd="0" x="6"/>
        <item sd="0" x="7"/>
        <item sd="0" x="9"/>
      </items>
    </pivotField>
    <pivotField dragToRow="0" dragToCol="0" dragToPage="0" showAll="0" defaultSubtotal="0"/>
    <pivotField dataField="1" dragToRow="0" dragToCol="0" dragToPage="0" showAll="0" defaultSubtotal="0"/>
  </pivotFields>
  <rowFields count="3">
    <field x="13"/>
    <field x="0"/>
    <field x="12"/>
  </rowFields>
  <rowItems count="11">
    <i>
      <x/>
    </i>
    <i>
      <x v="5"/>
    </i>
    <i>
      <x v="6"/>
    </i>
    <i>
      <x v="7"/>
    </i>
    <i>
      <x v="8"/>
    </i>
    <i>
      <x v="9"/>
    </i>
    <i>
      <x v="24"/>
    </i>
    <i>
      <x v="25"/>
    </i>
    <i>
      <x v="26"/>
    </i>
    <i>
      <x v="27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Total Créditos" fld="8" baseField="0" baseItem="72" numFmtId="43"/>
    <dataField name="Total Débitos" fld="9" baseField="0" baseItem="72" numFmtId="43"/>
    <dataField name="Total Reservado" fld="10" baseField="0" baseItem="72" numFmtId="43"/>
    <dataField name="Saldo Recurso" fld="15" baseField="0" baseItem="0" numFmtId="43"/>
  </dataFields>
  <formats count="69">
    <format dxfId="262">
      <pivotArea dataOnly="0" outline="0" fieldPosition="0">
        <references count="1">
          <reference field="4294967294" count="1">
            <x v="0"/>
          </reference>
        </references>
      </pivotArea>
    </format>
    <format dxfId="261">
      <pivotArea field="0" type="button" dataOnly="0" labelOnly="1" outline="0" axis="axisRow" fieldPosition="1"/>
    </format>
    <format dxfId="260">
      <pivotArea outline="0" fieldPosition="0">
        <references count="1">
          <reference field="4294967294" count="1">
            <x v="0"/>
          </reference>
        </references>
      </pivotArea>
    </format>
    <format dxfId="259">
      <pivotArea outline="0" fieldPosition="0">
        <references count="1">
          <reference field="4294967294" count="1">
            <x v="1"/>
          </reference>
        </references>
      </pivotArea>
    </format>
    <format dxfId="258">
      <pivotArea outline="0" fieldPosition="0">
        <references count="1">
          <reference field="4294967294" count="1">
            <x v="2"/>
          </reference>
        </references>
      </pivotArea>
    </format>
    <format dxfId="257">
      <pivotArea collapsedLevelsAreSubtotals="1" fieldPosition="0">
        <references count="3">
          <reference field="4294967294" count="1" selected="0">
            <x v="3"/>
          </reference>
          <reference field="0" count="1">
            <x v="173"/>
          </reference>
          <reference field="13" count="1" selected="0">
            <x v="6"/>
          </reference>
        </references>
      </pivotArea>
    </format>
    <format dxfId="256">
      <pivotArea collapsedLevelsAreSubtotals="1" fieldPosition="0">
        <references count="3">
          <reference field="4294967294" count="1" selected="0">
            <x v="3"/>
          </reference>
          <reference field="0" count="1">
            <x v="174"/>
          </reference>
          <reference field="13" count="1" selected="0">
            <x v="6"/>
          </reference>
        </references>
      </pivotArea>
    </format>
    <format dxfId="255">
      <pivotArea collapsedLevelsAreSubtotals="1" fieldPosition="0">
        <references count="3">
          <reference field="4294967294" count="1" selected="0">
            <x v="3"/>
          </reference>
          <reference field="0" count="1">
            <x v="175"/>
          </reference>
          <reference field="13" count="1" selected="0">
            <x v="6"/>
          </reference>
        </references>
      </pivotArea>
    </format>
    <format dxfId="254">
      <pivotArea collapsedLevelsAreSubtotals="1" fieldPosition="0">
        <references count="3">
          <reference field="4294967294" count="1" selected="0">
            <x v="3"/>
          </reference>
          <reference field="0" count="1">
            <x v="176"/>
          </reference>
          <reference field="13" count="1" selected="0">
            <x v="6"/>
          </reference>
        </references>
      </pivotArea>
    </format>
    <format dxfId="253">
      <pivotArea collapsedLevelsAreSubtotals="1" fieldPosition="0">
        <references count="3">
          <reference field="4294967294" count="1" selected="0">
            <x v="3"/>
          </reference>
          <reference field="0" count="1">
            <x v="177"/>
          </reference>
          <reference field="13" count="1" selected="0">
            <x v="6"/>
          </reference>
        </references>
      </pivotArea>
    </format>
    <format dxfId="252">
      <pivotArea collapsedLevelsAreSubtotals="1" fieldPosition="0">
        <references count="3">
          <reference field="4294967294" count="1" selected="0">
            <x v="3"/>
          </reference>
          <reference field="0" count="1">
            <x v="178"/>
          </reference>
          <reference field="13" count="1" selected="0">
            <x v="6"/>
          </reference>
        </references>
      </pivotArea>
    </format>
    <format dxfId="251">
      <pivotArea collapsedLevelsAreSubtotals="1" fieldPosition="0">
        <references count="3">
          <reference field="4294967294" count="1" selected="0">
            <x v="3"/>
          </reference>
          <reference field="0" count="1">
            <x v="179"/>
          </reference>
          <reference field="13" count="1" selected="0">
            <x v="6"/>
          </reference>
        </references>
      </pivotArea>
    </format>
    <format dxfId="250">
      <pivotArea collapsedLevelsAreSubtotals="1" fieldPosition="0">
        <references count="3">
          <reference field="4294967294" count="1" selected="0">
            <x v="3"/>
          </reference>
          <reference field="0" count="1">
            <x v="180"/>
          </reference>
          <reference field="13" count="1" selected="0">
            <x v="6"/>
          </reference>
        </references>
      </pivotArea>
    </format>
    <format dxfId="249">
      <pivotArea collapsedLevelsAreSubtotals="1" fieldPosition="0">
        <references count="3">
          <reference field="4294967294" count="1" selected="0">
            <x v="3"/>
          </reference>
          <reference field="0" count="1">
            <x v="182"/>
          </reference>
          <reference field="13" count="1" selected="0">
            <x v="6"/>
          </reference>
        </references>
      </pivotArea>
    </format>
    <format dxfId="248">
      <pivotArea collapsedLevelsAreSubtotals="1" fieldPosition="0">
        <references count="3">
          <reference field="4294967294" count="1" selected="0">
            <x v="3"/>
          </reference>
          <reference field="0" count="1">
            <x v="183"/>
          </reference>
          <reference field="13" count="1" selected="0">
            <x v="6"/>
          </reference>
        </references>
      </pivotArea>
    </format>
    <format dxfId="247">
      <pivotArea collapsedLevelsAreSubtotals="1" fieldPosition="0">
        <references count="3">
          <reference field="4294967294" count="1" selected="0">
            <x v="3"/>
          </reference>
          <reference field="0" count="1">
            <x v="185"/>
          </reference>
          <reference field="13" count="1" selected="0">
            <x v="6"/>
          </reference>
        </references>
      </pivotArea>
    </format>
    <format dxfId="246">
      <pivotArea collapsedLevelsAreSubtotals="1" fieldPosition="0">
        <references count="3">
          <reference field="4294967294" count="1" selected="0">
            <x v="3"/>
          </reference>
          <reference field="0" count="1">
            <x v="186"/>
          </reference>
          <reference field="13" count="1" selected="0">
            <x v="6"/>
          </reference>
        </references>
      </pivotArea>
    </format>
    <format dxfId="245">
      <pivotArea collapsedLevelsAreSubtotals="1" fieldPosition="0">
        <references count="3">
          <reference field="4294967294" count="1" selected="0">
            <x v="3"/>
          </reference>
          <reference field="0" count="1">
            <x v="187"/>
          </reference>
          <reference field="13" count="1" selected="0">
            <x v="6"/>
          </reference>
        </references>
      </pivotArea>
    </format>
    <format dxfId="244">
      <pivotArea collapsedLevelsAreSubtotals="1" fieldPosition="0">
        <references count="3">
          <reference field="4294967294" count="1" selected="0">
            <x v="3"/>
          </reference>
          <reference field="0" count="1">
            <x v="188"/>
          </reference>
          <reference field="13" count="1" selected="0">
            <x v="6"/>
          </reference>
        </references>
      </pivotArea>
    </format>
    <format dxfId="243">
      <pivotArea collapsedLevelsAreSubtotals="1" fieldPosition="0">
        <references count="3">
          <reference field="4294967294" count="1" selected="0">
            <x v="3"/>
          </reference>
          <reference field="0" count="1">
            <x v="189"/>
          </reference>
          <reference field="13" count="1" selected="0">
            <x v="6"/>
          </reference>
        </references>
      </pivotArea>
    </format>
    <format dxfId="242">
      <pivotArea collapsedLevelsAreSubtotals="1" fieldPosition="0">
        <references count="3">
          <reference field="4294967294" count="1" selected="0">
            <x v="3"/>
          </reference>
          <reference field="0" count="1">
            <x v="190"/>
          </reference>
          <reference field="13" count="1" selected="0">
            <x v="6"/>
          </reference>
        </references>
      </pivotArea>
    </format>
    <format dxfId="241">
      <pivotArea collapsedLevelsAreSubtotals="1" fieldPosition="0">
        <references count="3">
          <reference field="4294967294" count="1" selected="0">
            <x v="3"/>
          </reference>
          <reference field="0" count="1">
            <x v="193"/>
          </reference>
          <reference field="13" count="1" selected="0">
            <x v="6"/>
          </reference>
        </references>
      </pivotArea>
    </format>
    <format dxfId="240">
      <pivotArea collapsedLevelsAreSubtotals="1" fieldPosition="0">
        <references count="3">
          <reference field="4294967294" count="1" selected="0">
            <x v="3"/>
          </reference>
          <reference field="0" count="1">
            <x v="194"/>
          </reference>
          <reference field="13" count="1" selected="0">
            <x v="6"/>
          </reference>
        </references>
      </pivotArea>
    </format>
    <format dxfId="239">
      <pivotArea collapsedLevelsAreSubtotals="1" fieldPosition="0">
        <references count="3">
          <reference field="4294967294" count="1" selected="0">
            <x v="3"/>
          </reference>
          <reference field="0" count="1">
            <x v="195"/>
          </reference>
          <reference field="13" count="1" selected="0">
            <x v="6"/>
          </reference>
        </references>
      </pivotArea>
    </format>
    <format dxfId="238">
      <pivotArea collapsedLevelsAreSubtotals="1" fieldPosition="0">
        <references count="3">
          <reference field="4294967294" count="1" selected="0">
            <x v="3"/>
          </reference>
          <reference field="0" count="1">
            <x v="196"/>
          </reference>
          <reference field="13" count="1" selected="0">
            <x v="6"/>
          </reference>
        </references>
      </pivotArea>
    </format>
    <format dxfId="237">
      <pivotArea collapsedLevelsAreSubtotals="1" fieldPosition="0">
        <references count="3">
          <reference field="4294967294" count="1" selected="0">
            <x v="3"/>
          </reference>
          <reference field="0" count="1">
            <x v="197"/>
          </reference>
          <reference field="13" count="1" selected="0">
            <x v="6"/>
          </reference>
        </references>
      </pivotArea>
    </format>
    <format dxfId="236">
      <pivotArea collapsedLevelsAreSubtotals="1" fieldPosition="0">
        <references count="3">
          <reference field="4294967294" count="1" selected="0">
            <x v="3"/>
          </reference>
          <reference field="0" count="1">
            <x v="198"/>
          </reference>
          <reference field="13" count="1" selected="0">
            <x v="6"/>
          </reference>
        </references>
      </pivotArea>
    </format>
    <format dxfId="235">
      <pivotArea collapsedLevelsAreSubtotals="1" fieldPosition="0">
        <references count="3">
          <reference field="4294967294" count="1" selected="0">
            <x v="3"/>
          </reference>
          <reference field="0" count="1">
            <x v="199"/>
          </reference>
          <reference field="13" count="1" selected="0">
            <x v="6"/>
          </reference>
        </references>
      </pivotArea>
    </format>
    <format dxfId="234">
      <pivotArea collapsedLevelsAreSubtotals="1" fieldPosition="0">
        <references count="3">
          <reference field="4294967294" count="1" selected="0">
            <x v="3"/>
          </reference>
          <reference field="0" count="1">
            <x v="200"/>
          </reference>
          <reference field="13" count="1" selected="0">
            <x v="6"/>
          </reference>
        </references>
      </pivotArea>
    </format>
    <format dxfId="233">
      <pivotArea collapsedLevelsAreSubtotals="1" fieldPosition="0">
        <references count="3">
          <reference field="4294967294" count="1" selected="0">
            <x v="3"/>
          </reference>
          <reference field="0" count="1">
            <x v="205"/>
          </reference>
          <reference field="13" count="1" selected="0">
            <x v="6"/>
          </reference>
        </references>
      </pivotArea>
    </format>
    <format dxfId="232">
      <pivotArea collapsedLevelsAreSubtotals="1" fieldPosition="0">
        <references count="3">
          <reference field="4294967294" count="1" selected="0">
            <x v="3"/>
          </reference>
          <reference field="0" count="1">
            <x v="208"/>
          </reference>
          <reference field="13" count="1" selected="0">
            <x v="6"/>
          </reference>
        </references>
      </pivotArea>
    </format>
    <format dxfId="231">
      <pivotArea collapsedLevelsAreSubtotals="1" fieldPosition="0">
        <references count="3">
          <reference field="4294967294" count="1" selected="0">
            <x v="3"/>
          </reference>
          <reference field="0" count="1">
            <x v="209"/>
          </reference>
          <reference field="13" count="1" selected="0">
            <x v="6"/>
          </reference>
        </references>
      </pivotArea>
    </format>
    <format dxfId="230">
      <pivotArea collapsedLevelsAreSubtotals="1" fieldPosition="0">
        <references count="3">
          <reference field="4294967294" count="1" selected="0">
            <x v="3"/>
          </reference>
          <reference field="0" count="1">
            <x v="210"/>
          </reference>
          <reference field="13" count="1" selected="0">
            <x v="6"/>
          </reference>
        </references>
      </pivotArea>
    </format>
    <format dxfId="229">
      <pivotArea collapsedLevelsAreSubtotals="1" fieldPosition="0">
        <references count="3">
          <reference field="4294967294" count="1" selected="0">
            <x v="3"/>
          </reference>
          <reference field="0" count="1">
            <x v="211"/>
          </reference>
          <reference field="13" count="1" selected="0">
            <x v="6"/>
          </reference>
        </references>
      </pivotArea>
    </format>
    <format dxfId="228">
      <pivotArea collapsedLevelsAreSubtotals="1" fieldPosition="0">
        <references count="3">
          <reference field="4294967294" count="1" selected="0">
            <x v="3"/>
          </reference>
          <reference field="0" count="1">
            <x v="212"/>
          </reference>
          <reference field="13" count="1" selected="0">
            <x v="6"/>
          </reference>
        </references>
      </pivotArea>
    </format>
    <format dxfId="227">
      <pivotArea collapsedLevelsAreSubtotals="1" fieldPosition="0">
        <references count="3">
          <reference field="4294967294" count="1" selected="0">
            <x v="3"/>
          </reference>
          <reference field="0" count="1">
            <x v="213"/>
          </reference>
          <reference field="13" count="1" selected="0">
            <x v="6"/>
          </reference>
        </references>
      </pivotArea>
    </format>
    <format dxfId="226">
      <pivotArea collapsedLevelsAreSubtotals="1" fieldPosition="0">
        <references count="3">
          <reference field="4294967294" count="1" selected="0">
            <x v="3"/>
          </reference>
          <reference field="0" count="1">
            <x v="214"/>
          </reference>
          <reference field="13" count="1" selected="0">
            <x v="6"/>
          </reference>
        </references>
      </pivotArea>
    </format>
    <format dxfId="225">
      <pivotArea collapsedLevelsAreSubtotals="1" fieldPosition="0">
        <references count="3">
          <reference field="4294967294" count="1" selected="0">
            <x v="3"/>
          </reference>
          <reference field="0" count="1">
            <x v="173"/>
          </reference>
          <reference field="13" count="1" selected="0">
            <x v="6"/>
          </reference>
        </references>
      </pivotArea>
    </format>
    <format dxfId="224">
      <pivotArea collapsedLevelsAreSubtotals="1" fieldPosition="0">
        <references count="3">
          <reference field="4294967294" count="1" selected="0">
            <x v="3"/>
          </reference>
          <reference field="0" count="1">
            <x v="174"/>
          </reference>
          <reference field="13" count="1" selected="0">
            <x v="6"/>
          </reference>
        </references>
      </pivotArea>
    </format>
    <format dxfId="223">
      <pivotArea collapsedLevelsAreSubtotals="1" fieldPosition="0">
        <references count="3">
          <reference field="4294967294" count="1" selected="0">
            <x v="3"/>
          </reference>
          <reference field="0" count="1">
            <x v="175"/>
          </reference>
          <reference field="13" count="1" selected="0">
            <x v="6"/>
          </reference>
        </references>
      </pivotArea>
    </format>
    <format dxfId="222">
      <pivotArea collapsedLevelsAreSubtotals="1" fieldPosition="0">
        <references count="3">
          <reference field="4294967294" count="1" selected="0">
            <x v="3"/>
          </reference>
          <reference field="0" count="1">
            <x v="176"/>
          </reference>
          <reference field="13" count="1" selected="0">
            <x v="6"/>
          </reference>
        </references>
      </pivotArea>
    </format>
    <format dxfId="221">
      <pivotArea collapsedLevelsAreSubtotals="1" fieldPosition="0">
        <references count="3">
          <reference field="4294967294" count="1" selected="0">
            <x v="3"/>
          </reference>
          <reference field="0" count="1">
            <x v="177"/>
          </reference>
          <reference field="13" count="1" selected="0">
            <x v="6"/>
          </reference>
        </references>
      </pivotArea>
    </format>
    <format dxfId="220">
      <pivotArea collapsedLevelsAreSubtotals="1" fieldPosition="0">
        <references count="3">
          <reference field="4294967294" count="1" selected="0">
            <x v="3"/>
          </reference>
          <reference field="0" count="1">
            <x v="178"/>
          </reference>
          <reference field="13" count="1" selected="0">
            <x v="6"/>
          </reference>
        </references>
      </pivotArea>
    </format>
    <format dxfId="219">
      <pivotArea collapsedLevelsAreSubtotals="1" fieldPosition="0">
        <references count="3">
          <reference field="4294967294" count="1" selected="0">
            <x v="3"/>
          </reference>
          <reference field="0" count="1">
            <x v="179"/>
          </reference>
          <reference field="13" count="1" selected="0">
            <x v="6"/>
          </reference>
        </references>
      </pivotArea>
    </format>
    <format dxfId="218">
      <pivotArea collapsedLevelsAreSubtotals="1" fieldPosition="0">
        <references count="3">
          <reference field="4294967294" count="1" selected="0">
            <x v="3"/>
          </reference>
          <reference field="0" count="1">
            <x v="180"/>
          </reference>
          <reference field="13" count="1" selected="0">
            <x v="6"/>
          </reference>
        </references>
      </pivotArea>
    </format>
    <format dxfId="217">
      <pivotArea collapsedLevelsAreSubtotals="1" fieldPosition="0">
        <references count="3">
          <reference field="4294967294" count="1" selected="0">
            <x v="3"/>
          </reference>
          <reference field="0" count="1">
            <x v="182"/>
          </reference>
          <reference field="13" count="1" selected="0">
            <x v="6"/>
          </reference>
        </references>
      </pivotArea>
    </format>
    <format dxfId="216">
      <pivotArea collapsedLevelsAreSubtotals="1" fieldPosition="0">
        <references count="3">
          <reference field="4294967294" count="1" selected="0">
            <x v="3"/>
          </reference>
          <reference field="0" count="1">
            <x v="183"/>
          </reference>
          <reference field="13" count="1" selected="0">
            <x v="6"/>
          </reference>
        </references>
      </pivotArea>
    </format>
    <format dxfId="215">
      <pivotArea collapsedLevelsAreSubtotals="1" fieldPosition="0">
        <references count="3">
          <reference field="4294967294" count="1" selected="0">
            <x v="3"/>
          </reference>
          <reference field="0" count="1">
            <x v="185"/>
          </reference>
          <reference field="13" count="1" selected="0">
            <x v="6"/>
          </reference>
        </references>
      </pivotArea>
    </format>
    <format dxfId="214">
      <pivotArea collapsedLevelsAreSubtotals="1" fieldPosition="0">
        <references count="3">
          <reference field="4294967294" count="1" selected="0">
            <x v="3"/>
          </reference>
          <reference field="0" count="1">
            <x v="186"/>
          </reference>
          <reference field="13" count="1" selected="0">
            <x v="6"/>
          </reference>
        </references>
      </pivotArea>
    </format>
    <format dxfId="213">
      <pivotArea collapsedLevelsAreSubtotals="1" fieldPosition="0">
        <references count="3">
          <reference field="4294967294" count="1" selected="0">
            <x v="3"/>
          </reference>
          <reference field="0" count="1">
            <x v="187"/>
          </reference>
          <reference field="13" count="1" selected="0">
            <x v="6"/>
          </reference>
        </references>
      </pivotArea>
    </format>
    <format dxfId="212">
      <pivotArea collapsedLevelsAreSubtotals="1" fieldPosition="0">
        <references count="3">
          <reference field="4294967294" count="1" selected="0">
            <x v="3"/>
          </reference>
          <reference field="0" count="1">
            <x v="188"/>
          </reference>
          <reference field="13" count="1" selected="0">
            <x v="6"/>
          </reference>
        </references>
      </pivotArea>
    </format>
    <format dxfId="211">
      <pivotArea collapsedLevelsAreSubtotals="1" fieldPosition="0">
        <references count="3">
          <reference field="4294967294" count="1" selected="0">
            <x v="3"/>
          </reference>
          <reference field="0" count="1">
            <x v="189"/>
          </reference>
          <reference field="13" count="1" selected="0">
            <x v="6"/>
          </reference>
        </references>
      </pivotArea>
    </format>
    <format dxfId="210">
      <pivotArea collapsedLevelsAreSubtotals="1" fieldPosition="0">
        <references count="3">
          <reference field="4294967294" count="1" selected="0">
            <x v="3"/>
          </reference>
          <reference field="0" count="1">
            <x v="190"/>
          </reference>
          <reference field="13" count="1" selected="0">
            <x v="6"/>
          </reference>
        </references>
      </pivotArea>
    </format>
    <format dxfId="209">
      <pivotArea collapsedLevelsAreSubtotals="1" fieldPosition="0">
        <references count="3">
          <reference field="4294967294" count="1" selected="0">
            <x v="3"/>
          </reference>
          <reference field="0" count="1">
            <x v="193"/>
          </reference>
          <reference field="13" count="1" selected="0">
            <x v="6"/>
          </reference>
        </references>
      </pivotArea>
    </format>
    <format dxfId="208">
      <pivotArea collapsedLevelsAreSubtotals="1" fieldPosition="0">
        <references count="3">
          <reference field="4294967294" count="1" selected="0">
            <x v="3"/>
          </reference>
          <reference field="0" count="1">
            <x v="194"/>
          </reference>
          <reference field="13" count="1" selected="0">
            <x v="6"/>
          </reference>
        </references>
      </pivotArea>
    </format>
    <format dxfId="207">
      <pivotArea collapsedLevelsAreSubtotals="1" fieldPosition="0">
        <references count="3">
          <reference field="4294967294" count="1" selected="0">
            <x v="3"/>
          </reference>
          <reference field="0" count="1">
            <x v="195"/>
          </reference>
          <reference field="13" count="1" selected="0">
            <x v="6"/>
          </reference>
        </references>
      </pivotArea>
    </format>
    <format dxfId="206">
      <pivotArea collapsedLevelsAreSubtotals="1" fieldPosition="0">
        <references count="3">
          <reference field="4294967294" count="1" selected="0">
            <x v="3"/>
          </reference>
          <reference field="0" count="1">
            <x v="196"/>
          </reference>
          <reference field="13" count="1" selected="0">
            <x v="6"/>
          </reference>
        </references>
      </pivotArea>
    </format>
    <format dxfId="205">
      <pivotArea collapsedLevelsAreSubtotals="1" fieldPosition="0">
        <references count="3">
          <reference field="4294967294" count="1" selected="0">
            <x v="3"/>
          </reference>
          <reference field="0" count="1">
            <x v="197"/>
          </reference>
          <reference field="13" count="1" selected="0">
            <x v="6"/>
          </reference>
        </references>
      </pivotArea>
    </format>
    <format dxfId="204">
      <pivotArea collapsedLevelsAreSubtotals="1" fieldPosition="0">
        <references count="3">
          <reference field="4294967294" count="1" selected="0">
            <x v="3"/>
          </reference>
          <reference field="0" count="1">
            <x v="198"/>
          </reference>
          <reference field="13" count="1" selected="0">
            <x v="6"/>
          </reference>
        </references>
      </pivotArea>
    </format>
    <format dxfId="203">
      <pivotArea collapsedLevelsAreSubtotals="1" fieldPosition="0">
        <references count="3">
          <reference field="4294967294" count="1" selected="0">
            <x v="3"/>
          </reference>
          <reference field="0" count="1">
            <x v="199"/>
          </reference>
          <reference field="13" count="1" selected="0">
            <x v="6"/>
          </reference>
        </references>
      </pivotArea>
    </format>
    <format dxfId="202">
      <pivotArea collapsedLevelsAreSubtotals="1" fieldPosition="0">
        <references count="3">
          <reference field="4294967294" count="1" selected="0">
            <x v="3"/>
          </reference>
          <reference field="0" count="1">
            <x v="200"/>
          </reference>
          <reference field="13" count="1" selected="0">
            <x v="6"/>
          </reference>
        </references>
      </pivotArea>
    </format>
    <format dxfId="201">
      <pivotArea collapsedLevelsAreSubtotals="1" fieldPosition="0">
        <references count="3">
          <reference field="4294967294" count="1" selected="0">
            <x v="3"/>
          </reference>
          <reference field="0" count="1">
            <x v="205"/>
          </reference>
          <reference field="13" count="1" selected="0">
            <x v="6"/>
          </reference>
        </references>
      </pivotArea>
    </format>
    <format dxfId="200">
      <pivotArea collapsedLevelsAreSubtotals="1" fieldPosition="0">
        <references count="3">
          <reference field="4294967294" count="1" selected="0">
            <x v="3"/>
          </reference>
          <reference field="0" count="1">
            <x v="208"/>
          </reference>
          <reference field="13" count="1" selected="0">
            <x v="6"/>
          </reference>
        </references>
      </pivotArea>
    </format>
    <format dxfId="199">
      <pivotArea collapsedLevelsAreSubtotals="1" fieldPosition="0">
        <references count="3">
          <reference field="4294967294" count="1" selected="0">
            <x v="3"/>
          </reference>
          <reference field="0" count="1">
            <x v="209"/>
          </reference>
          <reference field="13" count="1" selected="0">
            <x v="6"/>
          </reference>
        </references>
      </pivotArea>
    </format>
    <format dxfId="198">
      <pivotArea collapsedLevelsAreSubtotals="1" fieldPosition="0">
        <references count="3">
          <reference field="4294967294" count="1" selected="0">
            <x v="3"/>
          </reference>
          <reference field="0" count="1">
            <x v="210"/>
          </reference>
          <reference field="13" count="1" selected="0">
            <x v="6"/>
          </reference>
        </references>
      </pivotArea>
    </format>
    <format dxfId="197">
      <pivotArea collapsedLevelsAreSubtotals="1" fieldPosition="0">
        <references count="3">
          <reference field="4294967294" count="1" selected="0">
            <x v="3"/>
          </reference>
          <reference field="0" count="1">
            <x v="211"/>
          </reference>
          <reference field="13" count="1" selected="0">
            <x v="6"/>
          </reference>
        </references>
      </pivotArea>
    </format>
    <format dxfId="196">
      <pivotArea collapsedLevelsAreSubtotals="1" fieldPosition="0">
        <references count="3">
          <reference field="4294967294" count="1" selected="0">
            <x v="3"/>
          </reference>
          <reference field="0" count="1">
            <x v="212"/>
          </reference>
          <reference field="13" count="1" selected="0">
            <x v="6"/>
          </reference>
        </references>
      </pivotArea>
    </format>
    <format dxfId="195">
      <pivotArea collapsedLevelsAreSubtotals="1" fieldPosition="0">
        <references count="3">
          <reference field="4294967294" count="1" selected="0">
            <x v="3"/>
          </reference>
          <reference field="0" count="1">
            <x v="213"/>
          </reference>
          <reference field="13" count="1" selected="0">
            <x v="6"/>
          </reference>
        </references>
      </pivotArea>
    </format>
    <format dxfId="194">
      <pivotArea collapsedLevelsAreSubtotals="1" fieldPosition="0">
        <references count="3">
          <reference field="4294967294" count="1" selected="0">
            <x v="3"/>
          </reference>
          <reference field="0" count="1">
            <x v="214"/>
          </reference>
          <reference field="13" count="1" selected="0">
            <x v="6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Tabela dinâmica1" cacheId="46" applyNumberFormats="0" applyBorderFormats="0" applyFontFormats="0" applyPatternFormats="0" applyAlignmentFormats="0" applyWidthHeightFormats="1" dataCaption="Valores" updatedVersion="6" minRefreshableVersion="3" useAutoFormatting="1" itemPrintTitles="1" createdVersion="5" indent="0" outline="1" outlineData="1" multipleFieldFilters="0" rowHeaderCaption="Recursos">
  <location ref="A3:B10" firstHeaderRow="1" firstDataRow="1" firstDataCol="1"/>
  <pivotFields count="16">
    <pivotField axis="axisRow" showAll="0">
      <items count="245">
        <item m="1" x="229"/>
        <item m="1" x="141"/>
        <item m="1" x="179"/>
        <item m="1" x="169"/>
        <item m="1" x="198"/>
        <item m="1" x="220"/>
        <item m="1" x="218"/>
        <item m="1" x="160"/>
        <item m="1" x="223"/>
        <item m="1" x="189"/>
        <item m="1" x="172"/>
        <item m="1" x="222"/>
        <item m="1" x="177"/>
        <item m="1" x="213"/>
        <item m="1" x="138"/>
        <item m="1" x="242"/>
        <item m="1" x="180"/>
        <item m="1" x="154"/>
        <item m="1" x="143"/>
        <item m="1" x="152"/>
        <item m="1" x="157"/>
        <item m="1" x="139"/>
        <item m="1" x="225"/>
        <item m="1" x="150"/>
        <item m="1" x="200"/>
        <item m="1" x="217"/>
        <item m="1" x="234"/>
        <item m="1" x="235"/>
        <item m="1" x="185"/>
        <item m="1" x="236"/>
        <item m="1" x="144"/>
        <item m="1" x="153"/>
        <item m="1" x="204"/>
        <item m="1" x="173"/>
        <item m="1" x="178"/>
        <item m="1" x="221"/>
        <item m="1" x="176"/>
        <item m="1" x="207"/>
        <item m="1" x="155"/>
        <item m="1" x="137"/>
        <item m="1" x="232"/>
        <item m="1" x="194"/>
        <item m="1" x="216"/>
        <item m="1" x="165"/>
        <item m="1" x="142"/>
        <item m="1" x="241"/>
        <item m="1" x="183"/>
        <item m="1" x="228"/>
        <item m="1" x="239"/>
        <item m="1" x="151"/>
        <item m="1" x="159"/>
        <item m="1" x="149"/>
        <item m="1" x="164"/>
        <item m="1" x="219"/>
        <item m="1" x="237"/>
        <item m="1" x="215"/>
        <item m="1" x="240"/>
        <item m="1" x="195"/>
        <item m="1" x="156"/>
        <item m="1" x="158"/>
        <item m="1" x="192"/>
        <item m="1" x="209"/>
        <item x="6"/>
        <item m="1" x="190"/>
        <item m="1" x="184"/>
        <item x="9"/>
        <item m="1" x="163"/>
        <item x="10"/>
        <item m="1" x="187"/>
        <item m="1" x="212"/>
        <item m="1" x="210"/>
        <item m="1" x="206"/>
        <item m="1" x="140"/>
        <item m="1" x="188"/>
        <item m="1" x="205"/>
        <item x="16"/>
        <item m="1" x="199"/>
        <item m="1" x="196"/>
        <item x="88"/>
        <item x="75"/>
        <item x="79"/>
        <item m="1" x="214"/>
        <item x="4"/>
        <item m="1" x="238"/>
        <item x="7"/>
        <item m="1" x="135"/>
        <item m="1" x="227"/>
        <item x="84"/>
        <item x="32"/>
        <item m="1" x="175"/>
        <item m="1" x="202"/>
        <item m="1" x="243"/>
        <item x="86"/>
        <item m="1" x="170"/>
        <item x="91"/>
        <item x="11"/>
        <item x="28"/>
        <item x="26"/>
        <item x="30"/>
        <item x="5"/>
        <item x="13"/>
        <item m="1" x="182"/>
        <item m="1" x="162"/>
        <item m="1" x="147"/>
        <item m="1" x="211"/>
        <item m="1" x="136"/>
        <item m="1" x="203"/>
        <item m="1" x="174"/>
        <item m="1" x="166"/>
        <item m="1" x="226"/>
        <item x="21"/>
        <item x="24"/>
        <item m="1" x="134"/>
        <item x="25"/>
        <item x="27"/>
        <item m="1" x="231"/>
        <item m="1" x="197"/>
        <item m="1" x="208"/>
        <item m="1" x="171"/>
        <item m="1" x="201"/>
        <item m="1" x="186"/>
        <item m="1" x="193"/>
        <item m="1" x="191"/>
        <item x="22"/>
        <item x="23"/>
        <item m="1" x="131"/>
        <item x="80"/>
        <item m="1" x="146"/>
        <item x="87"/>
        <item m="1" x="168"/>
        <item m="1" x="167"/>
        <item m="1" x="181"/>
        <item m="1" x="145"/>
        <item m="1" x="161"/>
        <item x="47"/>
        <item m="1" x="230"/>
        <item m="1" x="233"/>
        <item x="58"/>
        <item m="1" x="133"/>
        <item m="1" x="224"/>
        <item x="42"/>
        <item m="1" x="132"/>
        <item x="0"/>
        <item x="1"/>
        <item x="2"/>
        <item x="3"/>
        <item x="8"/>
        <item x="12"/>
        <item x="14"/>
        <item x="15"/>
        <item x="17"/>
        <item x="18"/>
        <item x="19"/>
        <item x="20"/>
        <item x="29"/>
        <item x="31"/>
        <item x="33"/>
        <item x="34"/>
        <item x="35"/>
        <item x="36"/>
        <item x="37"/>
        <item x="38"/>
        <item x="39"/>
        <item x="40"/>
        <item x="41"/>
        <item x="43"/>
        <item x="44"/>
        <item x="45"/>
        <item x="46"/>
        <item x="48"/>
        <item x="49"/>
        <item x="50"/>
        <item x="51"/>
        <item x="52"/>
        <item x="53"/>
        <item x="54"/>
        <item x="55"/>
        <item x="56"/>
        <item x="57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m="1" x="148"/>
        <item x="73"/>
        <item x="74"/>
        <item x="76"/>
        <item x="77"/>
        <item x="78"/>
        <item x="81"/>
        <item x="82"/>
        <item x="83"/>
        <item x="85"/>
        <item x="89"/>
        <item x="90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29">
        <item m="1" x="27"/>
        <item sd="0" m="1" x="22"/>
        <item sd="0" x="5"/>
        <item h="1" m="1" x="18"/>
        <item sd="0" m="1" x="11"/>
        <item sd="0" m="1" x="19"/>
        <item sd="0" m="1" x="21"/>
        <item sd="0" m="1" x="24"/>
        <item sd="0" m="1" x="12"/>
        <item sd="0" m="1" x="16"/>
        <item sd="0" m="1" x="10"/>
        <item sd="0" m="1" x="14"/>
        <item sd="0" m="1" x="20"/>
        <item sd="0" x="3"/>
        <item sd="0" x="1"/>
        <item sd="0" x="2"/>
        <item sd="0" x="4"/>
        <item sd="0" x="8"/>
        <item sd="0" m="1" x="17"/>
        <item sd="0" m="1" x="25"/>
        <item sd="0" m="1" x="23"/>
        <item sd="0" m="1" x="26"/>
        <item h="1" m="1" x="13"/>
        <item h="1" m="1" x="15"/>
        <item h="1" x="0"/>
        <item h="1" x="6"/>
        <item h="1" x="7"/>
        <item h="1" x="9"/>
        <item t="default"/>
      </items>
    </pivotField>
    <pivotField dataField="1" dragToRow="0" dragToCol="0" dragToPage="0" showAll="0" defaultSubtotal="0"/>
    <pivotField dragToRow="0" dragToCol="0" dragToPage="0" showAll="0" defaultSubtotal="0"/>
  </pivotFields>
  <rowFields count="2">
    <field x="13"/>
    <field x="0"/>
  </rowFields>
  <rowItems count="7">
    <i>
      <x v="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Total" fld="14" baseField="0" baseItem="0" numFmtId="8"/>
  </dataFields>
  <formats count="18">
    <format dxfId="19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92">
      <pivotArea dataOnly="0" fieldPosition="0">
        <references count="1">
          <reference field="13" count="7">
            <x v="4"/>
            <x v="5"/>
            <x v="6"/>
            <x v="7"/>
            <x v="8"/>
            <x v="9"/>
            <x v="10"/>
          </reference>
        </references>
      </pivotArea>
    </format>
    <format dxfId="191">
      <pivotArea dataOnly="0" fieldPosition="0">
        <references count="1">
          <reference field="13" count="1">
            <x v="0"/>
          </reference>
        </references>
      </pivotArea>
    </format>
    <format dxfId="190">
      <pivotArea collapsedLevelsAreSubtotals="1" fieldPosition="0">
        <references count="1">
          <reference field="13" count="1">
            <x v="15"/>
          </reference>
        </references>
      </pivotArea>
    </format>
    <format dxfId="189">
      <pivotArea dataOnly="0" labelOnly="1" fieldPosition="0">
        <references count="1">
          <reference field="13" count="1">
            <x v="15"/>
          </reference>
        </references>
      </pivotArea>
    </format>
    <format dxfId="188">
      <pivotArea dataOnly="0" labelOnly="1" outline="0" axis="axisValues" fieldPosition="0"/>
    </format>
    <format dxfId="187">
      <pivotArea collapsedLevelsAreSubtotals="1" fieldPosition="0">
        <references count="2">
          <reference field="0" count="2">
            <x v="0"/>
            <x v="1"/>
          </reference>
          <reference field="13" count="1" selected="0">
            <x v="0"/>
          </reference>
        </references>
      </pivotArea>
    </format>
    <format dxfId="186">
      <pivotArea dataOnly="0" labelOnly="1" fieldPosition="0">
        <references count="2">
          <reference field="0" count="2">
            <x v="0"/>
            <x v="1"/>
          </reference>
          <reference field="13" count="1" selected="0">
            <x v="0"/>
          </reference>
        </references>
      </pivotArea>
    </format>
    <format dxfId="185">
      <pivotArea collapsedLevelsAreSubtotals="1" fieldPosition="0">
        <references count="2">
          <reference field="0" count="1">
            <x v="3"/>
          </reference>
          <reference field="13" count="1" selected="0">
            <x v="0"/>
          </reference>
        </references>
      </pivotArea>
    </format>
    <format dxfId="184">
      <pivotArea dataOnly="0" labelOnly="1" fieldPosition="0">
        <references count="2">
          <reference field="0" count="1">
            <x v="3"/>
          </reference>
          <reference field="13" count="1" selected="0">
            <x v="0"/>
          </reference>
        </references>
      </pivotArea>
    </format>
    <format dxfId="183">
      <pivotArea collapsedLevelsAreSubtotals="1" fieldPosition="0">
        <references count="2">
          <reference field="0" count="2">
            <x v="7"/>
            <x v="8"/>
          </reference>
          <reference field="13" count="1" selected="0">
            <x v="0"/>
          </reference>
        </references>
      </pivotArea>
    </format>
    <format dxfId="182">
      <pivotArea dataOnly="0" labelOnly="1" fieldPosition="0">
        <references count="2">
          <reference field="0" count="2">
            <x v="7"/>
            <x v="8"/>
          </reference>
          <reference field="13" count="1" selected="0">
            <x v="0"/>
          </reference>
        </references>
      </pivotArea>
    </format>
    <format dxfId="181">
      <pivotArea collapsedLevelsAreSubtotals="1" fieldPosition="0">
        <references count="2">
          <reference field="0" count="2">
            <x v="0"/>
            <x v="1"/>
          </reference>
          <reference field="13" count="1" selected="0">
            <x v="0"/>
          </reference>
        </references>
      </pivotArea>
    </format>
    <format dxfId="180">
      <pivotArea dataOnly="0" labelOnly="1" fieldPosition="0">
        <references count="2">
          <reference field="0" count="2">
            <x v="0"/>
            <x v="1"/>
          </reference>
          <reference field="13" count="1" selected="0">
            <x v="0"/>
          </reference>
        </references>
      </pivotArea>
    </format>
    <format dxfId="179">
      <pivotArea collapsedLevelsAreSubtotals="1" fieldPosition="0">
        <references count="2">
          <reference field="0" count="1">
            <x v="3"/>
          </reference>
          <reference field="13" count="1" selected="0">
            <x v="0"/>
          </reference>
        </references>
      </pivotArea>
    </format>
    <format dxfId="178">
      <pivotArea dataOnly="0" labelOnly="1" fieldPosition="0">
        <references count="2">
          <reference field="0" count="1">
            <x v="3"/>
          </reference>
          <reference field="13" count="1" selected="0">
            <x v="0"/>
          </reference>
        </references>
      </pivotArea>
    </format>
    <format dxfId="177">
      <pivotArea collapsedLevelsAreSubtotals="1" fieldPosition="0">
        <references count="2">
          <reference field="0" count="2">
            <x v="7"/>
            <x v="8"/>
          </reference>
          <reference field="13" count="1" selected="0">
            <x v="0"/>
          </reference>
        </references>
      </pivotArea>
    </format>
    <format dxfId="176">
      <pivotArea dataOnly="0" labelOnly="1" fieldPosition="0">
        <references count="2">
          <reference field="0" count="2">
            <x v="7"/>
            <x v="8"/>
          </reference>
          <reference field="13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Tabela dinâmica4" cacheId="46" applyNumberFormats="0" applyBorderFormats="0" applyFontFormats="0" applyPatternFormats="0" applyAlignmentFormats="0" applyWidthHeightFormats="1" dataCaption="Valores" updatedVersion="6" minRefreshableVersion="3" showCalcMbrs="0" useAutoFormatting="1" itemPrintTitles="1" createdVersion="3" indent="0" outline="1" outlineData="1" multipleFieldFilters="0" rowHeaderCaption="Recursos Orçamentários">
  <location ref="A3:E44" firstHeaderRow="1" firstDataRow="2" firstDataCol="1"/>
  <pivotFields count="16">
    <pivotField axis="axisRow" showAll="0">
      <items count="245">
        <item m="1" x="229"/>
        <item m="1" x="141"/>
        <item m="1" x="179"/>
        <item m="1" x="169"/>
        <item m="1" x="198"/>
        <item m="1" x="220"/>
        <item m="1" x="218"/>
        <item m="1" x="160"/>
        <item m="1" x="223"/>
        <item m="1" x="189"/>
        <item m="1" x="172"/>
        <item m="1" x="177"/>
        <item m="1" x="180"/>
        <item m="1" x="154"/>
        <item m="1" x="152"/>
        <item m="1" x="217"/>
        <item m="1" x="235"/>
        <item m="1" x="178"/>
        <item m="1" x="221"/>
        <item m="1" x="176"/>
        <item m="1" x="207"/>
        <item m="1" x="155"/>
        <item m="1" x="137"/>
        <item m="1" x="232"/>
        <item m="1" x="165"/>
        <item m="1" x="142"/>
        <item m="1" x="241"/>
        <item m="1" x="183"/>
        <item m="1" x="228"/>
        <item m="1" x="239"/>
        <item m="1" x="151"/>
        <item m="1" x="149"/>
        <item m="1" x="164"/>
        <item m="1" x="237"/>
        <item m="1" x="215"/>
        <item m="1" x="240"/>
        <item m="1" x="195"/>
        <item m="1" x="156"/>
        <item x="9"/>
        <item m="1" x="163"/>
        <item m="1" x="212"/>
        <item m="1" x="210"/>
        <item m="1" x="205"/>
        <item x="16"/>
        <item m="1" x="199"/>
        <item x="75"/>
        <item x="79"/>
        <item x="4"/>
        <item x="7"/>
        <item m="1" x="135"/>
        <item m="1" x="227"/>
        <item x="84"/>
        <item x="32"/>
        <item m="1" x="175"/>
        <item m="1" x="202"/>
        <item m="1" x="243"/>
        <item x="86"/>
        <item m="1" x="170"/>
        <item x="11"/>
        <item x="28"/>
        <item x="26"/>
        <item x="30"/>
        <item x="5"/>
        <item x="13"/>
        <item m="1" x="182"/>
        <item m="1" x="219"/>
        <item m="1" x="158"/>
        <item x="6"/>
        <item m="1" x="190"/>
        <item x="10"/>
        <item m="1" x="187"/>
        <item m="1" x="188"/>
        <item m="1" x="196"/>
        <item x="88"/>
        <item m="1" x="173"/>
        <item m="1" x="236"/>
        <item m="1" x="206"/>
        <item m="1" x="194"/>
        <item m="1" x="213"/>
        <item x="91"/>
        <item m="1" x="222"/>
        <item m="1" x="204"/>
        <item m="1" x="238"/>
        <item m="1" x="143"/>
        <item m="1" x="157"/>
        <item m="1" x="153"/>
        <item m="1" x="184"/>
        <item m="1" x="234"/>
        <item m="1" x="185"/>
        <item m="1" x="192"/>
        <item m="1" x="140"/>
        <item m="1" x="139"/>
        <item m="1" x="150"/>
        <item m="1" x="159"/>
        <item m="1" x="216"/>
        <item m="1" x="225"/>
        <item m="1" x="242"/>
        <item m="1" x="200"/>
        <item m="1" x="138"/>
        <item m="1" x="144"/>
        <item m="1" x="209"/>
        <item m="1" x="214"/>
        <item m="1" x="162"/>
        <item m="1" x="147"/>
        <item m="1" x="211"/>
        <item m="1" x="136"/>
        <item m="1" x="203"/>
        <item m="1" x="174"/>
        <item m="1" x="166"/>
        <item m="1" x="226"/>
        <item x="21"/>
        <item x="24"/>
        <item m="1" x="134"/>
        <item x="25"/>
        <item x="27"/>
        <item m="1" x="231"/>
        <item m="1" x="197"/>
        <item m="1" x="208"/>
        <item m="1" x="171"/>
        <item m="1" x="201"/>
        <item m="1" x="186"/>
        <item m="1" x="193"/>
        <item m="1" x="191"/>
        <item x="22"/>
        <item x="23"/>
        <item m="1" x="131"/>
        <item x="80"/>
        <item m="1" x="146"/>
        <item x="87"/>
        <item m="1" x="168"/>
        <item m="1" x="167"/>
        <item m="1" x="181"/>
        <item m="1" x="145"/>
        <item m="1" x="161"/>
        <item x="47"/>
        <item m="1" x="230"/>
        <item m="1" x="233"/>
        <item x="58"/>
        <item m="1" x="133"/>
        <item m="1" x="224"/>
        <item x="42"/>
        <item m="1" x="132"/>
        <item x="0"/>
        <item x="1"/>
        <item x="2"/>
        <item x="3"/>
        <item x="8"/>
        <item x="12"/>
        <item x="14"/>
        <item x="15"/>
        <item x="17"/>
        <item x="18"/>
        <item x="19"/>
        <item x="20"/>
        <item x="29"/>
        <item x="31"/>
        <item x="33"/>
        <item x="34"/>
        <item x="35"/>
        <item x="36"/>
        <item x="37"/>
        <item x="38"/>
        <item x="39"/>
        <item x="40"/>
        <item x="41"/>
        <item x="43"/>
        <item x="44"/>
        <item x="45"/>
        <item x="46"/>
        <item x="48"/>
        <item x="49"/>
        <item x="50"/>
        <item x="51"/>
        <item x="52"/>
        <item x="53"/>
        <item x="54"/>
        <item x="55"/>
        <item x="56"/>
        <item x="57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m="1" x="148"/>
        <item x="73"/>
        <item x="74"/>
        <item x="76"/>
        <item x="77"/>
        <item x="78"/>
        <item x="81"/>
        <item x="82"/>
        <item x="83"/>
        <item x="85"/>
        <item x="89"/>
        <item x="90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t="default"/>
      </items>
    </pivotField>
    <pivotField numFmtId="14" showAll="0"/>
    <pivotField showAll="0"/>
    <pivotField showAll="0"/>
    <pivotField showAll="0"/>
    <pivotField showAll="0"/>
    <pivotField showAll="0"/>
    <pivotField showAll="0"/>
    <pivotField dataField="1" showAll="0"/>
    <pivotField dataField="1" numFmtId="4" showAll="0"/>
    <pivotField dataField="1" numFmtId="4" showAll="0"/>
    <pivotField showAll="0"/>
    <pivotField showAll="0"/>
    <pivotField showAll="0" defaultSubtotal="0"/>
    <pivotField dragToRow="0" dragToCol="0" dragToPage="0" showAll="0" defaultSubtotal="0"/>
    <pivotField dataField="1" dragToRow="0" dragToCol="0" dragToPage="0" showAll="0" defaultSubtotal="0"/>
  </pivotFields>
  <rowFields count="1">
    <field x="0"/>
  </rowFields>
  <rowItems count="40">
    <i>
      <x v="45"/>
    </i>
    <i>
      <x v="46"/>
    </i>
    <i>
      <x v="47"/>
    </i>
    <i>
      <x v="48"/>
    </i>
    <i>
      <x v="51"/>
    </i>
    <i>
      <x v="52"/>
    </i>
    <i>
      <x v="56"/>
    </i>
    <i>
      <x v="79"/>
    </i>
    <i>
      <x v="110"/>
    </i>
    <i>
      <x v="111"/>
    </i>
    <i>
      <x v="113"/>
    </i>
    <i>
      <x v="114"/>
    </i>
    <i>
      <x v="123"/>
    </i>
    <i>
      <x v="124"/>
    </i>
    <i>
      <x v="134"/>
    </i>
    <i>
      <x v="137"/>
    </i>
    <i>
      <x v="147"/>
    </i>
    <i>
      <x v="158"/>
    </i>
    <i>
      <x v="164"/>
    </i>
    <i>
      <x v="167"/>
    </i>
    <i>
      <x v="170"/>
    </i>
    <i>
      <x v="174"/>
    </i>
    <i>
      <x v="176"/>
    </i>
    <i>
      <x v="177"/>
    </i>
    <i>
      <x v="179"/>
    </i>
    <i>
      <x v="191"/>
    </i>
    <i>
      <x v="200"/>
    </i>
    <i>
      <x v="205"/>
    </i>
    <i>
      <x v="206"/>
    </i>
    <i>
      <x v="208"/>
    </i>
    <i>
      <x v="209"/>
    </i>
    <i>
      <x v="212"/>
    </i>
    <i>
      <x v="214"/>
    </i>
    <i>
      <x v="215"/>
    </i>
    <i>
      <x v="216"/>
    </i>
    <i>
      <x v="217"/>
    </i>
    <i>
      <x v="218"/>
    </i>
    <i>
      <x v="221"/>
    </i>
    <i>
      <x v="24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Créditos" fld="8" baseField="0" baseItem="0" numFmtId="4"/>
    <dataField name="Débitos" fld="9" baseField="0" baseItem="0" numFmtId="4"/>
    <dataField name="Reservado" fld="10" baseField="0" baseItem="0" numFmtId="4"/>
    <dataField name="Saldo RI" fld="15" baseField="0" baseItem="0" numFmtId="4"/>
  </dataFields>
  <formats count="1">
    <format dxfId="175">
      <pivotArea dataOnly="0" labelOnly="1" outline="0" fieldPosition="0">
        <references count="1">
          <reference field="4294967294" count="1">
            <x v="3"/>
          </reference>
        </references>
      </pivotArea>
    </format>
  </formats>
  <pivotTableStyleInfo name="PivotStyleLight16" showRowHeaders="1" showColHeaders="1" showRowStripes="0" showColStripes="0" showLastColumn="1"/>
  <filters count="1">
    <filter fld="0" type="captionBeginsWith" evalOrder="-1" id="10" stringValue1="RI">
      <autoFilter ref="A1">
        <filterColumn colId="0">
          <customFilters>
            <customFilter val="RI*"/>
          </customFilters>
        </filterColumn>
      </autoFilter>
    </filter>
  </filters>
</pivotTableDefinition>
</file>

<file path=xl/pivotTables/pivotTable5.xml><?xml version="1.0" encoding="utf-8"?>
<pivotTableDefinition xmlns="http://schemas.openxmlformats.org/spreadsheetml/2006/main" name="Tabela dinâmica4" cacheId="46" applyNumberFormats="0" applyBorderFormats="0" applyFontFormats="0" applyPatternFormats="0" applyAlignmentFormats="0" applyWidthHeightFormats="1" dataCaption="Valores" updatedVersion="6" minRefreshableVersion="3" useAutoFormatting="1" itemPrintTitles="1" createdVersion="5" indent="0" outline="1" outlineData="1" multipleFieldFilters="0" rowHeaderCaption="Recursos">
  <location ref="D6:E13" firstHeaderRow="1" firstDataRow="1" firstDataCol="1"/>
  <pivotFields count="16">
    <pivotField axis="axisRow" showAll="0">
      <items count="245">
        <item m="1" x="229"/>
        <item m="1" x="141"/>
        <item m="1" x="179"/>
        <item m="1" x="169"/>
        <item m="1" x="198"/>
        <item m="1" x="220"/>
        <item m="1" x="218"/>
        <item m="1" x="160"/>
        <item m="1" x="223"/>
        <item m="1" x="189"/>
        <item m="1" x="172"/>
        <item m="1" x="222"/>
        <item m="1" x="177"/>
        <item m="1" x="213"/>
        <item m="1" x="138"/>
        <item m="1" x="242"/>
        <item m="1" x="180"/>
        <item m="1" x="154"/>
        <item m="1" x="143"/>
        <item m="1" x="152"/>
        <item m="1" x="157"/>
        <item m="1" x="139"/>
        <item m="1" x="225"/>
        <item m="1" x="150"/>
        <item m="1" x="200"/>
        <item m="1" x="217"/>
        <item m="1" x="234"/>
        <item m="1" x="235"/>
        <item m="1" x="185"/>
        <item m="1" x="236"/>
        <item m="1" x="144"/>
        <item m="1" x="153"/>
        <item m="1" x="204"/>
        <item m="1" x="173"/>
        <item m="1" x="178"/>
        <item m="1" x="221"/>
        <item m="1" x="176"/>
        <item m="1" x="207"/>
        <item m="1" x="155"/>
        <item m="1" x="137"/>
        <item m="1" x="232"/>
        <item m="1" x="194"/>
        <item m="1" x="216"/>
        <item m="1" x="165"/>
        <item m="1" x="142"/>
        <item m="1" x="241"/>
        <item m="1" x="183"/>
        <item m="1" x="228"/>
        <item m="1" x="239"/>
        <item m="1" x="151"/>
        <item m="1" x="159"/>
        <item m="1" x="149"/>
        <item m="1" x="164"/>
        <item m="1" x="219"/>
        <item m="1" x="237"/>
        <item m="1" x="215"/>
        <item m="1" x="240"/>
        <item m="1" x="195"/>
        <item m="1" x="156"/>
        <item m="1" x="158"/>
        <item m="1" x="192"/>
        <item m="1" x="209"/>
        <item x="6"/>
        <item m="1" x="190"/>
        <item m="1" x="184"/>
        <item x="9"/>
        <item m="1" x="163"/>
        <item x="10"/>
        <item m="1" x="187"/>
        <item m="1" x="212"/>
        <item m="1" x="210"/>
        <item m="1" x="206"/>
        <item m="1" x="140"/>
        <item m="1" x="188"/>
        <item m="1" x="205"/>
        <item x="16"/>
        <item m="1" x="199"/>
        <item m="1" x="196"/>
        <item x="88"/>
        <item x="75"/>
        <item x="79"/>
        <item m="1" x="214"/>
        <item x="4"/>
        <item m="1" x="238"/>
        <item x="7"/>
        <item m="1" x="135"/>
        <item m="1" x="227"/>
        <item x="84"/>
        <item x="32"/>
        <item m="1" x="175"/>
        <item m="1" x="202"/>
        <item m="1" x="243"/>
        <item x="86"/>
        <item m="1" x="170"/>
        <item x="91"/>
        <item x="11"/>
        <item x="28"/>
        <item x="26"/>
        <item x="30"/>
        <item x="5"/>
        <item x="13"/>
        <item m="1" x="182"/>
        <item m="1" x="162"/>
        <item m="1" x="147"/>
        <item m="1" x="211"/>
        <item m="1" x="136"/>
        <item m="1" x="203"/>
        <item m="1" x="174"/>
        <item m="1" x="166"/>
        <item m="1" x="226"/>
        <item x="21"/>
        <item x="24"/>
        <item m="1" x="134"/>
        <item x="25"/>
        <item x="27"/>
        <item m="1" x="231"/>
        <item m="1" x="197"/>
        <item m="1" x="208"/>
        <item m="1" x="171"/>
        <item m="1" x="201"/>
        <item m="1" x="186"/>
        <item m="1" x="193"/>
        <item m="1" x="191"/>
        <item x="22"/>
        <item x="23"/>
        <item m="1" x="131"/>
        <item x="80"/>
        <item m="1" x="146"/>
        <item x="87"/>
        <item m="1" x="168"/>
        <item m="1" x="167"/>
        <item m="1" x="181"/>
        <item m="1" x="145"/>
        <item m="1" x="161"/>
        <item x="47"/>
        <item m="1" x="230"/>
        <item m="1" x="233"/>
        <item x="58"/>
        <item m="1" x="133"/>
        <item m="1" x="224"/>
        <item x="42"/>
        <item m="1" x="132"/>
        <item x="0"/>
        <item x="1"/>
        <item x="2"/>
        <item x="3"/>
        <item x="8"/>
        <item x="12"/>
        <item x="14"/>
        <item x="15"/>
        <item x="17"/>
        <item x="18"/>
        <item x="19"/>
        <item x="20"/>
        <item x="29"/>
        <item x="31"/>
        <item x="33"/>
        <item x="34"/>
        <item x="35"/>
        <item x="36"/>
        <item x="37"/>
        <item x="38"/>
        <item x="39"/>
        <item x="40"/>
        <item x="41"/>
        <item x="43"/>
        <item x="44"/>
        <item x="45"/>
        <item x="46"/>
        <item x="48"/>
        <item x="49"/>
        <item x="50"/>
        <item x="51"/>
        <item x="52"/>
        <item x="53"/>
        <item x="54"/>
        <item x="55"/>
        <item x="56"/>
        <item x="57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m="1" x="148"/>
        <item x="73"/>
        <item x="74"/>
        <item x="76"/>
        <item x="77"/>
        <item x="78"/>
        <item x="81"/>
        <item x="82"/>
        <item x="83"/>
        <item x="85"/>
        <item x="89"/>
        <item x="90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29">
        <item m="1" x="27"/>
        <item sd="0" m="1" x="22"/>
        <item sd="0" x="5"/>
        <item h="1" m="1" x="18"/>
        <item sd="0" m="1" x="11"/>
        <item sd="0" m="1" x="19"/>
        <item sd="0" m="1" x="21"/>
        <item sd="0" m="1" x="24"/>
        <item sd="0" m="1" x="12"/>
        <item sd="0" m="1" x="16"/>
        <item sd="0" m="1" x="10"/>
        <item sd="0" m="1" x="14"/>
        <item sd="0" m="1" x="20"/>
        <item sd="0" x="3"/>
        <item sd="0" x="1"/>
        <item sd="0" x="2"/>
        <item sd="0" x="4"/>
        <item sd="0" x="8"/>
        <item sd="0" m="1" x="17"/>
        <item sd="0" m="1" x="25"/>
        <item sd="0" m="1" x="23"/>
        <item sd="0" m="1" x="26"/>
        <item h="1" m="1" x="13"/>
        <item h="1" m="1" x="15"/>
        <item h="1" x="0"/>
        <item h="1" x="6"/>
        <item h="1" x="7"/>
        <item h="1" x="9"/>
        <item t="default"/>
      </items>
    </pivotField>
    <pivotField dataField="1" dragToRow="0" dragToCol="0" dragToPage="0" showAll="0" defaultSubtotal="0"/>
    <pivotField dragToRow="0" dragToCol="0" dragToPage="0" showAll="0" defaultSubtotal="0"/>
  </pivotFields>
  <rowFields count="2">
    <field x="13"/>
    <field x="0"/>
  </rowFields>
  <rowItems count="7">
    <i>
      <x v="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Total" fld="14" baseField="0" baseItem="0" numFmtId="8"/>
  </dataFields>
  <formats count="18">
    <format dxfId="17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73">
      <pivotArea dataOnly="0" fieldPosition="0">
        <references count="1">
          <reference field="13" count="7">
            <x v="4"/>
            <x v="5"/>
            <x v="6"/>
            <x v="7"/>
            <x v="8"/>
            <x v="9"/>
            <x v="10"/>
          </reference>
        </references>
      </pivotArea>
    </format>
    <format dxfId="172">
      <pivotArea dataOnly="0" fieldPosition="0">
        <references count="1">
          <reference field="13" count="1">
            <x v="0"/>
          </reference>
        </references>
      </pivotArea>
    </format>
    <format dxfId="171">
      <pivotArea collapsedLevelsAreSubtotals="1" fieldPosition="0">
        <references count="1">
          <reference field="13" count="1">
            <x v="15"/>
          </reference>
        </references>
      </pivotArea>
    </format>
    <format dxfId="170">
      <pivotArea dataOnly="0" labelOnly="1" fieldPosition="0">
        <references count="1">
          <reference field="13" count="1">
            <x v="15"/>
          </reference>
        </references>
      </pivotArea>
    </format>
    <format dxfId="169">
      <pivotArea dataOnly="0" labelOnly="1" outline="0" axis="axisValues" fieldPosition="0"/>
    </format>
    <format dxfId="168">
      <pivotArea collapsedLevelsAreSubtotals="1" fieldPosition="0">
        <references count="2">
          <reference field="0" count="2">
            <x v="0"/>
            <x v="1"/>
          </reference>
          <reference field="13" count="1" selected="0">
            <x v="0"/>
          </reference>
        </references>
      </pivotArea>
    </format>
    <format dxfId="167">
      <pivotArea dataOnly="0" labelOnly="1" fieldPosition="0">
        <references count="2">
          <reference field="0" count="2">
            <x v="0"/>
            <x v="1"/>
          </reference>
          <reference field="13" count="1" selected="0">
            <x v="0"/>
          </reference>
        </references>
      </pivotArea>
    </format>
    <format dxfId="166">
      <pivotArea collapsedLevelsAreSubtotals="1" fieldPosition="0">
        <references count="2">
          <reference field="0" count="1">
            <x v="3"/>
          </reference>
          <reference field="13" count="1" selected="0">
            <x v="0"/>
          </reference>
        </references>
      </pivotArea>
    </format>
    <format dxfId="165">
      <pivotArea dataOnly="0" labelOnly="1" fieldPosition="0">
        <references count="2">
          <reference field="0" count="1">
            <x v="3"/>
          </reference>
          <reference field="13" count="1" selected="0">
            <x v="0"/>
          </reference>
        </references>
      </pivotArea>
    </format>
    <format dxfId="164">
      <pivotArea collapsedLevelsAreSubtotals="1" fieldPosition="0">
        <references count="2">
          <reference field="0" count="2">
            <x v="7"/>
            <x v="8"/>
          </reference>
          <reference field="13" count="1" selected="0">
            <x v="0"/>
          </reference>
        </references>
      </pivotArea>
    </format>
    <format dxfId="163">
      <pivotArea dataOnly="0" labelOnly="1" fieldPosition="0">
        <references count="2">
          <reference field="0" count="2">
            <x v="7"/>
            <x v="8"/>
          </reference>
          <reference field="13" count="1" selected="0">
            <x v="0"/>
          </reference>
        </references>
      </pivotArea>
    </format>
    <format dxfId="162">
      <pivotArea collapsedLevelsAreSubtotals="1" fieldPosition="0">
        <references count="2">
          <reference field="0" count="2">
            <x v="0"/>
            <x v="1"/>
          </reference>
          <reference field="13" count="1" selected="0">
            <x v="0"/>
          </reference>
        </references>
      </pivotArea>
    </format>
    <format dxfId="161">
      <pivotArea dataOnly="0" labelOnly="1" fieldPosition="0">
        <references count="2">
          <reference field="0" count="2">
            <x v="0"/>
            <x v="1"/>
          </reference>
          <reference field="13" count="1" selected="0">
            <x v="0"/>
          </reference>
        </references>
      </pivotArea>
    </format>
    <format dxfId="160">
      <pivotArea collapsedLevelsAreSubtotals="1" fieldPosition="0">
        <references count="2">
          <reference field="0" count="1">
            <x v="3"/>
          </reference>
          <reference field="13" count="1" selected="0">
            <x v="0"/>
          </reference>
        </references>
      </pivotArea>
    </format>
    <format dxfId="159">
      <pivotArea dataOnly="0" labelOnly="1" fieldPosition="0">
        <references count="2">
          <reference field="0" count="1">
            <x v="3"/>
          </reference>
          <reference field="13" count="1" selected="0">
            <x v="0"/>
          </reference>
        </references>
      </pivotArea>
    </format>
    <format dxfId="158">
      <pivotArea collapsedLevelsAreSubtotals="1" fieldPosition="0">
        <references count="2">
          <reference field="0" count="2">
            <x v="7"/>
            <x v="8"/>
          </reference>
          <reference field="13" count="1" selected="0">
            <x v="0"/>
          </reference>
        </references>
      </pivotArea>
    </format>
    <format dxfId="157">
      <pivotArea dataOnly="0" labelOnly="1" fieldPosition="0">
        <references count="2">
          <reference field="0" count="2">
            <x v="7"/>
            <x v="8"/>
          </reference>
          <reference field="13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2" name="Tabela2" displayName="Tabela2" ref="A6:B18" totalsRowShown="0">
  <autoFilter ref="A6:B18"/>
  <tableColumns count="2">
    <tableColumn id="1" name="Recursos" dataDxfId="156"/>
    <tableColumn id="2" name="Total Gasto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ela24" displayName="Tabela24" ref="A23:B35" totalsRowShown="0">
  <autoFilter ref="A23:B35"/>
  <tableColumns count="2">
    <tableColumn id="1" name="Recursos" dataDxfId="155"/>
    <tableColumn id="2" name="Diferença" dataDxfId="15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Tb_dados" displayName="Tb_dados" ref="A1:N1749" totalsRowShown="0" headerRowDxfId="153" dataDxfId="152">
  <autoFilter ref="A1:N1749"/>
  <tableColumns count="14">
    <tableColumn id="1" name="Recurso" dataDxfId="151"/>
    <tableColumn id="2" name="Data" dataDxfId="150"/>
    <tableColumn id="3" name="Número da Guia" dataDxfId="149"/>
    <tableColumn id="4" name="Departamento" dataDxfId="148"/>
    <tableColumn id="5" name="Favorecido" dataDxfId="147"/>
    <tableColumn id="6" name="Descrição" dataDxfId="146"/>
    <tableColumn id="7" name="Executado" dataDxfId="145"/>
    <tableColumn id="8" name="Valor Débito" dataDxfId="144"/>
    <tableColumn id="9" name="Valor Crédito" dataDxfId="143"/>
    <tableColumn id="10" name="Débito " dataDxfId="142">
      <calculatedColumnFormula>IF(G2="Não",0,H2)</calculatedColumnFormula>
    </tableColumn>
    <tableColumn id="11" name="Valor Reservado" dataDxfId="141">
      <calculatedColumnFormula>IF(G2="Não",H2,0)</calculatedColumnFormula>
    </tableColumn>
    <tableColumn id="12" name="M" dataDxfId="140">
      <calculatedColumnFormula>MONTH(B2)</calculatedColumnFormula>
    </tableColumn>
    <tableColumn id="13" name="Mês" dataDxfId="139">
      <calculatedColumnFormula>VLOOKUP(L2,mês!A:B,2,0)</calculatedColumnFormula>
    </tableColumn>
    <tableColumn id="14" name="Tipo Recurso" dataDxfId="138">
      <calculatedColumnFormula>LEFT(A2,SEARCH("-",A2)-1)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Azul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Arial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tabColor rgb="FFFF0000"/>
  </sheetPr>
  <dimension ref="A1:E18"/>
  <sheetViews>
    <sheetView showGridLines="0" workbookViewId="0">
      <selection activeCell="H14" sqref="H14"/>
    </sheetView>
  </sheetViews>
  <sheetFormatPr defaultRowHeight="14.25" x14ac:dyDescent="0.2"/>
  <cols>
    <col min="1" max="1" width="10.75" customWidth="1"/>
    <col min="2" max="2" width="17.75" customWidth="1"/>
    <col min="3" max="3" width="12.25" customWidth="1"/>
    <col min="4" max="4" width="10.625" customWidth="1"/>
    <col min="5" max="5" width="11.125" customWidth="1"/>
  </cols>
  <sheetData>
    <row r="1" spans="1:5" ht="23.25" x14ac:dyDescent="0.2">
      <c r="A1" s="32" t="s">
        <v>24</v>
      </c>
      <c r="B1" s="32"/>
      <c r="C1" s="32"/>
      <c r="D1" s="32"/>
      <c r="E1" s="32"/>
    </row>
    <row r="2" spans="1:5" ht="17.45" customHeight="1" x14ac:dyDescent="0.2">
      <c r="A2" s="10" t="s">
        <v>0</v>
      </c>
      <c r="B2" s="5" t="s">
        <v>47</v>
      </c>
    </row>
    <row r="4" spans="1:5" x14ac:dyDescent="0.2">
      <c r="B4" s="6" t="s">
        <v>22</v>
      </c>
    </row>
    <row r="5" spans="1:5" x14ac:dyDescent="0.2">
      <c r="A5" s="8" t="s">
        <v>8</v>
      </c>
      <c r="B5" s="5" t="s">
        <v>42</v>
      </c>
      <c r="C5" s="5" t="s">
        <v>29</v>
      </c>
      <c r="D5" s="5" t="s">
        <v>28</v>
      </c>
      <c r="E5" s="5" t="s">
        <v>30</v>
      </c>
    </row>
    <row r="6" spans="1:5" x14ac:dyDescent="0.2">
      <c r="A6" s="7" t="s">
        <v>10</v>
      </c>
      <c r="B6" s="12">
        <v>471759.69000000006</v>
      </c>
      <c r="C6" s="1">
        <v>47.69</v>
      </c>
      <c r="D6" s="1">
        <v>0</v>
      </c>
      <c r="E6" s="1">
        <v>471712.00000000006</v>
      </c>
    </row>
    <row r="7" spans="1:5" x14ac:dyDescent="0.2">
      <c r="A7" s="7" t="s">
        <v>11</v>
      </c>
      <c r="B7" s="12">
        <v>345459.20000000001</v>
      </c>
      <c r="C7" s="1">
        <v>172094.38000000003</v>
      </c>
      <c r="D7" s="1">
        <v>0</v>
      </c>
      <c r="E7" s="1">
        <v>645076.82000000007</v>
      </c>
    </row>
    <row r="8" spans="1:5" x14ac:dyDescent="0.2">
      <c r="A8" s="7" t="s">
        <v>12</v>
      </c>
      <c r="B8" s="12"/>
      <c r="C8" s="1">
        <v>6952.8600000000006</v>
      </c>
      <c r="D8" s="1">
        <v>0</v>
      </c>
      <c r="E8" s="1">
        <v>638123.96000000008</v>
      </c>
    </row>
    <row r="9" spans="1:5" x14ac:dyDescent="0.2">
      <c r="A9" s="7" t="s">
        <v>13</v>
      </c>
      <c r="B9" s="12">
        <v>4936.8</v>
      </c>
      <c r="C9" s="1">
        <v>21686.850000000002</v>
      </c>
      <c r="D9" s="1">
        <v>0</v>
      </c>
      <c r="E9" s="1">
        <v>621373.91</v>
      </c>
    </row>
    <row r="10" spans="1:5" x14ac:dyDescent="0.2">
      <c r="A10" s="7" t="s">
        <v>14</v>
      </c>
      <c r="B10" s="12">
        <v>3200</v>
      </c>
      <c r="C10" s="1">
        <v>40358.840000000011</v>
      </c>
      <c r="D10" s="1">
        <v>0</v>
      </c>
      <c r="E10" s="1">
        <v>584215.07000000007</v>
      </c>
    </row>
    <row r="11" spans="1:5" x14ac:dyDescent="0.2">
      <c r="A11" s="7" t="s">
        <v>15</v>
      </c>
      <c r="B11" s="12"/>
      <c r="C11" s="1">
        <v>20112.339999999997</v>
      </c>
      <c r="D11" s="1">
        <v>0</v>
      </c>
      <c r="E11" s="1">
        <v>564102.7300000001</v>
      </c>
    </row>
    <row r="12" spans="1:5" x14ac:dyDescent="0.2">
      <c r="A12" s="7" t="s">
        <v>16</v>
      </c>
      <c r="B12" s="12"/>
      <c r="C12" s="1">
        <v>10234.740000000002</v>
      </c>
      <c r="D12" s="1">
        <v>0</v>
      </c>
      <c r="E12" s="1">
        <v>553867.99000000011</v>
      </c>
    </row>
    <row r="13" spans="1:5" x14ac:dyDescent="0.2">
      <c r="A13" s="7" t="s">
        <v>17</v>
      </c>
      <c r="B13" s="12">
        <v>454.94</v>
      </c>
      <c r="C13" s="1">
        <v>64055.180000000008</v>
      </c>
      <c r="D13" s="1">
        <v>0</v>
      </c>
      <c r="E13" s="1">
        <v>490267.75000000012</v>
      </c>
    </row>
    <row r="14" spans="1:5" x14ac:dyDescent="0.2">
      <c r="A14" s="7" t="s">
        <v>18</v>
      </c>
      <c r="B14" s="12">
        <v>111.34</v>
      </c>
      <c r="C14" s="1">
        <v>91599.91</v>
      </c>
      <c r="D14" s="1">
        <v>0</v>
      </c>
      <c r="E14" s="1">
        <v>398779.18000000011</v>
      </c>
    </row>
    <row r="15" spans="1:5" x14ac:dyDescent="0.2">
      <c r="A15" s="7" t="s">
        <v>19</v>
      </c>
      <c r="B15" s="12">
        <v>116647.37999999999</v>
      </c>
      <c r="C15" s="1">
        <v>84592.21</v>
      </c>
      <c r="D15" s="1">
        <v>0</v>
      </c>
      <c r="E15" s="1">
        <v>430834.35000000009</v>
      </c>
    </row>
    <row r="16" spans="1:5" x14ac:dyDescent="0.2">
      <c r="A16" s="7" t="s">
        <v>20</v>
      </c>
      <c r="B16" s="12">
        <v>9707.14</v>
      </c>
      <c r="C16" s="1">
        <v>30505.14</v>
      </c>
      <c r="D16" s="1">
        <v>0</v>
      </c>
      <c r="E16" s="1">
        <v>410036.35000000009</v>
      </c>
    </row>
    <row r="17" spans="1:5" x14ac:dyDescent="0.2">
      <c r="A17" s="7" t="s">
        <v>21</v>
      </c>
      <c r="B17" s="12">
        <v>2594.17</v>
      </c>
      <c r="C17" s="1">
        <v>79927.850000000006</v>
      </c>
      <c r="D17" s="1">
        <v>0</v>
      </c>
      <c r="E17" s="1">
        <v>332702.6700000001</v>
      </c>
    </row>
    <row r="18" spans="1:5" x14ac:dyDescent="0.2">
      <c r="A18" s="7" t="s">
        <v>44</v>
      </c>
      <c r="B18" s="12">
        <v>954870.66000000015</v>
      </c>
      <c r="C18" s="1">
        <v>622167.99</v>
      </c>
      <c r="D18" s="1">
        <v>0</v>
      </c>
      <c r="E18" s="1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tabColor rgb="FF00B0F0"/>
  </sheetPr>
  <dimension ref="A1:E415"/>
  <sheetViews>
    <sheetView tabSelected="1" workbookViewId="0">
      <selection activeCell="H27" sqref="H27"/>
    </sheetView>
  </sheetViews>
  <sheetFormatPr defaultRowHeight="14.25" x14ac:dyDescent="0.2"/>
  <cols>
    <col min="1" max="1" width="18" customWidth="1"/>
    <col min="2" max="2" width="14.875" customWidth="1"/>
    <col min="3" max="3" width="13.75" customWidth="1"/>
    <col min="4" max="4" width="15.75" style="2" customWidth="1"/>
    <col min="5" max="5" width="14" customWidth="1"/>
    <col min="6" max="6" width="12.375" bestFit="1" customWidth="1"/>
  </cols>
  <sheetData>
    <row r="1" spans="1:5" ht="23.25" x14ac:dyDescent="0.2">
      <c r="A1" s="32" t="s">
        <v>23</v>
      </c>
      <c r="B1" s="32"/>
      <c r="C1" s="32"/>
      <c r="D1" s="32"/>
      <c r="E1" s="32"/>
    </row>
    <row r="3" spans="1:5" x14ac:dyDescent="0.2">
      <c r="B3" s="6" t="s">
        <v>22</v>
      </c>
      <c r="D3"/>
    </row>
    <row r="4" spans="1:5" x14ac:dyDescent="0.2">
      <c r="A4" s="10" t="s">
        <v>43</v>
      </c>
      <c r="B4" s="1" t="s">
        <v>31</v>
      </c>
      <c r="C4" s="5" t="s">
        <v>32</v>
      </c>
      <c r="D4" s="5" t="s">
        <v>33</v>
      </c>
      <c r="E4" s="5" t="s">
        <v>45</v>
      </c>
    </row>
    <row r="5" spans="1:5" x14ac:dyDescent="0.2">
      <c r="A5" s="11" t="s">
        <v>2214</v>
      </c>
      <c r="B5" s="1">
        <v>1369395.21</v>
      </c>
      <c r="C5" s="1">
        <v>464614.24</v>
      </c>
      <c r="D5" s="1">
        <v>0</v>
      </c>
      <c r="E5" s="1">
        <v>904780.97</v>
      </c>
    </row>
    <row r="6" spans="1:5" x14ac:dyDescent="0.2">
      <c r="A6" s="11" t="s">
        <v>2215</v>
      </c>
      <c r="B6" s="1">
        <v>1658720.93</v>
      </c>
      <c r="C6" s="1">
        <v>622044.03</v>
      </c>
      <c r="D6" s="1">
        <v>0</v>
      </c>
      <c r="E6" s="1">
        <v>1036676.8999999999</v>
      </c>
    </row>
    <row r="7" spans="1:5" x14ac:dyDescent="0.2">
      <c r="A7" s="11" t="s">
        <v>2216</v>
      </c>
      <c r="B7" s="1">
        <v>1166008.97</v>
      </c>
      <c r="C7" s="1">
        <v>187300.98</v>
      </c>
      <c r="D7" s="1">
        <v>0</v>
      </c>
      <c r="E7" s="1">
        <v>978707.99</v>
      </c>
    </row>
    <row r="8" spans="1:5" x14ac:dyDescent="0.2">
      <c r="A8" s="11" t="s">
        <v>2217</v>
      </c>
      <c r="B8" s="1">
        <v>1678448.15</v>
      </c>
      <c r="C8" s="1">
        <v>1678448.15</v>
      </c>
      <c r="D8" s="1">
        <v>0</v>
      </c>
      <c r="E8" s="1">
        <v>0</v>
      </c>
    </row>
    <row r="9" spans="1:5" x14ac:dyDescent="0.2">
      <c r="A9" s="11" t="s">
        <v>2218</v>
      </c>
      <c r="B9" s="1">
        <v>220351.18000000002</v>
      </c>
      <c r="C9" s="1">
        <v>220351.18</v>
      </c>
      <c r="D9" s="1">
        <v>0</v>
      </c>
      <c r="E9" s="1">
        <v>2.9103830456733704E-11</v>
      </c>
    </row>
    <row r="10" spans="1:5" x14ac:dyDescent="0.2">
      <c r="A10" s="11" t="s">
        <v>2219</v>
      </c>
      <c r="B10" s="1">
        <v>321987.46000000002</v>
      </c>
      <c r="C10" s="1">
        <v>321987.46000000002</v>
      </c>
      <c r="D10" s="1">
        <v>0</v>
      </c>
      <c r="E10" s="1">
        <v>0</v>
      </c>
    </row>
    <row r="11" spans="1:5" x14ac:dyDescent="0.2">
      <c r="A11" s="11" t="s">
        <v>2220</v>
      </c>
      <c r="B11" s="1">
        <v>14860171.890000001</v>
      </c>
      <c r="C11" s="1">
        <v>10179147.639999993</v>
      </c>
      <c r="D11" s="1">
        <v>0</v>
      </c>
      <c r="E11" s="1">
        <v>4681024.2500000075</v>
      </c>
    </row>
    <row r="12" spans="1:5" x14ac:dyDescent="0.2">
      <c r="A12" s="11" t="s">
        <v>2221</v>
      </c>
      <c r="B12" s="1">
        <v>188095.69999999998</v>
      </c>
      <c r="C12" s="1">
        <v>83756.62999999999</v>
      </c>
      <c r="D12" s="1">
        <v>0</v>
      </c>
      <c r="E12" s="1">
        <v>104339.06999999999</v>
      </c>
    </row>
    <row r="13" spans="1:5" x14ac:dyDescent="0.2">
      <c r="A13" s="11" t="s">
        <v>2222</v>
      </c>
      <c r="B13" s="1">
        <v>785.52</v>
      </c>
      <c r="C13" s="1">
        <v>785.52</v>
      </c>
      <c r="D13" s="1">
        <v>0</v>
      </c>
      <c r="E13" s="1">
        <v>0</v>
      </c>
    </row>
    <row r="14" spans="1:5" x14ac:dyDescent="0.2">
      <c r="A14" s="11" t="s">
        <v>2223</v>
      </c>
      <c r="B14" s="1">
        <v>970.28</v>
      </c>
      <c r="C14" s="1">
        <v>0</v>
      </c>
      <c r="D14" s="1">
        <v>0</v>
      </c>
      <c r="E14" s="1">
        <v>970.28</v>
      </c>
    </row>
    <row r="15" spans="1:5" x14ac:dyDescent="0.2">
      <c r="A15" s="11" t="s">
        <v>44</v>
      </c>
      <c r="B15" s="1">
        <v>21464935.289999999</v>
      </c>
      <c r="C15" s="1">
        <v>13758435.829999993</v>
      </c>
      <c r="D15" s="1">
        <v>0</v>
      </c>
      <c r="E15" s="1">
        <v>7706499.4600000065</v>
      </c>
    </row>
    <row r="16" spans="1:5" x14ac:dyDescent="0.2">
      <c r="D16"/>
    </row>
    <row r="17" spans="4:4" x14ac:dyDescent="0.2">
      <c r="D17"/>
    </row>
    <row r="18" spans="4:4" x14ac:dyDescent="0.2">
      <c r="D18"/>
    </row>
    <row r="19" spans="4:4" x14ac:dyDescent="0.2">
      <c r="D19"/>
    </row>
    <row r="20" spans="4:4" x14ac:dyDescent="0.2">
      <c r="D20"/>
    </row>
    <row r="21" spans="4:4" x14ac:dyDescent="0.2">
      <c r="D21"/>
    </row>
    <row r="22" spans="4:4" x14ac:dyDescent="0.2">
      <c r="D22"/>
    </row>
    <row r="23" spans="4:4" x14ac:dyDescent="0.2">
      <c r="D23"/>
    </row>
    <row r="24" spans="4:4" x14ac:dyDescent="0.2">
      <c r="D24"/>
    </row>
    <row r="25" spans="4:4" x14ac:dyDescent="0.2">
      <c r="D25"/>
    </row>
    <row r="26" spans="4:4" x14ac:dyDescent="0.2">
      <c r="D26"/>
    </row>
    <row r="27" spans="4:4" x14ac:dyDescent="0.2">
      <c r="D27"/>
    </row>
    <row r="28" spans="4:4" x14ac:dyDescent="0.2">
      <c r="D28"/>
    </row>
    <row r="29" spans="4:4" x14ac:dyDescent="0.2">
      <c r="D29"/>
    </row>
    <row r="30" spans="4:4" x14ac:dyDescent="0.2">
      <c r="D30"/>
    </row>
    <row r="31" spans="4:4" x14ac:dyDescent="0.2">
      <c r="D31"/>
    </row>
    <row r="32" spans="4:4" x14ac:dyDescent="0.2">
      <c r="D32"/>
    </row>
    <row r="33" spans="4:4" x14ac:dyDescent="0.2">
      <c r="D33"/>
    </row>
    <row r="34" spans="4:4" x14ac:dyDescent="0.2">
      <c r="D34"/>
    </row>
    <row r="35" spans="4:4" x14ac:dyDescent="0.2">
      <c r="D35"/>
    </row>
    <row r="36" spans="4:4" x14ac:dyDescent="0.2">
      <c r="D36"/>
    </row>
    <row r="37" spans="4:4" x14ac:dyDescent="0.2">
      <c r="D37"/>
    </row>
    <row r="38" spans="4:4" x14ac:dyDescent="0.2">
      <c r="D38"/>
    </row>
    <row r="39" spans="4:4" x14ac:dyDescent="0.2">
      <c r="D39"/>
    </row>
    <row r="40" spans="4:4" x14ac:dyDescent="0.2">
      <c r="D40"/>
    </row>
    <row r="41" spans="4:4" x14ac:dyDescent="0.2">
      <c r="D41"/>
    </row>
    <row r="42" spans="4:4" x14ac:dyDescent="0.2">
      <c r="D42"/>
    </row>
    <row r="43" spans="4:4" x14ac:dyDescent="0.2">
      <c r="D43"/>
    </row>
    <row r="44" spans="4:4" x14ac:dyDescent="0.2">
      <c r="D44"/>
    </row>
    <row r="45" spans="4:4" x14ac:dyDescent="0.2">
      <c r="D45"/>
    </row>
    <row r="46" spans="4:4" x14ac:dyDescent="0.2">
      <c r="D46"/>
    </row>
    <row r="47" spans="4:4" x14ac:dyDescent="0.2">
      <c r="D47"/>
    </row>
    <row r="48" spans="4:4" x14ac:dyDescent="0.2">
      <c r="D48"/>
    </row>
    <row r="49" spans="4:4" x14ac:dyDescent="0.2">
      <c r="D49"/>
    </row>
    <row r="50" spans="4:4" x14ac:dyDescent="0.2">
      <c r="D50"/>
    </row>
    <row r="51" spans="4:4" x14ac:dyDescent="0.2">
      <c r="D51"/>
    </row>
    <row r="52" spans="4:4" x14ac:dyDescent="0.2">
      <c r="D52"/>
    </row>
    <row r="53" spans="4:4" x14ac:dyDescent="0.2">
      <c r="D53"/>
    </row>
    <row r="54" spans="4:4" x14ac:dyDescent="0.2">
      <c r="D54"/>
    </row>
    <row r="55" spans="4:4" x14ac:dyDescent="0.2">
      <c r="D55"/>
    </row>
    <row r="56" spans="4:4" x14ac:dyDescent="0.2">
      <c r="D56"/>
    </row>
    <row r="57" spans="4:4" x14ac:dyDescent="0.2">
      <c r="D57"/>
    </row>
    <row r="58" spans="4:4" x14ac:dyDescent="0.2">
      <c r="D58"/>
    </row>
    <row r="59" spans="4:4" x14ac:dyDescent="0.2">
      <c r="D59"/>
    </row>
    <row r="60" spans="4:4" x14ac:dyDescent="0.2">
      <c r="D60"/>
    </row>
    <row r="61" spans="4:4" x14ac:dyDescent="0.2">
      <c r="D61"/>
    </row>
    <row r="62" spans="4:4" x14ac:dyDescent="0.2">
      <c r="D62"/>
    </row>
    <row r="63" spans="4:4" x14ac:dyDescent="0.2">
      <c r="D63"/>
    </row>
    <row r="64" spans="4:4" x14ac:dyDescent="0.2">
      <c r="D64"/>
    </row>
    <row r="65" spans="4:4" x14ac:dyDescent="0.2">
      <c r="D65"/>
    </row>
    <row r="66" spans="4:4" x14ac:dyDescent="0.2">
      <c r="D66"/>
    </row>
    <row r="67" spans="4:4" x14ac:dyDescent="0.2">
      <c r="D67"/>
    </row>
    <row r="68" spans="4:4" x14ac:dyDescent="0.2">
      <c r="D68"/>
    </row>
    <row r="69" spans="4:4" x14ac:dyDescent="0.2">
      <c r="D69"/>
    </row>
    <row r="70" spans="4:4" x14ac:dyDescent="0.2">
      <c r="D70"/>
    </row>
    <row r="71" spans="4:4" x14ac:dyDescent="0.2">
      <c r="D71"/>
    </row>
    <row r="72" spans="4:4" x14ac:dyDescent="0.2">
      <c r="D72"/>
    </row>
    <row r="73" spans="4:4" x14ac:dyDescent="0.2">
      <c r="D73"/>
    </row>
    <row r="74" spans="4:4" x14ac:dyDescent="0.2">
      <c r="D74"/>
    </row>
    <row r="75" spans="4:4" x14ac:dyDescent="0.2">
      <c r="D75"/>
    </row>
    <row r="76" spans="4:4" x14ac:dyDescent="0.2">
      <c r="D76"/>
    </row>
    <row r="77" spans="4:4" x14ac:dyDescent="0.2">
      <c r="D77"/>
    </row>
    <row r="78" spans="4:4" x14ac:dyDescent="0.2">
      <c r="D78"/>
    </row>
    <row r="79" spans="4:4" x14ac:dyDescent="0.2">
      <c r="D79"/>
    </row>
    <row r="80" spans="4:4" x14ac:dyDescent="0.2">
      <c r="D80"/>
    </row>
    <row r="81" spans="4:4" x14ac:dyDescent="0.2">
      <c r="D81"/>
    </row>
    <row r="82" spans="4:4" x14ac:dyDescent="0.2">
      <c r="D82"/>
    </row>
    <row r="83" spans="4:4" x14ac:dyDescent="0.2">
      <c r="D83"/>
    </row>
    <row r="84" spans="4:4" x14ac:dyDescent="0.2">
      <c r="D84"/>
    </row>
    <row r="85" spans="4:4" x14ac:dyDescent="0.2">
      <c r="D85"/>
    </row>
    <row r="86" spans="4:4" x14ac:dyDescent="0.2">
      <c r="D86"/>
    </row>
    <row r="87" spans="4:4" x14ac:dyDescent="0.2">
      <c r="D87"/>
    </row>
    <row r="88" spans="4:4" x14ac:dyDescent="0.2">
      <c r="D88"/>
    </row>
    <row r="89" spans="4:4" x14ac:dyDescent="0.2">
      <c r="D89"/>
    </row>
    <row r="90" spans="4:4" x14ac:dyDescent="0.2">
      <c r="D90"/>
    </row>
    <row r="91" spans="4:4" x14ac:dyDescent="0.2">
      <c r="D91"/>
    </row>
    <row r="92" spans="4:4" x14ac:dyDescent="0.2">
      <c r="D92"/>
    </row>
    <row r="93" spans="4:4" x14ac:dyDescent="0.2">
      <c r="D93"/>
    </row>
    <row r="94" spans="4:4" x14ac:dyDescent="0.2">
      <c r="D94"/>
    </row>
    <row r="95" spans="4:4" x14ac:dyDescent="0.2">
      <c r="D95"/>
    </row>
    <row r="96" spans="4:4" x14ac:dyDescent="0.2">
      <c r="D96"/>
    </row>
    <row r="97" spans="4:4" x14ac:dyDescent="0.2">
      <c r="D97"/>
    </row>
    <row r="98" spans="4:4" x14ac:dyDescent="0.2">
      <c r="D98"/>
    </row>
    <row r="99" spans="4:4" x14ac:dyDescent="0.2">
      <c r="D99"/>
    </row>
    <row r="100" spans="4:4" x14ac:dyDescent="0.2">
      <c r="D100"/>
    </row>
    <row r="101" spans="4:4" x14ac:dyDescent="0.2">
      <c r="D101"/>
    </row>
    <row r="102" spans="4:4" x14ac:dyDescent="0.2">
      <c r="D102"/>
    </row>
    <row r="103" spans="4:4" x14ac:dyDescent="0.2">
      <c r="D103"/>
    </row>
    <row r="104" spans="4:4" x14ac:dyDescent="0.2">
      <c r="D104"/>
    </row>
    <row r="105" spans="4:4" x14ac:dyDescent="0.2">
      <c r="D105"/>
    </row>
    <row r="106" spans="4:4" x14ac:dyDescent="0.2">
      <c r="D106"/>
    </row>
    <row r="107" spans="4:4" x14ac:dyDescent="0.2">
      <c r="D107"/>
    </row>
    <row r="108" spans="4:4" x14ac:dyDescent="0.2">
      <c r="D108"/>
    </row>
    <row r="109" spans="4:4" x14ac:dyDescent="0.2">
      <c r="D109"/>
    </row>
    <row r="110" spans="4:4" x14ac:dyDescent="0.2">
      <c r="D110"/>
    </row>
    <row r="111" spans="4:4" x14ac:dyDescent="0.2">
      <c r="D111"/>
    </row>
    <row r="112" spans="4:4" x14ac:dyDescent="0.2">
      <c r="D112"/>
    </row>
    <row r="113" spans="4:4" x14ac:dyDescent="0.2">
      <c r="D113"/>
    </row>
    <row r="114" spans="4:4" x14ac:dyDescent="0.2">
      <c r="D114"/>
    </row>
    <row r="115" spans="4:4" x14ac:dyDescent="0.2">
      <c r="D115"/>
    </row>
    <row r="116" spans="4:4" x14ac:dyDescent="0.2">
      <c r="D116"/>
    </row>
    <row r="117" spans="4:4" x14ac:dyDescent="0.2">
      <c r="D117"/>
    </row>
    <row r="118" spans="4:4" x14ac:dyDescent="0.2">
      <c r="D118"/>
    </row>
    <row r="119" spans="4:4" x14ac:dyDescent="0.2">
      <c r="D119"/>
    </row>
    <row r="120" spans="4:4" x14ac:dyDescent="0.2">
      <c r="D120"/>
    </row>
    <row r="121" spans="4:4" x14ac:dyDescent="0.2">
      <c r="D121"/>
    </row>
    <row r="122" spans="4:4" x14ac:dyDescent="0.2">
      <c r="D122"/>
    </row>
    <row r="123" spans="4:4" x14ac:dyDescent="0.2">
      <c r="D123"/>
    </row>
    <row r="124" spans="4:4" x14ac:dyDescent="0.2">
      <c r="D124"/>
    </row>
    <row r="125" spans="4:4" x14ac:dyDescent="0.2">
      <c r="D125"/>
    </row>
    <row r="126" spans="4:4" x14ac:dyDescent="0.2">
      <c r="D126"/>
    </row>
    <row r="127" spans="4:4" x14ac:dyDescent="0.2">
      <c r="D127"/>
    </row>
    <row r="128" spans="4:4" x14ac:dyDescent="0.2">
      <c r="D128"/>
    </row>
    <row r="129" spans="4:4" x14ac:dyDescent="0.2">
      <c r="D129"/>
    </row>
    <row r="130" spans="4:4" x14ac:dyDescent="0.2">
      <c r="D130"/>
    </row>
    <row r="131" spans="4:4" x14ac:dyDescent="0.2">
      <c r="D131"/>
    </row>
    <row r="132" spans="4:4" x14ac:dyDescent="0.2">
      <c r="D132"/>
    </row>
    <row r="133" spans="4:4" x14ac:dyDescent="0.2">
      <c r="D133"/>
    </row>
    <row r="134" spans="4:4" x14ac:dyDescent="0.2">
      <c r="D134"/>
    </row>
    <row r="135" spans="4:4" x14ac:dyDescent="0.2">
      <c r="D135"/>
    </row>
    <row r="136" spans="4:4" x14ac:dyDescent="0.2">
      <c r="D136"/>
    </row>
    <row r="137" spans="4:4" x14ac:dyDescent="0.2">
      <c r="D137"/>
    </row>
    <row r="138" spans="4:4" x14ac:dyDescent="0.2">
      <c r="D138"/>
    </row>
    <row r="139" spans="4:4" x14ac:dyDescent="0.2">
      <c r="D139"/>
    </row>
    <row r="140" spans="4:4" x14ac:dyDescent="0.2">
      <c r="D140"/>
    </row>
    <row r="141" spans="4:4" x14ac:dyDescent="0.2">
      <c r="D141"/>
    </row>
    <row r="142" spans="4:4" x14ac:dyDescent="0.2">
      <c r="D142"/>
    </row>
    <row r="143" spans="4:4" x14ac:dyDescent="0.2">
      <c r="D143"/>
    </row>
    <row r="144" spans="4:4" x14ac:dyDescent="0.2">
      <c r="D144"/>
    </row>
    <row r="145" spans="4:4" x14ac:dyDescent="0.2">
      <c r="D145"/>
    </row>
    <row r="146" spans="4:4" x14ac:dyDescent="0.2">
      <c r="D146"/>
    </row>
    <row r="147" spans="4:4" x14ac:dyDescent="0.2">
      <c r="D147"/>
    </row>
    <row r="148" spans="4:4" x14ac:dyDescent="0.2">
      <c r="D148"/>
    </row>
    <row r="149" spans="4:4" x14ac:dyDescent="0.2">
      <c r="D149"/>
    </row>
    <row r="150" spans="4:4" x14ac:dyDescent="0.2">
      <c r="D150"/>
    </row>
    <row r="151" spans="4:4" x14ac:dyDescent="0.2">
      <c r="D151"/>
    </row>
    <row r="152" spans="4:4" x14ac:dyDescent="0.2">
      <c r="D152"/>
    </row>
    <row r="153" spans="4:4" x14ac:dyDescent="0.2">
      <c r="D153"/>
    </row>
    <row r="154" spans="4:4" x14ac:dyDescent="0.2">
      <c r="D154"/>
    </row>
    <row r="155" spans="4:4" x14ac:dyDescent="0.2">
      <c r="D155"/>
    </row>
    <row r="156" spans="4:4" x14ac:dyDescent="0.2">
      <c r="D156"/>
    </row>
    <row r="157" spans="4:4" x14ac:dyDescent="0.2">
      <c r="D157"/>
    </row>
    <row r="158" spans="4:4" x14ac:dyDescent="0.2">
      <c r="D158"/>
    </row>
    <row r="159" spans="4:4" x14ac:dyDescent="0.2">
      <c r="D159"/>
    </row>
    <row r="160" spans="4:4" x14ac:dyDescent="0.2">
      <c r="D160"/>
    </row>
    <row r="161" spans="4:4" x14ac:dyDescent="0.2">
      <c r="D161"/>
    </row>
    <row r="162" spans="4:4" x14ac:dyDescent="0.2">
      <c r="D162"/>
    </row>
    <row r="163" spans="4:4" x14ac:dyDescent="0.2">
      <c r="D163"/>
    </row>
    <row r="164" spans="4:4" x14ac:dyDescent="0.2">
      <c r="D164"/>
    </row>
    <row r="165" spans="4:4" x14ac:dyDescent="0.2">
      <c r="D165"/>
    </row>
    <row r="166" spans="4:4" x14ac:dyDescent="0.2">
      <c r="D166"/>
    </row>
    <row r="167" spans="4:4" x14ac:dyDescent="0.2">
      <c r="D167"/>
    </row>
    <row r="168" spans="4:4" x14ac:dyDescent="0.2">
      <c r="D168"/>
    </row>
    <row r="169" spans="4:4" x14ac:dyDescent="0.2">
      <c r="D169"/>
    </row>
    <row r="170" spans="4:4" x14ac:dyDescent="0.2">
      <c r="D170"/>
    </row>
    <row r="171" spans="4:4" x14ac:dyDescent="0.2">
      <c r="D171"/>
    </row>
    <row r="172" spans="4:4" x14ac:dyDescent="0.2">
      <c r="D172"/>
    </row>
    <row r="173" spans="4:4" x14ac:dyDescent="0.2">
      <c r="D173"/>
    </row>
    <row r="174" spans="4:4" x14ac:dyDescent="0.2">
      <c r="D174"/>
    </row>
    <row r="175" spans="4:4" x14ac:dyDescent="0.2">
      <c r="D175"/>
    </row>
    <row r="176" spans="4:4" x14ac:dyDescent="0.2">
      <c r="D176"/>
    </row>
    <row r="177" spans="4:4" x14ac:dyDescent="0.2">
      <c r="D177"/>
    </row>
    <row r="178" spans="4:4" x14ac:dyDescent="0.2">
      <c r="D178"/>
    </row>
    <row r="179" spans="4:4" x14ac:dyDescent="0.2">
      <c r="D179"/>
    </row>
    <row r="180" spans="4:4" x14ac:dyDescent="0.2">
      <c r="D180"/>
    </row>
    <row r="181" spans="4:4" x14ac:dyDescent="0.2">
      <c r="D181"/>
    </row>
    <row r="182" spans="4:4" x14ac:dyDescent="0.2">
      <c r="D182"/>
    </row>
    <row r="183" spans="4:4" x14ac:dyDescent="0.2">
      <c r="D183"/>
    </row>
    <row r="184" spans="4:4" x14ac:dyDescent="0.2">
      <c r="D184"/>
    </row>
    <row r="185" spans="4:4" x14ac:dyDescent="0.2">
      <c r="D185"/>
    </row>
    <row r="186" spans="4:4" x14ac:dyDescent="0.2">
      <c r="D186"/>
    </row>
    <row r="187" spans="4:4" x14ac:dyDescent="0.2">
      <c r="D187"/>
    </row>
    <row r="188" spans="4:4" x14ac:dyDescent="0.2">
      <c r="D188"/>
    </row>
    <row r="189" spans="4:4" x14ac:dyDescent="0.2">
      <c r="D189"/>
    </row>
    <row r="190" spans="4:4" x14ac:dyDescent="0.2">
      <c r="D190"/>
    </row>
    <row r="191" spans="4:4" x14ac:dyDescent="0.2">
      <c r="D191"/>
    </row>
    <row r="192" spans="4:4" x14ac:dyDescent="0.2">
      <c r="D192"/>
    </row>
    <row r="193" spans="4:4" x14ac:dyDescent="0.2">
      <c r="D193"/>
    </row>
    <row r="194" spans="4:4" x14ac:dyDescent="0.2">
      <c r="D194"/>
    </row>
    <row r="195" spans="4:4" x14ac:dyDescent="0.2">
      <c r="D195"/>
    </row>
    <row r="196" spans="4:4" x14ac:dyDescent="0.2">
      <c r="D196"/>
    </row>
    <row r="197" spans="4:4" x14ac:dyDescent="0.2">
      <c r="D197"/>
    </row>
    <row r="198" spans="4:4" x14ac:dyDescent="0.2">
      <c r="D198"/>
    </row>
    <row r="199" spans="4:4" x14ac:dyDescent="0.2">
      <c r="D199"/>
    </row>
    <row r="200" spans="4:4" x14ac:dyDescent="0.2">
      <c r="D200"/>
    </row>
    <row r="201" spans="4:4" x14ac:dyDescent="0.2">
      <c r="D201"/>
    </row>
    <row r="202" spans="4:4" x14ac:dyDescent="0.2">
      <c r="D202"/>
    </row>
    <row r="203" spans="4:4" x14ac:dyDescent="0.2">
      <c r="D203"/>
    </row>
    <row r="204" spans="4:4" x14ac:dyDescent="0.2">
      <c r="D204"/>
    </row>
    <row r="205" spans="4:4" x14ac:dyDescent="0.2">
      <c r="D205"/>
    </row>
    <row r="206" spans="4:4" x14ac:dyDescent="0.2">
      <c r="D206"/>
    </row>
    <row r="207" spans="4:4" x14ac:dyDescent="0.2">
      <c r="D207"/>
    </row>
    <row r="208" spans="4:4" x14ac:dyDescent="0.2">
      <c r="D208"/>
    </row>
    <row r="209" spans="4:4" x14ac:dyDescent="0.2">
      <c r="D209"/>
    </row>
    <row r="210" spans="4:4" x14ac:dyDescent="0.2">
      <c r="D210"/>
    </row>
    <row r="211" spans="4:4" x14ac:dyDescent="0.2">
      <c r="D211"/>
    </row>
    <row r="212" spans="4:4" x14ac:dyDescent="0.2">
      <c r="D212"/>
    </row>
    <row r="213" spans="4:4" x14ac:dyDescent="0.2">
      <c r="D213"/>
    </row>
    <row r="214" spans="4:4" x14ac:dyDescent="0.2">
      <c r="D214"/>
    </row>
    <row r="215" spans="4:4" x14ac:dyDescent="0.2">
      <c r="D215"/>
    </row>
    <row r="216" spans="4:4" x14ac:dyDescent="0.2">
      <c r="D216"/>
    </row>
    <row r="217" spans="4:4" x14ac:dyDescent="0.2">
      <c r="D217"/>
    </row>
    <row r="218" spans="4:4" x14ac:dyDescent="0.2">
      <c r="D218"/>
    </row>
    <row r="219" spans="4:4" x14ac:dyDescent="0.2">
      <c r="D219"/>
    </row>
    <row r="220" spans="4:4" x14ac:dyDescent="0.2">
      <c r="D220"/>
    </row>
    <row r="221" spans="4:4" x14ac:dyDescent="0.2">
      <c r="D221"/>
    </row>
    <row r="222" spans="4:4" x14ac:dyDescent="0.2">
      <c r="D222"/>
    </row>
    <row r="223" spans="4:4" x14ac:dyDescent="0.2">
      <c r="D223"/>
    </row>
    <row r="224" spans="4:4" x14ac:dyDescent="0.2">
      <c r="D224"/>
    </row>
    <row r="225" spans="4:4" x14ac:dyDescent="0.2">
      <c r="D225"/>
    </row>
    <row r="226" spans="4:4" x14ac:dyDescent="0.2">
      <c r="D226"/>
    </row>
    <row r="227" spans="4:4" x14ac:dyDescent="0.2">
      <c r="D227"/>
    </row>
    <row r="228" spans="4:4" x14ac:dyDescent="0.2">
      <c r="D228"/>
    </row>
    <row r="229" spans="4:4" x14ac:dyDescent="0.2">
      <c r="D229"/>
    </row>
    <row r="230" spans="4:4" x14ac:dyDescent="0.2">
      <c r="D230"/>
    </row>
    <row r="231" spans="4:4" x14ac:dyDescent="0.2">
      <c r="D231"/>
    </row>
    <row r="232" spans="4:4" x14ac:dyDescent="0.2">
      <c r="D232"/>
    </row>
    <row r="233" spans="4:4" x14ac:dyDescent="0.2">
      <c r="D233"/>
    </row>
    <row r="234" spans="4:4" x14ac:dyDescent="0.2">
      <c r="D234"/>
    </row>
    <row r="235" spans="4:4" x14ac:dyDescent="0.2">
      <c r="D235"/>
    </row>
    <row r="236" spans="4:4" x14ac:dyDescent="0.2">
      <c r="D236"/>
    </row>
    <row r="237" spans="4:4" x14ac:dyDescent="0.2">
      <c r="D237"/>
    </row>
    <row r="238" spans="4:4" x14ac:dyDescent="0.2">
      <c r="D238"/>
    </row>
    <row r="239" spans="4:4" x14ac:dyDescent="0.2">
      <c r="D239"/>
    </row>
    <row r="240" spans="4:4" x14ac:dyDescent="0.2">
      <c r="D240"/>
    </row>
    <row r="241" spans="4:4" x14ac:dyDescent="0.2">
      <c r="D241"/>
    </row>
    <row r="242" spans="4:4" x14ac:dyDescent="0.2">
      <c r="D242"/>
    </row>
    <row r="243" spans="4:4" x14ac:dyDescent="0.2">
      <c r="D243"/>
    </row>
    <row r="244" spans="4:4" x14ac:dyDescent="0.2">
      <c r="D244"/>
    </row>
    <row r="245" spans="4:4" x14ac:dyDescent="0.2">
      <c r="D245"/>
    </row>
    <row r="246" spans="4:4" x14ac:dyDescent="0.2">
      <c r="D246"/>
    </row>
    <row r="247" spans="4:4" x14ac:dyDescent="0.2">
      <c r="D247"/>
    </row>
    <row r="248" spans="4:4" x14ac:dyDescent="0.2">
      <c r="D248"/>
    </row>
    <row r="249" spans="4:4" x14ac:dyDescent="0.2">
      <c r="D249"/>
    </row>
    <row r="250" spans="4:4" x14ac:dyDescent="0.2">
      <c r="D250"/>
    </row>
    <row r="251" spans="4:4" x14ac:dyDescent="0.2">
      <c r="D251"/>
    </row>
    <row r="252" spans="4:4" x14ac:dyDescent="0.2">
      <c r="D252"/>
    </row>
    <row r="253" spans="4:4" x14ac:dyDescent="0.2">
      <c r="D253"/>
    </row>
    <row r="254" spans="4:4" x14ac:dyDescent="0.2">
      <c r="D254"/>
    </row>
    <row r="255" spans="4:4" x14ac:dyDescent="0.2">
      <c r="D255"/>
    </row>
    <row r="256" spans="4:4" x14ac:dyDescent="0.2">
      <c r="D256"/>
    </row>
    <row r="257" spans="4:4" x14ac:dyDescent="0.2">
      <c r="D257"/>
    </row>
    <row r="258" spans="4:4" x14ac:dyDescent="0.2">
      <c r="D258"/>
    </row>
    <row r="259" spans="4:4" x14ac:dyDescent="0.2">
      <c r="D259"/>
    </row>
    <row r="260" spans="4:4" x14ac:dyDescent="0.2">
      <c r="D260"/>
    </row>
    <row r="261" spans="4:4" x14ac:dyDescent="0.2">
      <c r="D261"/>
    </row>
    <row r="262" spans="4:4" x14ac:dyDescent="0.2">
      <c r="D262"/>
    </row>
    <row r="263" spans="4:4" x14ac:dyDescent="0.2">
      <c r="D263"/>
    </row>
    <row r="264" spans="4:4" x14ac:dyDescent="0.2">
      <c r="D264"/>
    </row>
    <row r="265" spans="4:4" x14ac:dyDescent="0.2">
      <c r="D265"/>
    </row>
    <row r="266" spans="4:4" x14ac:dyDescent="0.2">
      <c r="D266"/>
    </row>
    <row r="267" spans="4:4" x14ac:dyDescent="0.2">
      <c r="D267"/>
    </row>
    <row r="268" spans="4:4" x14ac:dyDescent="0.2">
      <c r="D268"/>
    </row>
    <row r="269" spans="4:4" x14ac:dyDescent="0.2">
      <c r="D269"/>
    </row>
    <row r="270" spans="4:4" x14ac:dyDescent="0.2">
      <c r="D270"/>
    </row>
    <row r="271" spans="4:4" x14ac:dyDescent="0.2">
      <c r="D271"/>
    </row>
    <row r="272" spans="4:4" x14ac:dyDescent="0.2">
      <c r="D272"/>
    </row>
    <row r="273" spans="4:4" x14ac:dyDescent="0.2">
      <c r="D273"/>
    </row>
    <row r="274" spans="4:4" x14ac:dyDescent="0.2">
      <c r="D274"/>
    </row>
    <row r="275" spans="4:4" x14ac:dyDescent="0.2">
      <c r="D275"/>
    </row>
    <row r="276" spans="4:4" x14ac:dyDescent="0.2">
      <c r="D276"/>
    </row>
    <row r="277" spans="4:4" x14ac:dyDescent="0.2">
      <c r="D277"/>
    </row>
    <row r="278" spans="4:4" x14ac:dyDescent="0.2">
      <c r="D278"/>
    </row>
    <row r="279" spans="4:4" x14ac:dyDescent="0.2">
      <c r="D279"/>
    </row>
    <row r="280" spans="4:4" x14ac:dyDescent="0.2">
      <c r="D280"/>
    </row>
    <row r="281" spans="4:4" x14ac:dyDescent="0.2">
      <c r="D281"/>
    </row>
    <row r="282" spans="4:4" x14ac:dyDescent="0.2">
      <c r="D282"/>
    </row>
    <row r="283" spans="4:4" x14ac:dyDescent="0.2">
      <c r="D283"/>
    </row>
    <row r="284" spans="4:4" x14ac:dyDescent="0.2">
      <c r="D284"/>
    </row>
    <row r="285" spans="4:4" x14ac:dyDescent="0.2">
      <c r="D285"/>
    </row>
    <row r="286" spans="4:4" x14ac:dyDescent="0.2">
      <c r="D286"/>
    </row>
    <row r="287" spans="4:4" x14ac:dyDescent="0.2">
      <c r="D287"/>
    </row>
    <row r="288" spans="4:4" x14ac:dyDescent="0.2">
      <c r="D288"/>
    </row>
    <row r="289" spans="4:4" x14ac:dyDescent="0.2">
      <c r="D289"/>
    </row>
    <row r="290" spans="4:4" x14ac:dyDescent="0.2">
      <c r="D290"/>
    </row>
    <row r="291" spans="4:4" x14ac:dyDescent="0.2">
      <c r="D291"/>
    </row>
    <row r="292" spans="4:4" x14ac:dyDescent="0.2">
      <c r="D292"/>
    </row>
    <row r="293" spans="4:4" x14ac:dyDescent="0.2">
      <c r="D293"/>
    </row>
    <row r="294" spans="4:4" x14ac:dyDescent="0.2">
      <c r="D294"/>
    </row>
    <row r="295" spans="4:4" x14ac:dyDescent="0.2">
      <c r="D295"/>
    </row>
    <row r="296" spans="4:4" x14ac:dyDescent="0.2">
      <c r="D296"/>
    </row>
    <row r="297" spans="4:4" x14ac:dyDescent="0.2">
      <c r="D297"/>
    </row>
    <row r="298" spans="4:4" x14ac:dyDescent="0.2">
      <c r="D298"/>
    </row>
    <row r="299" spans="4:4" x14ac:dyDescent="0.2">
      <c r="D299"/>
    </row>
    <row r="300" spans="4:4" x14ac:dyDescent="0.2">
      <c r="D300"/>
    </row>
    <row r="301" spans="4:4" x14ac:dyDescent="0.2">
      <c r="D301"/>
    </row>
    <row r="302" spans="4:4" x14ac:dyDescent="0.2">
      <c r="D302"/>
    </row>
    <row r="303" spans="4:4" x14ac:dyDescent="0.2">
      <c r="D303"/>
    </row>
    <row r="304" spans="4:4" x14ac:dyDescent="0.2">
      <c r="D304"/>
    </row>
    <row r="305" spans="4:4" x14ac:dyDescent="0.2">
      <c r="D305"/>
    </row>
    <row r="306" spans="4:4" x14ac:dyDescent="0.2">
      <c r="D306"/>
    </row>
    <row r="307" spans="4:4" x14ac:dyDescent="0.2">
      <c r="D307"/>
    </row>
    <row r="308" spans="4:4" x14ac:dyDescent="0.2">
      <c r="D308"/>
    </row>
    <row r="309" spans="4:4" x14ac:dyDescent="0.2">
      <c r="D309"/>
    </row>
    <row r="310" spans="4:4" x14ac:dyDescent="0.2">
      <c r="D310"/>
    </row>
    <row r="311" spans="4:4" x14ac:dyDescent="0.2">
      <c r="D311"/>
    </row>
    <row r="312" spans="4:4" x14ac:dyDescent="0.2">
      <c r="D312"/>
    </row>
    <row r="313" spans="4:4" x14ac:dyDescent="0.2">
      <c r="D313"/>
    </row>
    <row r="314" spans="4:4" x14ac:dyDescent="0.2">
      <c r="D314"/>
    </row>
    <row r="315" spans="4:4" x14ac:dyDescent="0.2">
      <c r="D315"/>
    </row>
    <row r="316" spans="4:4" x14ac:dyDescent="0.2">
      <c r="D316"/>
    </row>
    <row r="317" spans="4:4" x14ac:dyDescent="0.2">
      <c r="D317"/>
    </row>
    <row r="318" spans="4:4" x14ac:dyDescent="0.2">
      <c r="D318"/>
    </row>
    <row r="319" spans="4:4" x14ac:dyDescent="0.2">
      <c r="D319"/>
    </row>
    <row r="320" spans="4:4" x14ac:dyDescent="0.2">
      <c r="D320"/>
    </row>
    <row r="321" spans="4:4" x14ac:dyDescent="0.2">
      <c r="D321"/>
    </row>
    <row r="322" spans="4:4" x14ac:dyDescent="0.2">
      <c r="D322"/>
    </row>
    <row r="323" spans="4:4" x14ac:dyDescent="0.2">
      <c r="D323"/>
    </row>
    <row r="324" spans="4:4" x14ac:dyDescent="0.2">
      <c r="D324"/>
    </row>
    <row r="325" spans="4:4" x14ac:dyDescent="0.2">
      <c r="D325"/>
    </row>
    <row r="326" spans="4:4" x14ac:dyDescent="0.2">
      <c r="D326"/>
    </row>
    <row r="327" spans="4:4" x14ac:dyDescent="0.2">
      <c r="D327"/>
    </row>
    <row r="328" spans="4:4" x14ac:dyDescent="0.2">
      <c r="D328"/>
    </row>
    <row r="329" spans="4:4" x14ac:dyDescent="0.2">
      <c r="D329"/>
    </row>
    <row r="330" spans="4:4" x14ac:dyDescent="0.2">
      <c r="D330"/>
    </row>
    <row r="331" spans="4:4" x14ac:dyDescent="0.2">
      <c r="D331"/>
    </row>
    <row r="332" spans="4:4" x14ac:dyDescent="0.2">
      <c r="D332"/>
    </row>
    <row r="333" spans="4:4" x14ac:dyDescent="0.2">
      <c r="D333"/>
    </row>
    <row r="334" spans="4:4" x14ac:dyDescent="0.2">
      <c r="D334"/>
    </row>
    <row r="335" spans="4:4" x14ac:dyDescent="0.2">
      <c r="D335"/>
    </row>
    <row r="336" spans="4:4" x14ac:dyDescent="0.2">
      <c r="D336"/>
    </row>
    <row r="337" spans="4:4" x14ac:dyDescent="0.2">
      <c r="D337"/>
    </row>
    <row r="338" spans="4:4" x14ac:dyDescent="0.2">
      <c r="D338"/>
    </row>
    <row r="339" spans="4:4" x14ac:dyDescent="0.2">
      <c r="D339"/>
    </row>
    <row r="340" spans="4:4" x14ac:dyDescent="0.2">
      <c r="D340"/>
    </row>
    <row r="341" spans="4:4" x14ac:dyDescent="0.2">
      <c r="D341"/>
    </row>
    <row r="342" spans="4:4" x14ac:dyDescent="0.2">
      <c r="D342"/>
    </row>
    <row r="343" spans="4:4" x14ac:dyDescent="0.2">
      <c r="D343"/>
    </row>
    <row r="344" spans="4:4" x14ac:dyDescent="0.2">
      <c r="D344"/>
    </row>
    <row r="345" spans="4:4" x14ac:dyDescent="0.2">
      <c r="D345"/>
    </row>
    <row r="346" spans="4:4" x14ac:dyDescent="0.2">
      <c r="D346"/>
    </row>
    <row r="347" spans="4:4" x14ac:dyDescent="0.2">
      <c r="D347"/>
    </row>
    <row r="348" spans="4:4" x14ac:dyDescent="0.2">
      <c r="D348"/>
    </row>
    <row r="349" spans="4:4" x14ac:dyDescent="0.2">
      <c r="D349"/>
    </row>
    <row r="350" spans="4:4" x14ac:dyDescent="0.2">
      <c r="D350"/>
    </row>
    <row r="351" spans="4:4" x14ac:dyDescent="0.2">
      <c r="D351"/>
    </row>
    <row r="352" spans="4:4" x14ac:dyDescent="0.2">
      <c r="D352"/>
    </row>
    <row r="353" spans="4:4" x14ac:dyDescent="0.2">
      <c r="D353"/>
    </row>
    <row r="354" spans="4:4" x14ac:dyDescent="0.2">
      <c r="D354"/>
    </row>
    <row r="355" spans="4:4" x14ac:dyDescent="0.2">
      <c r="D355"/>
    </row>
    <row r="356" spans="4:4" x14ac:dyDescent="0.2">
      <c r="D356"/>
    </row>
    <row r="357" spans="4:4" x14ac:dyDescent="0.2">
      <c r="D357"/>
    </row>
    <row r="358" spans="4:4" x14ac:dyDescent="0.2">
      <c r="D358"/>
    </row>
    <row r="359" spans="4:4" x14ac:dyDescent="0.2">
      <c r="D359"/>
    </row>
    <row r="360" spans="4:4" x14ac:dyDescent="0.2">
      <c r="D360"/>
    </row>
    <row r="361" spans="4:4" x14ac:dyDescent="0.2">
      <c r="D361"/>
    </row>
    <row r="362" spans="4:4" x14ac:dyDescent="0.2">
      <c r="D362"/>
    </row>
    <row r="363" spans="4:4" x14ac:dyDescent="0.2">
      <c r="D363"/>
    </row>
    <row r="364" spans="4:4" x14ac:dyDescent="0.2">
      <c r="D364"/>
    </row>
    <row r="365" spans="4:4" x14ac:dyDescent="0.2">
      <c r="D365"/>
    </row>
    <row r="366" spans="4:4" x14ac:dyDescent="0.2">
      <c r="D366"/>
    </row>
    <row r="367" spans="4:4" x14ac:dyDescent="0.2">
      <c r="D367"/>
    </row>
    <row r="368" spans="4:4" x14ac:dyDescent="0.2">
      <c r="D368"/>
    </row>
    <row r="369" spans="4:4" x14ac:dyDescent="0.2">
      <c r="D369"/>
    </row>
    <row r="370" spans="4:4" x14ac:dyDescent="0.2">
      <c r="D370"/>
    </row>
    <row r="371" spans="4:4" x14ac:dyDescent="0.2">
      <c r="D371"/>
    </row>
    <row r="372" spans="4:4" x14ac:dyDescent="0.2">
      <c r="D372"/>
    </row>
    <row r="373" spans="4:4" x14ac:dyDescent="0.2">
      <c r="D373"/>
    </row>
    <row r="374" spans="4:4" x14ac:dyDescent="0.2">
      <c r="D374"/>
    </row>
    <row r="375" spans="4:4" x14ac:dyDescent="0.2">
      <c r="D375"/>
    </row>
    <row r="376" spans="4:4" x14ac:dyDescent="0.2">
      <c r="D376"/>
    </row>
    <row r="377" spans="4:4" x14ac:dyDescent="0.2">
      <c r="D377"/>
    </row>
    <row r="378" spans="4:4" x14ac:dyDescent="0.2">
      <c r="D378"/>
    </row>
    <row r="379" spans="4:4" x14ac:dyDescent="0.2">
      <c r="D379"/>
    </row>
    <row r="380" spans="4:4" x14ac:dyDescent="0.2">
      <c r="D380"/>
    </row>
    <row r="381" spans="4:4" x14ac:dyDescent="0.2">
      <c r="D381"/>
    </row>
    <row r="382" spans="4:4" x14ac:dyDescent="0.2">
      <c r="D382"/>
    </row>
    <row r="383" spans="4:4" x14ac:dyDescent="0.2">
      <c r="D383"/>
    </row>
    <row r="384" spans="4:4" x14ac:dyDescent="0.2">
      <c r="D384"/>
    </row>
    <row r="385" spans="4:4" x14ac:dyDescent="0.2">
      <c r="D385"/>
    </row>
    <row r="386" spans="4:4" x14ac:dyDescent="0.2">
      <c r="D386"/>
    </row>
    <row r="387" spans="4:4" x14ac:dyDescent="0.2">
      <c r="D387"/>
    </row>
    <row r="388" spans="4:4" x14ac:dyDescent="0.2">
      <c r="D388"/>
    </row>
    <row r="389" spans="4:4" x14ac:dyDescent="0.2">
      <c r="D389"/>
    </row>
    <row r="390" spans="4:4" x14ac:dyDescent="0.2">
      <c r="D390"/>
    </row>
    <row r="391" spans="4:4" x14ac:dyDescent="0.2">
      <c r="D391"/>
    </row>
    <row r="392" spans="4:4" x14ac:dyDescent="0.2">
      <c r="D392"/>
    </row>
    <row r="393" spans="4:4" x14ac:dyDescent="0.2">
      <c r="D393"/>
    </row>
    <row r="394" spans="4:4" x14ac:dyDescent="0.2">
      <c r="D394"/>
    </row>
    <row r="395" spans="4:4" x14ac:dyDescent="0.2">
      <c r="D395"/>
    </row>
    <row r="396" spans="4:4" x14ac:dyDescent="0.2">
      <c r="D396"/>
    </row>
    <row r="397" spans="4:4" x14ac:dyDescent="0.2">
      <c r="D397"/>
    </row>
    <row r="398" spans="4:4" x14ac:dyDescent="0.2">
      <c r="D398"/>
    </row>
    <row r="399" spans="4:4" x14ac:dyDescent="0.2">
      <c r="D399"/>
    </row>
    <row r="400" spans="4:4" x14ac:dyDescent="0.2">
      <c r="D400"/>
    </row>
    <row r="401" spans="4:4" x14ac:dyDescent="0.2">
      <c r="D401"/>
    </row>
    <row r="402" spans="4:4" x14ac:dyDescent="0.2">
      <c r="D402"/>
    </row>
    <row r="403" spans="4:4" x14ac:dyDescent="0.2">
      <c r="D403"/>
    </row>
    <row r="404" spans="4:4" x14ac:dyDescent="0.2">
      <c r="D404"/>
    </row>
    <row r="405" spans="4:4" x14ac:dyDescent="0.2">
      <c r="D405"/>
    </row>
    <row r="406" spans="4:4" x14ac:dyDescent="0.2">
      <c r="D406"/>
    </row>
    <row r="407" spans="4:4" x14ac:dyDescent="0.2">
      <c r="D407"/>
    </row>
    <row r="408" spans="4:4" x14ac:dyDescent="0.2">
      <c r="D408"/>
    </row>
    <row r="409" spans="4:4" x14ac:dyDescent="0.2">
      <c r="D409"/>
    </row>
    <row r="410" spans="4:4" x14ac:dyDescent="0.2">
      <c r="D410"/>
    </row>
    <row r="411" spans="4:4" x14ac:dyDescent="0.2">
      <c r="D411"/>
    </row>
    <row r="412" spans="4:4" x14ac:dyDescent="0.2">
      <c r="D412"/>
    </row>
    <row r="413" spans="4:4" x14ac:dyDescent="0.2">
      <c r="D413"/>
    </row>
    <row r="414" spans="4:4" x14ac:dyDescent="0.2">
      <c r="D414"/>
    </row>
    <row r="415" spans="4:4" x14ac:dyDescent="0.2">
      <c r="D415"/>
    </row>
  </sheetData>
  <dataConsolidate/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E18"/>
  <sheetViews>
    <sheetView workbookViewId="0">
      <selection activeCell="B11" sqref="B11"/>
    </sheetView>
  </sheetViews>
  <sheetFormatPr defaultRowHeight="14.25" x14ac:dyDescent="0.2"/>
  <cols>
    <col min="1" max="1" width="13.125" customWidth="1"/>
    <col min="2" max="2" width="14.375" customWidth="1"/>
    <col min="3" max="3" width="14.125" customWidth="1"/>
    <col min="4" max="4" width="16.75" customWidth="1"/>
    <col min="5" max="5" width="14.125" customWidth="1"/>
  </cols>
  <sheetData>
    <row r="1" spans="1:5" ht="46.5" customHeight="1" x14ac:dyDescent="0.2">
      <c r="A1" s="15" t="s">
        <v>41</v>
      </c>
      <c r="B1" s="15"/>
      <c r="C1" s="15"/>
      <c r="D1" s="15"/>
      <c r="E1" s="4"/>
    </row>
    <row r="2" spans="1:5" ht="81.599999999999994" customHeight="1" x14ac:dyDescent="0.2"/>
    <row r="3" spans="1:5" x14ac:dyDescent="0.2">
      <c r="A3" s="6" t="s">
        <v>38</v>
      </c>
      <c r="B3" s="14" t="s">
        <v>39</v>
      </c>
    </row>
    <row r="4" spans="1:5" x14ac:dyDescent="0.2">
      <c r="A4" s="11" t="s">
        <v>2214</v>
      </c>
      <c r="B4" s="3">
        <v>904780.97</v>
      </c>
    </row>
    <row r="5" spans="1:5" x14ac:dyDescent="0.2">
      <c r="A5" s="11" t="s">
        <v>2215</v>
      </c>
      <c r="B5" s="3">
        <v>1036676.8999999999</v>
      </c>
    </row>
    <row r="6" spans="1:5" x14ac:dyDescent="0.2">
      <c r="A6" s="11" t="s">
        <v>2216</v>
      </c>
      <c r="B6" s="3">
        <v>978707.99000000022</v>
      </c>
    </row>
    <row r="7" spans="1:5" x14ac:dyDescent="0.2">
      <c r="A7" s="31" t="s">
        <v>2218</v>
      </c>
      <c r="B7" s="30">
        <v>-1.1641532182693481E-10</v>
      </c>
    </row>
    <row r="8" spans="1:5" x14ac:dyDescent="0.2">
      <c r="A8" s="11" t="s">
        <v>2217</v>
      </c>
      <c r="B8" s="3">
        <v>0</v>
      </c>
      <c r="D8" s="18"/>
    </row>
    <row r="9" spans="1:5" ht="15" x14ac:dyDescent="0.25">
      <c r="A9" s="11" t="s">
        <v>2219</v>
      </c>
      <c r="B9" s="3">
        <v>0</v>
      </c>
      <c r="D9" s="16"/>
    </row>
    <row r="10" spans="1:5" x14ac:dyDescent="0.2">
      <c r="A10" s="11" t="s">
        <v>44</v>
      </c>
      <c r="B10" s="3">
        <v>2920165.86</v>
      </c>
      <c r="D10" s="17"/>
    </row>
    <row r="11" spans="1:5" x14ac:dyDescent="0.2">
      <c r="D11" s="18"/>
    </row>
    <row r="13" spans="1:5" ht="15" x14ac:dyDescent="0.25">
      <c r="D13" s="13"/>
    </row>
    <row r="14" spans="1:5" x14ac:dyDescent="0.2">
      <c r="D14" s="3"/>
      <c r="E14" s="18"/>
    </row>
    <row r="15" spans="1:5" x14ac:dyDescent="0.2">
      <c r="E15" s="19"/>
    </row>
    <row r="16" spans="1:5" ht="15" x14ac:dyDescent="0.25">
      <c r="E16" s="13"/>
    </row>
    <row r="17" spans="4:5" ht="15" x14ac:dyDescent="0.25">
      <c r="D17" s="16"/>
      <c r="E17" s="17"/>
    </row>
    <row r="18" spans="4:5" x14ac:dyDescent="0.2">
      <c r="D18" s="17"/>
    </row>
  </sheetData>
  <pageMargins left="0.51181102362204722" right="0.51181102362204722" top="0.78740157480314965" bottom="0.78740157480314965" header="0.31496062992125984" footer="0.31496062992125984"/>
  <pageSetup paperSize="9" scale="115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44"/>
  <sheetViews>
    <sheetView workbookViewId="0">
      <selection activeCell="D25" sqref="D25"/>
    </sheetView>
  </sheetViews>
  <sheetFormatPr defaultRowHeight="14.25" x14ac:dyDescent="0.2"/>
  <cols>
    <col min="1" max="1" width="42.375" customWidth="1"/>
    <col min="2" max="3" width="11.375" customWidth="1"/>
    <col min="4" max="4" width="10.625" customWidth="1"/>
    <col min="5" max="5" width="9.875" customWidth="1"/>
  </cols>
  <sheetData>
    <row r="1" spans="1:5" ht="23.25" x14ac:dyDescent="0.2">
      <c r="A1" s="32" t="s">
        <v>37</v>
      </c>
      <c r="B1" s="32"/>
      <c r="C1" s="32"/>
      <c r="D1" s="32"/>
      <c r="E1" s="32"/>
    </row>
    <row r="3" spans="1:5" x14ac:dyDescent="0.2">
      <c r="B3" s="6" t="s">
        <v>22</v>
      </c>
    </row>
    <row r="4" spans="1:5" x14ac:dyDescent="0.2">
      <c r="A4" s="6" t="s">
        <v>36</v>
      </c>
      <c r="B4" s="5" t="s">
        <v>34</v>
      </c>
      <c r="C4" s="5" t="s">
        <v>35</v>
      </c>
      <c r="D4" s="5" t="s">
        <v>28</v>
      </c>
      <c r="E4" s="14" t="s">
        <v>46</v>
      </c>
    </row>
    <row r="5" spans="1:5" x14ac:dyDescent="0.2">
      <c r="A5" s="11" t="s">
        <v>1844</v>
      </c>
      <c r="B5" s="9">
        <v>16316.13</v>
      </c>
      <c r="C5" s="9">
        <v>0</v>
      </c>
      <c r="D5" s="9">
        <v>0</v>
      </c>
      <c r="E5" s="9">
        <v>16316.13</v>
      </c>
    </row>
    <row r="6" spans="1:5" x14ac:dyDescent="0.2">
      <c r="A6" s="11" t="s">
        <v>1860</v>
      </c>
      <c r="B6" s="9">
        <v>857.83</v>
      </c>
      <c r="C6" s="9">
        <v>0</v>
      </c>
      <c r="D6" s="9">
        <v>0</v>
      </c>
      <c r="E6" s="9">
        <v>857.83</v>
      </c>
    </row>
    <row r="7" spans="1:5" x14ac:dyDescent="0.2">
      <c r="A7" s="11" t="s">
        <v>194</v>
      </c>
      <c r="B7" s="9">
        <v>36091.07</v>
      </c>
      <c r="C7" s="9">
        <v>19103.419999999998</v>
      </c>
      <c r="D7" s="9">
        <v>0</v>
      </c>
      <c r="E7" s="9">
        <v>16987.650000000001</v>
      </c>
    </row>
    <row r="8" spans="1:5" x14ac:dyDescent="0.2">
      <c r="A8" s="11" t="s">
        <v>267</v>
      </c>
      <c r="B8" s="9">
        <v>35993.78</v>
      </c>
      <c r="C8" s="9">
        <v>29242.099999999995</v>
      </c>
      <c r="D8" s="9">
        <v>0</v>
      </c>
      <c r="E8" s="9">
        <v>6751.6800000000039</v>
      </c>
    </row>
    <row r="9" spans="1:5" x14ac:dyDescent="0.2">
      <c r="A9" s="11" t="s">
        <v>1875</v>
      </c>
      <c r="B9" s="9">
        <v>7976.94</v>
      </c>
      <c r="C9" s="9">
        <v>0</v>
      </c>
      <c r="D9" s="9">
        <v>0</v>
      </c>
      <c r="E9" s="9">
        <v>7976.94</v>
      </c>
    </row>
    <row r="10" spans="1:5" x14ac:dyDescent="0.2">
      <c r="A10" s="11" t="s">
        <v>1231</v>
      </c>
      <c r="B10" s="9">
        <v>7413.8</v>
      </c>
      <c r="C10" s="9">
        <v>4971.8500000000004</v>
      </c>
      <c r="D10" s="9">
        <v>0</v>
      </c>
      <c r="E10" s="9">
        <v>2441.9499999999998</v>
      </c>
    </row>
    <row r="11" spans="1:5" x14ac:dyDescent="0.2">
      <c r="A11" s="11" t="s">
        <v>1886</v>
      </c>
      <c r="B11" s="9">
        <v>715.14</v>
      </c>
      <c r="C11" s="9">
        <v>0</v>
      </c>
      <c r="D11" s="9">
        <v>0</v>
      </c>
      <c r="E11" s="9">
        <v>715.14</v>
      </c>
    </row>
    <row r="12" spans="1:5" x14ac:dyDescent="0.2">
      <c r="A12" s="11" t="s">
        <v>2036</v>
      </c>
      <c r="B12" s="9">
        <v>97123.09</v>
      </c>
      <c r="C12" s="9">
        <v>0</v>
      </c>
      <c r="D12" s="9">
        <v>0</v>
      </c>
      <c r="E12" s="9">
        <v>97123.09</v>
      </c>
    </row>
    <row r="13" spans="1:5" x14ac:dyDescent="0.2">
      <c r="A13" s="11" t="s">
        <v>1084</v>
      </c>
      <c r="B13" s="9">
        <v>21853.83</v>
      </c>
      <c r="C13" s="9">
        <v>21853.829999999998</v>
      </c>
      <c r="D13" s="9">
        <v>0</v>
      </c>
      <c r="E13" s="9">
        <v>3.637978807091713E-12</v>
      </c>
    </row>
    <row r="14" spans="1:5" x14ac:dyDescent="0.2">
      <c r="A14" s="11" t="s">
        <v>1108</v>
      </c>
      <c r="B14" s="9">
        <v>27351.18</v>
      </c>
      <c r="C14" s="9">
        <v>27351.179999999997</v>
      </c>
      <c r="D14" s="9">
        <v>0</v>
      </c>
      <c r="E14" s="9">
        <v>3.637978807091713E-12</v>
      </c>
    </row>
    <row r="15" spans="1:5" x14ac:dyDescent="0.2">
      <c r="A15" s="11" t="s">
        <v>1115</v>
      </c>
      <c r="B15" s="9">
        <v>17560.5</v>
      </c>
      <c r="C15" s="9">
        <v>17560.5</v>
      </c>
      <c r="D15" s="9">
        <v>0</v>
      </c>
      <c r="E15" s="9">
        <v>0</v>
      </c>
    </row>
    <row r="16" spans="1:5" x14ac:dyDescent="0.2">
      <c r="A16" s="11" t="s">
        <v>1151</v>
      </c>
      <c r="B16" s="9">
        <v>17938</v>
      </c>
      <c r="C16" s="9">
        <v>17938</v>
      </c>
      <c r="D16" s="9">
        <v>0</v>
      </c>
      <c r="E16" s="9">
        <v>0</v>
      </c>
    </row>
    <row r="17" spans="1:5" x14ac:dyDescent="0.2">
      <c r="A17" s="11" t="s">
        <v>1090</v>
      </c>
      <c r="B17" s="9">
        <v>23166.86</v>
      </c>
      <c r="C17" s="9">
        <v>23166.86</v>
      </c>
      <c r="D17" s="9">
        <v>0</v>
      </c>
      <c r="E17" s="9">
        <v>0</v>
      </c>
    </row>
    <row r="18" spans="1:5" x14ac:dyDescent="0.2">
      <c r="A18" s="11" t="s">
        <v>1100</v>
      </c>
      <c r="B18" s="9">
        <v>22946.52</v>
      </c>
      <c r="C18" s="9">
        <v>22946.52</v>
      </c>
      <c r="D18" s="9">
        <v>0</v>
      </c>
      <c r="E18" s="9">
        <v>0</v>
      </c>
    </row>
    <row r="19" spans="1:5" x14ac:dyDescent="0.2">
      <c r="A19" s="11" t="s">
        <v>1540</v>
      </c>
      <c r="B19" s="9">
        <v>19116</v>
      </c>
      <c r="C19" s="9">
        <v>20000.41</v>
      </c>
      <c r="D19" s="9">
        <v>0</v>
      </c>
      <c r="E19" s="9">
        <v>-884.40999999999985</v>
      </c>
    </row>
    <row r="20" spans="1:5" x14ac:dyDescent="0.2">
      <c r="A20" s="11" t="s">
        <v>1679</v>
      </c>
      <c r="B20" s="9">
        <v>2505.63</v>
      </c>
      <c r="C20" s="9">
        <v>179.66</v>
      </c>
      <c r="D20" s="9">
        <v>0</v>
      </c>
      <c r="E20" s="9">
        <v>2325.9700000000003</v>
      </c>
    </row>
    <row r="21" spans="1:5" x14ac:dyDescent="0.2">
      <c r="A21" s="11" t="s">
        <v>365</v>
      </c>
      <c r="B21" s="9">
        <v>324546.33</v>
      </c>
      <c r="C21" s="9">
        <v>30749.68</v>
      </c>
      <c r="D21" s="9">
        <v>0</v>
      </c>
      <c r="E21" s="9">
        <v>293796.65000000002</v>
      </c>
    </row>
    <row r="22" spans="1:5" x14ac:dyDescent="0.2">
      <c r="A22" s="11" t="s">
        <v>1246</v>
      </c>
      <c r="B22" s="9">
        <v>2645</v>
      </c>
      <c r="C22" s="9">
        <v>57.84</v>
      </c>
      <c r="D22" s="9">
        <v>0</v>
      </c>
      <c r="E22" s="9">
        <v>2587.16</v>
      </c>
    </row>
    <row r="23" spans="1:5" x14ac:dyDescent="0.2">
      <c r="A23" s="11" t="s">
        <v>1473</v>
      </c>
      <c r="B23" s="9">
        <v>150991.91</v>
      </c>
      <c r="C23" s="9">
        <v>14351.220000000001</v>
      </c>
      <c r="D23" s="9">
        <v>0</v>
      </c>
      <c r="E23" s="9">
        <v>136640.69</v>
      </c>
    </row>
    <row r="24" spans="1:5" x14ac:dyDescent="0.2">
      <c r="A24" s="11" t="s">
        <v>1525</v>
      </c>
      <c r="B24" s="9">
        <v>38960</v>
      </c>
      <c r="C24" s="9">
        <v>610.54</v>
      </c>
      <c r="D24" s="9">
        <v>0</v>
      </c>
      <c r="E24" s="9">
        <v>38349.46</v>
      </c>
    </row>
    <row r="25" spans="1:5" x14ac:dyDescent="0.2">
      <c r="A25" s="11" t="s">
        <v>1563</v>
      </c>
      <c r="B25" s="9">
        <v>12810</v>
      </c>
      <c r="C25" s="9">
        <v>12810</v>
      </c>
      <c r="D25" s="9">
        <v>0</v>
      </c>
      <c r="E25" s="9">
        <v>0</v>
      </c>
    </row>
    <row r="26" spans="1:5" x14ac:dyDescent="0.2">
      <c r="A26" s="11" t="s">
        <v>1575</v>
      </c>
      <c r="B26" s="9">
        <v>1547631.26</v>
      </c>
      <c r="C26" s="9">
        <v>1547631.26</v>
      </c>
      <c r="D26" s="9">
        <v>0</v>
      </c>
      <c r="E26" s="9">
        <v>0</v>
      </c>
    </row>
    <row r="27" spans="1:5" x14ac:dyDescent="0.2">
      <c r="A27" s="11" t="s">
        <v>1617</v>
      </c>
      <c r="B27" s="9">
        <v>286664.12</v>
      </c>
      <c r="C27" s="9">
        <v>37789.839999999997</v>
      </c>
      <c r="D27" s="9">
        <v>0</v>
      </c>
      <c r="E27" s="9">
        <v>248874.28</v>
      </c>
    </row>
    <row r="28" spans="1:5" x14ac:dyDescent="0.2">
      <c r="A28" s="11" t="s">
        <v>1673</v>
      </c>
      <c r="B28" s="9"/>
      <c r="C28" s="9">
        <v>149.34</v>
      </c>
      <c r="D28" s="9">
        <v>0</v>
      </c>
      <c r="E28" s="9">
        <v>-149.34</v>
      </c>
    </row>
    <row r="29" spans="1:5" x14ac:dyDescent="0.2">
      <c r="A29" s="11" t="s">
        <v>1684</v>
      </c>
      <c r="B29" s="9">
        <v>15187.97</v>
      </c>
      <c r="C29" s="9">
        <v>7285.08</v>
      </c>
      <c r="D29" s="9">
        <v>0</v>
      </c>
      <c r="E29" s="9">
        <v>7902.8899999999994</v>
      </c>
    </row>
    <row r="30" spans="1:5" x14ac:dyDescent="0.2">
      <c r="A30" s="11" t="s">
        <v>1784</v>
      </c>
      <c r="B30" s="9">
        <v>10000</v>
      </c>
      <c r="C30" s="9">
        <v>10000</v>
      </c>
      <c r="D30" s="9">
        <v>0</v>
      </c>
      <c r="E30" s="9">
        <v>0</v>
      </c>
    </row>
    <row r="31" spans="1:5" x14ac:dyDescent="0.2">
      <c r="A31" s="11" t="s">
        <v>1867</v>
      </c>
      <c r="B31" s="9">
        <v>369.98</v>
      </c>
      <c r="C31" s="9">
        <v>0</v>
      </c>
      <c r="D31" s="9">
        <v>0</v>
      </c>
      <c r="E31" s="9">
        <v>369.98</v>
      </c>
    </row>
    <row r="32" spans="1:5" x14ac:dyDescent="0.2">
      <c r="A32" s="11" t="s">
        <v>2057</v>
      </c>
      <c r="B32" s="9">
        <v>805.42</v>
      </c>
      <c r="C32" s="9">
        <v>0</v>
      </c>
      <c r="D32" s="9">
        <v>0</v>
      </c>
      <c r="E32" s="9">
        <v>805.42</v>
      </c>
    </row>
    <row r="33" spans="1:5" x14ac:dyDescent="0.2">
      <c r="A33" s="11" t="s">
        <v>2073</v>
      </c>
      <c r="B33" s="9">
        <v>40000</v>
      </c>
      <c r="C33" s="9">
        <v>0</v>
      </c>
      <c r="D33" s="9">
        <v>0</v>
      </c>
      <c r="E33" s="9">
        <v>40000</v>
      </c>
    </row>
    <row r="34" spans="1:5" x14ac:dyDescent="0.2">
      <c r="A34" s="11" t="s">
        <v>2082</v>
      </c>
      <c r="B34" s="9">
        <v>249.88</v>
      </c>
      <c r="C34" s="9">
        <v>0</v>
      </c>
      <c r="D34" s="9">
        <v>0</v>
      </c>
      <c r="E34" s="9">
        <v>249.88</v>
      </c>
    </row>
    <row r="35" spans="1:5" x14ac:dyDescent="0.2">
      <c r="A35" s="11" t="s">
        <v>2084</v>
      </c>
      <c r="B35" s="9">
        <v>18679.77</v>
      </c>
      <c r="C35" s="9">
        <v>0</v>
      </c>
      <c r="D35" s="9">
        <v>0</v>
      </c>
      <c r="E35" s="9">
        <v>18679.77</v>
      </c>
    </row>
    <row r="36" spans="1:5" x14ac:dyDescent="0.2">
      <c r="A36" s="11" t="s">
        <v>2090</v>
      </c>
      <c r="B36" s="9">
        <v>128.66</v>
      </c>
      <c r="C36" s="9">
        <v>0</v>
      </c>
      <c r="D36" s="9">
        <v>0</v>
      </c>
      <c r="E36" s="9">
        <v>128.66</v>
      </c>
    </row>
    <row r="37" spans="1:5" x14ac:dyDescent="0.2">
      <c r="A37" s="11" t="s">
        <v>2097</v>
      </c>
      <c r="B37" s="9">
        <v>5000</v>
      </c>
      <c r="C37" s="9">
        <v>0</v>
      </c>
      <c r="D37" s="9">
        <v>0</v>
      </c>
      <c r="E37" s="9">
        <v>5000</v>
      </c>
    </row>
    <row r="38" spans="1:5" x14ac:dyDescent="0.2">
      <c r="A38" s="11" t="s">
        <v>2099</v>
      </c>
      <c r="B38" s="9">
        <v>18128.07</v>
      </c>
      <c r="C38" s="9">
        <v>0</v>
      </c>
      <c r="D38" s="9">
        <v>0</v>
      </c>
      <c r="E38" s="9">
        <v>18128.07</v>
      </c>
    </row>
    <row r="39" spans="1:5" x14ac:dyDescent="0.2">
      <c r="A39" s="11" t="s">
        <v>2101</v>
      </c>
      <c r="B39" s="9">
        <v>409.99</v>
      </c>
      <c r="C39" s="9">
        <v>0</v>
      </c>
      <c r="D39" s="9">
        <v>0</v>
      </c>
      <c r="E39" s="9">
        <v>409.99</v>
      </c>
    </row>
    <row r="40" spans="1:5" x14ac:dyDescent="0.2">
      <c r="A40" s="11" t="s">
        <v>2130</v>
      </c>
      <c r="B40" s="9">
        <v>5000</v>
      </c>
      <c r="C40" s="9">
        <v>0</v>
      </c>
      <c r="D40" s="9">
        <v>0</v>
      </c>
      <c r="E40" s="9">
        <v>5000</v>
      </c>
    </row>
    <row r="41" spans="1:5" x14ac:dyDescent="0.2">
      <c r="A41" s="11" t="s">
        <v>2135</v>
      </c>
      <c r="B41" s="9">
        <v>9000</v>
      </c>
      <c r="C41" s="9">
        <v>0</v>
      </c>
      <c r="D41" s="9">
        <v>0</v>
      </c>
      <c r="E41" s="9">
        <v>9000</v>
      </c>
    </row>
    <row r="42" spans="1:5" x14ac:dyDescent="0.2">
      <c r="A42" s="11" t="s">
        <v>2143</v>
      </c>
      <c r="B42" s="9">
        <v>1572.46</v>
      </c>
      <c r="C42" s="9">
        <v>0</v>
      </c>
      <c r="D42" s="9">
        <v>0</v>
      </c>
      <c r="E42" s="9">
        <v>1572.46</v>
      </c>
    </row>
    <row r="43" spans="1:5" x14ac:dyDescent="0.2">
      <c r="A43" s="11" t="s">
        <v>2209</v>
      </c>
      <c r="B43" s="9">
        <v>750</v>
      </c>
      <c r="C43" s="9">
        <v>0</v>
      </c>
      <c r="D43" s="9">
        <v>0</v>
      </c>
      <c r="E43" s="9">
        <v>750</v>
      </c>
    </row>
    <row r="44" spans="1:5" x14ac:dyDescent="0.2">
      <c r="A44" s="11" t="s">
        <v>44</v>
      </c>
      <c r="B44" s="9">
        <v>2844457.12</v>
      </c>
      <c r="C44" s="9">
        <v>1865749.1300000004</v>
      </c>
      <c r="D44" s="9">
        <v>0</v>
      </c>
      <c r="E44" s="9">
        <v>978707.98999999953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35"/>
  <sheetViews>
    <sheetView workbookViewId="0">
      <selection activeCell="E14" sqref="E14"/>
    </sheetView>
  </sheetViews>
  <sheetFormatPr defaultRowHeight="14.25" x14ac:dyDescent="0.2"/>
  <cols>
    <col min="1" max="1" width="13.125" customWidth="1"/>
    <col min="2" max="2" width="17.625" customWidth="1"/>
    <col min="4" max="4" width="13.125" customWidth="1"/>
    <col min="5" max="5" width="14.375" customWidth="1"/>
  </cols>
  <sheetData>
    <row r="1" spans="1:5" s="5" customFormat="1" x14ac:dyDescent="0.2"/>
    <row r="2" spans="1:5" s="5" customFormat="1" x14ac:dyDescent="0.2"/>
    <row r="4" spans="1:5" ht="23.25" x14ac:dyDescent="0.3">
      <c r="A4" s="20" t="s">
        <v>58</v>
      </c>
      <c r="D4" s="15" t="s">
        <v>59</v>
      </c>
      <c r="E4" s="15"/>
    </row>
    <row r="5" spans="1:5" x14ac:dyDescent="0.2">
      <c r="D5" s="5"/>
      <c r="E5" s="5"/>
    </row>
    <row r="6" spans="1:5" x14ac:dyDescent="0.2">
      <c r="A6" s="11" t="s">
        <v>38</v>
      </c>
      <c r="B6" s="14" t="s">
        <v>57</v>
      </c>
      <c r="D6" s="6" t="s">
        <v>38</v>
      </c>
      <c r="E6" s="14" t="s">
        <v>39</v>
      </c>
    </row>
    <row r="7" spans="1:5" x14ac:dyDescent="0.2">
      <c r="A7" s="11" t="s">
        <v>48</v>
      </c>
      <c r="B7" s="23"/>
      <c r="D7" s="11" t="s">
        <v>2214</v>
      </c>
      <c r="E7" s="3">
        <v>904780.97</v>
      </c>
    </row>
    <row r="8" spans="1:5" x14ac:dyDescent="0.2">
      <c r="A8" s="11" t="s">
        <v>49</v>
      </c>
      <c r="B8" s="12"/>
      <c r="D8" s="11" t="s">
        <v>2215</v>
      </c>
      <c r="E8" s="3">
        <v>1036676.8999999999</v>
      </c>
    </row>
    <row r="9" spans="1:5" x14ac:dyDescent="0.2">
      <c r="A9" s="11" t="s">
        <v>50</v>
      </c>
      <c r="D9" s="11" t="s">
        <v>2216</v>
      </c>
      <c r="E9" s="3">
        <v>978707.99000000022</v>
      </c>
    </row>
    <row r="10" spans="1:5" x14ac:dyDescent="0.2">
      <c r="A10" s="11" t="s">
        <v>60</v>
      </c>
      <c r="D10" s="31" t="s">
        <v>2218</v>
      </c>
      <c r="E10" s="30">
        <v>-1.1641532182693481E-10</v>
      </c>
    </row>
    <row r="11" spans="1:5" x14ac:dyDescent="0.2">
      <c r="A11" s="11" t="s">
        <v>51</v>
      </c>
      <c r="D11" s="11" t="s">
        <v>2217</v>
      </c>
      <c r="E11" s="3">
        <v>0</v>
      </c>
    </row>
    <row r="12" spans="1:5" x14ac:dyDescent="0.2">
      <c r="A12" s="11" t="s">
        <v>61</v>
      </c>
      <c r="D12" s="11" t="s">
        <v>2219</v>
      </c>
      <c r="E12" s="3">
        <v>0</v>
      </c>
    </row>
    <row r="13" spans="1:5" x14ac:dyDescent="0.2">
      <c r="A13" s="11" t="s">
        <v>52</v>
      </c>
      <c r="D13" s="11" t="s">
        <v>44</v>
      </c>
      <c r="E13" s="3">
        <v>2920165.86</v>
      </c>
    </row>
    <row r="14" spans="1:5" x14ac:dyDescent="0.2">
      <c r="A14" s="11" t="s">
        <v>53</v>
      </c>
    </row>
    <row r="15" spans="1:5" x14ac:dyDescent="0.2">
      <c r="A15" s="11" t="s">
        <v>54</v>
      </c>
    </row>
    <row r="16" spans="1:5" x14ac:dyDescent="0.2">
      <c r="A16" s="11" t="s">
        <v>55</v>
      </c>
    </row>
    <row r="17" spans="1:2" x14ac:dyDescent="0.2">
      <c r="A17" s="11" t="s">
        <v>56</v>
      </c>
    </row>
    <row r="18" spans="1:2" ht="15" x14ac:dyDescent="0.25">
      <c r="A18" s="21" t="s">
        <v>44</v>
      </c>
      <c r="B18">
        <f>SUBTOTAL(109,B6:B17)</f>
        <v>0</v>
      </c>
    </row>
    <row r="21" spans="1:2" ht="15" x14ac:dyDescent="0.25">
      <c r="A21" s="22" t="s">
        <v>62</v>
      </c>
    </row>
    <row r="23" spans="1:2" x14ac:dyDescent="0.2">
      <c r="A23" s="11" t="s">
        <v>38</v>
      </c>
      <c r="B23" s="14" t="s">
        <v>63</v>
      </c>
    </row>
    <row r="24" spans="1:2" x14ac:dyDescent="0.2">
      <c r="A24" s="11" t="s">
        <v>48</v>
      </c>
      <c r="B24" s="23">
        <f>GETPIVOTDATA("Campo1",$D$6,"Tipo Recurso","CONVÊNIO ")-B7</f>
        <v>904780.97</v>
      </c>
    </row>
    <row r="25" spans="1:2" x14ac:dyDescent="0.2">
      <c r="A25" s="11" t="s">
        <v>49</v>
      </c>
      <c r="B25" s="23" t="e">
        <f>GETPIVOTDATA("Campo1",$D$6,"Tipo Recurso","RA ")-B8</f>
        <v>#REF!</v>
      </c>
    </row>
    <row r="26" spans="1:2" x14ac:dyDescent="0.2">
      <c r="A26" s="11" t="s">
        <v>50</v>
      </c>
      <c r="B26" s="23">
        <f>GETPIVOTDATA("Campo1",$D$6,"Tipo Recurso","RD ")-B9</f>
        <v>1036676.8999999999</v>
      </c>
    </row>
    <row r="27" spans="1:2" x14ac:dyDescent="0.2">
      <c r="A27" s="11" t="s">
        <v>60</v>
      </c>
      <c r="B27" s="23">
        <f>GETPIVOTDATA("Campo1",$D$6,"Tipo Recurso","RI ")-B10</f>
        <v>978707.99000000022</v>
      </c>
    </row>
    <row r="28" spans="1:2" x14ac:dyDescent="0.2">
      <c r="A28" s="11" t="s">
        <v>51</v>
      </c>
      <c r="B28" s="23">
        <f>GETPIVOTDATA("Campo1",$D$6,"Tipo Recurso","RORÇ ")-B11</f>
        <v>-1.1641532182693481E-10</v>
      </c>
    </row>
    <row r="29" spans="1:2" x14ac:dyDescent="0.2">
      <c r="A29" s="11" t="s">
        <v>61</v>
      </c>
      <c r="B29" s="23">
        <f>GETPIVOTDATA("Campo1",$D$6,"Tipo Recurso","RINF ")-B12</f>
        <v>0</v>
      </c>
    </row>
    <row r="30" spans="1:2" x14ac:dyDescent="0.2">
      <c r="A30" s="11" t="s">
        <v>52</v>
      </c>
      <c r="B30" s="23">
        <f>GETPIVOTDATA("Campo1",$D$6,"Tipo Recurso","SEG ")-B12</f>
        <v>0</v>
      </c>
    </row>
    <row r="31" spans="1:2" x14ac:dyDescent="0.2">
      <c r="A31" s="11" t="s">
        <v>53</v>
      </c>
      <c r="B31" s="23" t="e">
        <f>GETPIVOTDATA("Campo1",$D$6,"Tipo Recurso","TREIN ")-B14</f>
        <v>#REF!</v>
      </c>
    </row>
    <row r="32" spans="1:2" x14ac:dyDescent="0.2">
      <c r="A32" s="11" t="s">
        <v>54</v>
      </c>
      <c r="B32" s="23" t="e">
        <f>GETPIVOTDATA("Campo1",$D$6,"Tipo Recurso","MANUT ")-B15</f>
        <v>#REF!</v>
      </c>
    </row>
    <row r="33" spans="1:2" x14ac:dyDescent="0.2">
      <c r="A33" s="11" t="s">
        <v>55</v>
      </c>
      <c r="B33" s="23" t="e">
        <f>GETPIVOTDATA("Campo1",$D$6,"Tipo Recurso","PPO ")-B16</f>
        <v>#REF!</v>
      </c>
    </row>
    <row r="34" spans="1:2" x14ac:dyDescent="0.2">
      <c r="A34" s="11" t="s">
        <v>56</v>
      </c>
      <c r="B34" s="23" t="e">
        <f>GETPIVOTDATA("Campo1",$D$6,"Tipo Recurso","TRANS ")-B17</f>
        <v>#REF!</v>
      </c>
    </row>
    <row r="35" spans="1:2" ht="15" x14ac:dyDescent="0.25">
      <c r="A35" s="21" t="s">
        <v>44</v>
      </c>
      <c r="B35" s="23" t="e">
        <f>SUBTOTAL(109,B24:B34)</f>
        <v>#REF!</v>
      </c>
    </row>
  </sheetData>
  <pageMargins left="0.511811024" right="0.511811024" top="0.78740157499999996" bottom="0.78740157499999996" header="0.31496062000000002" footer="0.31496062000000002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tabColor rgb="FFFFC000"/>
  </sheetPr>
  <dimension ref="A1:N3544"/>
  <sheetViews>
    <sheetView zoomScale="106" workbookViewId="0">
      <selection activeCell="G1755" sqref="G1755"/>
    </sheetView>
  </sheetViews>
  <sheetFormatPr defaultRowHeight="14.25" x14ac:dyDescent="0.2"/>
  <cols>
    <col min="1" max="1" width="27.625" style="24" customWidth="1"/>
    <col min="2" max="2" width="10.625" style="25" customWidth="1"/>
    <col min="3" max="3" width="17.25" style="26" bestFit="1" customWidth="1"/>
    <col min="4" max="4" width="15.25" style="26" customWidth="1"/>
    <col min="5" max="5" width="27" style="27" customWidth="1"/>
    <col min="6" max="6" width="45.625" style="28" customWidth="1"/>
    <col min="7" max="7" width="12.125" style="26" customWidth="1"/>
    <col min="8" max="8" width="13.625" style="29" customWidth="1"/>
    <col min="9" max="9" width="14.375" style="29" customWidth="1"/>
    <col min="10" max="10" width="12" style="29" customWidth="1"/>
    <col min="11" max="11" width="17.5" style="29" customWidth="1"/>
    <col min="12" max="13" width="9" style="24"/>
    <col min="14" max="14" width="14.75" style="24" customWidth="1"/>
    <col min="15" max="16384" width="9" style="24"/>
  </cols>
  <sheetData>
    <row r="1" spans="1:14" x14ac:dyDescent="0.2">
      <c r="A1" s="24" t="s">
        <v>0</v>
      </c>
      <c r="B1" s="25" t="s">
        <v>1</v>
      </c>
      <c r="C1" s="26" t="s">
        <v>2</v>
      </c>
      <c r="D1" s="26" t="s">
        <v>3</v>
      </c>
      <c r="E1" s="27" t="s">
        <v>4</v>
      </c>
      <c r="F1" s="28" t="s">
        <v>5</v>
      </c>
      <c r="G1" s="26" t="s">
        <v>26</v>
      </c>
      <c r="H1" s="29" t="s">
        <v>6</v>
      </c>
      <c r="I1" s="29" t="s">
        <v>7</v>
      </c>
      <c r="J1" s="29" t="s">
        <v>27</v>
      </c>
      <c r="K1" s="29" t="s">
        <v>25</v>
      </c>
      <c r="L1" s="24" t="s">
        <v>9</v>
      </c>
      <c r="M1" s="24" t="s">
        <v>8</v>
      </c>
      <c r="N1" s="24" t="s">
        <v>40</v>
      </c>
    </row>
    <row r="2" spans="1:14" ht="57" customHeight="1" x14ac:dyDescent="0.2">
      <c r="A2" s="24" t="s">
        <v>64</v>
      </c>
      <c r="B2" s="25">
        <v>44669</v>
      </c>
      <c r="C2" s="26">
        <v>15369</v>
      </c>
      <c r="D2" s="26" t="s">
        <v>65</v>
      </c>
      <c r="E2" s="27" t="s">
        <v>66</v>
      </c>
      <c r="F2" s="28" t="s">
        <v>67</v>
      </c>
      <c r="G2" s="26" t="s">
        <v>68</v>
      </c>
      <c r="H2" s="29">
        <v>70005.88</v>
      </c>
      <c r="J2" s="29">
        <f>IF(G2="Não",0,H2)</f>
        <v>70005.88</v>
      </c>
      <c r="K2" s="29">
        <f>IF(G2="Não",H2,0)</f>
        <v>0</v>
      </c>
      <c r="L2" s="24">
        <f>MONTH(B2)</f>
        <v>4</v>
      </c>
      <c r="M2" s="24" t="str">
        <f>VLOOKUP(L2,mês!A:B,2,0)</f>
        <v>Abril</v>
      </c>
      <c r="N2" s="24" t="str">
        <f>LEFT(A2,SEARCH("-",A2)-1)</f>
        <v xml:space="preserve">Diretoria </v>
      </c>
    </row>
    <row r="3" spans="1:14" ht="57" customHeight="1" x14ac:dyDescent="0.2">
      <c r="A3" s="24" t="s">
        <v>64</v>
      </c>
      <c r="B3" s="25">
        <v>44687</v>
      </c>
      <c r="C3" s="26">
        <v>15498</v>
      </c>
      <c r="D3" s="26" t="s">
        <v>65</v>
      </c>
      <c r="E3" s="27" t="s">
        <v>69</v>
      </c>
      <c r="F3" s="28" t="s">
        <v>70</v>
      </c>
      <c r="G3" s="26" t="s">
        <v>68</v>
      </c>
      <c r="H3" s="29">
        <v>1000</v>
      </c>
      <c r="J3" s="29">
        <f t="shared" ref="J3:J66" si="0">IF(G3="Não",0,H3)</f>
        <v>1000</v>
      </c>
      <c r="K3" s="29">
        <f t="shared" ref="K3:K66" si="1">IF(G3="Não",H3,0)</f>
        <v>0</v>
      </c>
      <c r="L3" s="24">
        <f t="shared" ref="L3:L66" si="2">MONTH(B3)</f>
        <v>5</v>
      </c>
      <c r="M3" s="24" t="str">
        <f>VLOOKUP(L3,mês!A:B,2,0)</f>
        <v>Maio</v>
      </c>
      <c r="N3" s="24" t="str">
        <f t="shared" ref="N3:N66" si="3">LEFT(A3,SEARCH("-",A3)-1)</f>
        <v xml:space="preserve">Diretoria </v>
      </c>
    </row>
    <row r="4" spans="1:14" ht="57" customHeight="1" x14ac:dyDescent="0.2">
      <c r="A4" s="24" t="s">
        <v>64</v>
      </c>
      <c r="B4" s="25">
        <v>44809</v>
      </c>
      <c r="C4" s="26">
        <v>15999</v>
      </c>
      <c r="D4" s="26" t="s">
        <v>65</v>
      </c>
      <c r="E4" s="27" t="s">
        <v>71</v>
      </c>
      <c r="F4" s="28" t="s">
        <v>72</v>
      </c>
      <c r="G4" s="26" t="s">
        <v>68</v>
      </c>
      <c r="H4" s="29">
        <v>1534.56</v>
      </c>
      <c r="J4" s="29">
        <f t="shared" si="0"/>
        <v>1534.56</v>
      </c>
      <c r="K4" s="29">
        <f t="shared" si="1"/>
        <v>0</v>
      </c>
      <c r="L4" s="24">
        <f t="shared" si="2"/>
        <v>9</v>
      </c>
      <c r="M4" s="24" t="str">
        <f>VLOOKUP(L4,mês!A:B,2,0)</f>
        <v>Setembro</v>
      </c>
      <c r="N4" s="24" t="str">
        <f t="shared" si="3"/>
        <v xml:space="preserve">Diretoria </v>
      </c>
    </row>
    <row r="5" spans="1:14" ht="57" customHeight="1" x14ac:dyDescent="0.2">
      <c r="A5" s="24" t="s">
        <v>64</v>
      </c>
      <c r="B5" s="25">
        <v>44827</v>
      </c>
      <c r="C5" s="26">
        <v>16091</v>
      </c>
      <c r="D5" s="26" t="s">
        <v>65</v>
      </c>
      <c r="E5" s="27" t="s">
        <v>73</v>
      </c>
      <c r="F5" s="28" t="s">
        <v>74</v>
      </c>
      <c r="G5" s="26" t="s">
        <v>68</v>
      </c>
      <c r="H5" s="29">
        <v>1000</v>
      </c>
      <c r="J5" s="29">
        <f t="shared" si="0"/>
        <v>1000</v>
      </c>
      <c r="K5" s="29">
        <f t="shared" si="1"/>
        <v>0</v>
      </c>
      <c r="L5" s="24">
        <f t="shared" si="2"/>
        <v>9</v>
      </c>
      <c r="M5" s="24" t="str">
        <f>VLOOKUP(L5,mês!A:B,2,0)</f>
        <v>Setembro</v>
      </c>
      <c r="N5" s="24" t="str">
        <f t="shared" si="3"/>
        <v xml:space="preserve">Diretoria </v>
      </c>
    </row>
    <row r="6" spans="1:14" ht="57" customHeight="1" x14ac:dyDescent="0.2">
      <c r="A6" s="24" t="s">
        <v>64</v>
      </c>
      <c r="B6" s="25">
        <v>44882</v>
      </c>
      <c r="C6" s="26">
        <v>16312</v>
      </c>
      <c r="D6" s="26" t="s">
        <v>65</v>
      </c>
      <c r="E6" s="27" t="s">
        <v>75</v>
      </c>
      <c r="F6" s="28" t="s">
        <v>76</v>
      </c>
      <c r="G6" s="26" t="s">
        <v>68</v>
      </c>
      <c r="H6" s="29">
        <v>17.87</v>
      </c>
      <c r="J6" s="29">
        <f t="shared" si="0"/>
        <v>17.87</v>
      </c>
      <c r="K6" s="29">
        <f t="shared" si="1"/>
        <v>0</v>
      </c>
      <c r="L6" s="24">
        <f t="shared" si="2"/>
        <v>11</v>
      </c>
      <c r="M6" s="24" t="str">
        <f>VLOOKUP(L6,mês!A:B,2,0)</f>
        <v>Novembro</v>
      </c>
      <c r="N6" s="24" t="str">
        <f t="shared" si="3"/>
        <v xml:space="preserve">Diretoria </v>
      </c>
    </row>
    <row r="7" spans="1:14" ht="57" customHeight="1" x14ac:dyDescent="0.2">
      <c r="A7" s="24" t="s">
        <v>64</v>
      </c>
      <c r="B7" s="25">
        <v>44896</v>
      </c>
      <c r="C7" s="26">
        <v>16364</v>
      </c>
      <c r="D7" s="26" t="s">
        <v>77</v>
      </c>
      <c r="E7" s="27" t="s">
        <v>78</v>
      </c>
      <c r="F7" s="28" t="s">
        <v>79</v>
      </c>
      <c r="G7" s="26" t="s">
        <v>68</v>
      </c>
      <c r="H7" s="29">
        <v>500</v>
      </c>
      <c r="J7" s="29">
        <f t="shared" si="0"/>
        <v>500</v>
      </c>
      <c r="K7" s="29">
        <f t="shared" si="1"/>
        <v>0</v>
      </c>
      <c r="L7" s="24">
        <f t="shared" si="2"/>
        <v>12</v>
      </c>
      <c r="M7" s="24" t="str">
        <f>VLOOKUP(L7,mês!A:B,2,0)</f>
        <v>Dezembro</v>
      </c>
      <c r="N7" s="24" t="str">
        <f t="shared" si="3"/>
        <v xml:space="preserve">Diretoria </v>
      </c>
    </row>
    <row r="8" spans="1:14" ht="57" customHeight="1" x14ac:dyDescent="0.2">
      <c r="A8" s="24" t="s">
        <v>64</v>
      </c>
      <c r="B8" s="25">
        <v>44896</v>
      </c>
      <c r="C8" s="26">
        <v>16365</v>
      </c>
      <c r="D8" s="26" t="s">
        <v>77</v>
      </c>
      <c r="E8" s="27" t="s">
        <v>78</v>
      </c>
      <c r="F8" s="28" t="s">
        <v>80</v>
      </c>
      <c r="G8" s="26" t="s">
        <v>68</v>
      </c>
      <c r="H8" s="29">
        <v>500</v>
      </c>
      <c r="J8" s="29">
        <f t="shared" si="0"/>
        <v>500</v>
      </c>
      <c r="K8" s="29">
        <f t="shared" si="1"/>
        <v>0</v>
      </c>
      <c r="L8" s="24">
        <f t="shared" si="2"/>
        <v>12</v>
      </c>
      <c r="M8" s="24" t="str">
        <f>VLOOKUP(L8,mês!A:B,2,0)</f>
        <v>Dezembro</v>
      </c>
      <c r="N8" s="24" t="str">
        <f t="shared" si="3"/>
        <v xml:space="preserve">Diretoria </v>
      </c>
    </row>
    <row r="9" spans="1:14" ht="57" customHeight="1" x14ac:dyDescent="0.2">
      <c r="A9" s="24" t="s">
        <v>64</v>
      </c>
      <c r="B9" s="25">
        <v>44896</v>
      </c>
      <c r="C9" s="26">
        <v>16366</v>
      </c>
      <c r="D9" s="26" t="s">
        <v>77</v>
      </c>
      <c r="E9" s="27" t="s">
        <v>78</v>
      </c>
      <c r="F9" s="28" t="s">
        <v>81</v>
      </c>
      <c r="G9" s="26" t="s">
        <v>68</v>
      </c>
      <c r="H9" s="29">
        <v>500</v>
      </c>
      <c r="J9" s="29">
        <f t="shared" si="0"/>
        <v>500</v>
      </c>
      <c r="K9" s="29">
        <f t="shared" si="1"/>
        <v>0</v>
      </c>
      <c r="L9" s="24">
        <f t="shared" si="2"/>
        <v>12</v>
      </c>
      <c r="M9" s="24" t="str">
        <f>VLOOKUP(L9,mês!A:B,2,0)</f>
        <v>Dezembro</v>
      </c>
      <c r="N9" s="24" t="str">
        <f t="shared" si="3"/>
        <v xml:space="preserve">Diretoria </v>
      </c>
    </row>
    <row r="10" spans="1:14" ht="57" customHeight="1" x14ac:dyDescent="0.2">
      <c r="A10" s="24" t="s">
        <v>64</v>
      </c>
      <c r="B10" s="25">
        <v>44896</v>
      </c>
      <c r="C10" s="26">
        <v>16368</v>
      </c>
      <c r="D10" s="26" t="s">
        <v>77</v>
      </c>
      <c r="E10" s="27" t="s">
        <v>78</v>
      </c>
      <c r="F10" s="28" t="s">
        <v>82</v>
      </c>
      <c r="G10" s="26" t="s">
        <v>68</v>
      </c>
      <c r="H10" s="29">
        <v>500</v>
      </c>
      <c r="J10" s="29">
        <f t="shared" si="0"/>
        <v>500</v>
      </c>
      <c r="K10" s="29">
        <f t="shared" si="1"/>
        <v>0</v>
      </c>
      <c r="L10" s="24">
        <f t="shared" si="2"/>
        <v>12</v>
      </c>
      <c r="M10" s="24" t="str">
        <f>VLOOKUP(L10,mês!A:B,2,0)</f>
        <v>Dezembro</v>
      </c>
      <c r="N10" s="24" t="str">
        <f t="shared" si="3"/>
        <v xml:space="preserve">Diretoria </v>
      </c>
    </row>
    <row r="11" spans="1:14" ht="57" customHeight="1" x14ac:dyDescent="0.2">
      <c r="A11" s="24" t="s">
        <v>64</v>
      </c>
      <c r="B11" s="25">
        <v>44896</v>
      </c>
      <c r="C11" s="26">
        <v>16369</v>
      </c>
      <c r="D11" s="26" t="s">
        <v>77</v>
      </c>
      <c r="E11" s="27" t="s">
        <v>78</v>
      </c>
      <c r="F11" s="28" t="s">
        <v>83</v>
      </c>
      <c r="G11" s="26" t="s">
        <v>68</v>
      </c>
      <c r="H11" s="29">
        <v>500</v>
      </c>
      <c r="J11" s="29">
        <f t="shared" si="0"/>
        <v>500</v>
      </c>
      <c r="K11" s="29">
        <f t="shared" si="1"/>
        <v>0</v>
      </c>
      <c r="L11" s="24">
        <f t="shared" si="2"/>
        <v>12</v>
      </c>
      <c r="M11" s="24" t="str">
        <f>VLOOKUP(L11,mês!A:B,2,0)</f>
        <v>Dezembro</v>
      </c>
      <c r="N11" s="24" t="str">
        <f t="shared" si="3"/>
        <v xml:space="preserve">Diretoria </v>
      </c>
    </row>
    <row r="12" spans="1:14" ht="57" customHeight="1" x14ac:dyDescent="0.2">
      <c r="A12" s="24" t="s">
        <v>84</v>
      </c>
      <c r="B12" s="25">
        <v>44609</v>
      </c>
      <c r="C12" s="26">
        <v>15151</v>
      </c>
      <c r="D12" s="26" t="s">
        <v>65</v>
      </c>
      <c r="E12" s="27" t="s">
        <v>85</v>
      </c>
      <c r="F12" s="28" t="s">
        <v>86</v>
      </c>
      <c r="G12" s="26" t="s">
        <v>68</v>
      </c>
      <c r="H12" s="29">
        <v>651</v>
      </c>
      <c r="J12" s="29">
        <f t="shared" si="0"/>
        <v>651</v>
      </c>
      <c r="K12" s="29">
        <f t="shared" si="1"/>
        <v>0</v>
      </c>
      <c r="L12" s="24">
        <f t="shared" si="2"/>
        <v>2</v>
      </c>
      <c r="M12" s="24" t="str">
        <f>VLOOKUP(L12,mês!A:B,2,0)</f>
        <v>Fevereiro</v>
      </c>
      <c r="N12" s="24" t="str">
        <f t="shared" si="3"/>
        <v xml:space="preserve">Diretoria </v>
      </c>
    </row>
    <row r="13" spans="1:14" ht="57" customHeight="1" x14ac:dyDescent="0.2">
      <c r="A13" s="24" t="s">
        <v>84</v>
      </c>
      <c r="B13" s="25">
        <v>44615</v>
      </c>
      <c r="C13" s="26">
        <v>15166</v>
      </c>
      <c r="D13" s="26" t="s">
        <v>65</v>
      </c>
      <c r="E13" s="27" t="s">
        <v>87</v>
      </c>
      <c r="F13" s="28" t="s">
        <v>88</v>
      </c>
      <c r="G13" s="26" t="s">
        <v>68</v>
      </c>
      <c r="H13" s="29">
        <v>2037.21</v>
      </c>
      <c r="J13" s="29">
        <f t="shared" si="0"/>
        <v>2037.21</v>
      </c>
      <c r="K13" s="29">
        <f t="shared" si="1"/>
        <v>0</v>
      </c>
      <c r="L13" s="24">
        <f t="shared" si="2"/>
        <v>2</v>
      </c>
      <c r="M13" s="24" t="str">
        <f>VLOOKUP(L13,mês!A:B,2,0)</f>
        <v>Fevereiro</v>
      </c>
      <c r="N13" s="24" t="str">
        <f t="shared" si="3"/>
        <v xml:space="preserve">Diretoria </v>
      </c>
    </row>
    <row r="14" spans="1:14" ht="57" customHeight="1" x14ac:dyDescent="0.2">
      <c r="A14" s="24" t="s">
        <v>84</v>
      </c>
      <c r="B14" s="25">
        <v>44632</v>
      </c>
      <c r="C14" s="26">
        <v>15216</v>
      </c>
      <c r="D14" s="26" t="s">
        <v>65</v>
      </c>
      <c r="E14" s="27" t="s">
        <v>89</v>
      </c>
      <c r="F14" s="28" t="s">
        <v>90</v>
      </c>
      <c r="G14" s="26" t="s">
        <v>68</v>
      </c>
      <c r="H14" s="29">
        <v>600</v>
      </c>
      <c r="J14" s="29">
        <f t="shared" si="0"/>
        <v>600</v>
      </c>
      <c r="K14" s="29">
        <f t="shared" si="1"/>
        <v>0</v>
      </c>
      <c r="L14" s="24">
        <f t="shared" si="2"/>
        <v>3</v>
      </c>
      <c r="M14" s="24" t="str">
        <f>VLOOKUP(L14,mês!A:B,2,0)</f>
        <v>Março</v>
      </c>
      <c r="N14" s="24" t="str">
        <f t="shared" si="3"/>
        <v xml:space="preserve">Diretoria </v>
      </c>
    </row>
    <row r="15" spans="1:14" ht="57" customHeight="1" x14ac:dyDescent="0.2">
      <c r="A15" s="24" t="s">
        <v>84</v>
      </c>
      <c r="B15" s="25">
        <v>44635</v>
      </c>
      <c r="C15" s="26">
        <v>15224</v>
      </c>
      <c r="D15" s="26" t="s">
        <v>91</v>
      </c>
      <c r="E15" s="27" t="s">
        <v>92</v>
      </c>
      <c r="F15" s="28" t="s">
        <v>93</v>
      </c>
      <c r="G15" s="26" t="s">
        <v>68</v>
      </c>
      <c r="H15" s="29">
        <v>222.81</v>
      </c>
      <c r="J15" s="29">
        <f t="shared" si="0"/>
        <v>222.81</v>
      </c>
      <c r="K15" s="29">
        <f t="shared" si="1"/>
        <v>0</v>
      </c>
      <c r="L15" s="24">
        <f t="shared" si="2"/>
        <v>3</v>
      </c>
      <c r="M15" s="24" t="str">
        <f>VLOOKUP(L15,mês!A:B,2,0)</f>
        <v>Março</v>
      </c>
      <c r="N15" s="24" t="str">
        <f t="shared" si="3"/>
        <v xml:space="preserve">Diretoria </v>
      </c>
    </row>
    <row r="16" spans="1:14" ht="57" customHeight="1" x14ac:dyDescent="0.2">
      <c r="A16" s="24" t="s">
        <v>84</v>
      </c>
      <c r="B16" s="25">
        <v>44638</v>
      </c>
      <c r="C16" s="26">
        <v>15236</v>
      </c>
      <c r="D16" s="26" t="s">
        <v>65</v>
      </c>
      <c r="E16" s="27" t="s">
        <v>87</v>
      </c>
      <c r="F16" s="28" t="s">
        <v>94</v>
      </c>
      <c r="G16" s="26" t="s">
        <v>68</v>
      </c>
      <c r="H16" s="29">
        <v>2463.1</v>
      </c>
      <c r="J16" s="29">
        <f t="shared" si="0"/>
        <v>2463.1</v>
      </c>
      <c r="K16" s="29">
        <f t="shared" si="1"/>
        <v>0</v>
      </c>
      <c r="L16" s="24">
        <f t="shared" si="2"/>
        <v>3</v>
      </c>
      <c r="M16" s="24" t="str">
        <f>VLOOKUP(L16,mês!A:B,2,0)</f>
        <v>Março</v>
      </c>
      <c r="N16" s="24" t="str">
        <f t="shared" si="3"/>
        <v xml:space="preserve">Diretoria </v>
      </c>
    </row>
    <row r="17" spans="1:14" ht="57" customHeight="1" x14ac:dyDescent="0.2">
      <c r="A17" s="24" t="s">
        <v>84</v>
      </c>
      <c r="B17" s="25">
        <v>44644</v>
      </c>
      <c r="C17" s="26">
        <v>15256</v>
      </c>
      <c r="D17" s="26" t="s">
        <v>65</v>
      </c>
      <c r="E17" s="27" t="s">
        <v>95</v>
      </c>
      <c r="F17" s="28" t="s">
        <v>96</v>
      </c>
      <c r="G17" s="26" t="s">
        <v>68</v>
      </c>
      <c r="H17" s="29">
        <v>1614.6</v>
      </c>
      <c r="J17" s="29">
        <f t="shared" si="0"/>
        <v>1614.6</v>
      </c>
      <c r="K17" s="29">
        <f t="shared" si="1"/>
        <v>0</v>
      </c>
      <c r="L17" s="24">
        <f t="shared" si="2"/>
        <v>3</v>
      </c>
      <c r="M17" s="24" t="str">
        <f>VLOOKUP(L17,mês!A:B,2,0)</f>
        <v>Março</v>
      </c>
      <c r="N17" s="24" t="str">
        <f t="shared" si="3"/>
        <v xml:space="preserve">Diretoria </v>
      </c>
    </row>
    <row r="18" spans="1:14" ht="57" customHeight="1" x14ac:dyDescent="0.2">
      <c r="A18" s="24" t="s">
        <v>84</v>
      </c>
      <c r="B18" s="25">
        <v>44650</v>
      </c>
      <c r="C18" s="26">
        <v>15288</v>
      </c>
      <c r="D18" s="26" t="s">
        <v>65</v>
      </c>
      <c r="E18" s="27" t="s">
        <v>97</v>
      </c>
      <c r="F18" s="28" t="s">
        <v>98</v>
      </c>
      <c r="G18" s="26" t="s">
        <v>68</v>
      </c>
      <c r="H18" s="29">
        <v>3375.91</v>
      </c>
      <c r="J18" s="29">
        <f t="shared" si="0"/>
        <v>3375.91</v>
      </c>
      <c r="K18" s="29">
        <f t="shared" si="1"/>
        <v>0</v>
      </c>
      <c r="L18" s="24">
        <f t="shared" si="2"/>
        <v>3</v>
      </c>
      <c r="M18" s="24" t="str">
        <f>VLOOKUP(L18,mês!A:B,2,0)</f>
        <v>Março</v>
      </c>
      <c r="N18" s="24" t="str">
        <f t="shared" si="3"/>
        <v xml:space="preserve">Diretoria </v>
      </c>
    </row>
    <row r="19" spans="1:14" ht="57" customHeight="1" x14ac:dyDescent="0.2">
      <c r="A19" s="24" t="s">
        <v>84</v>
      </c>
      <c r="B19" s="25">
        <v>44650</v>
      </c>
      <c r="C19" s="26">
        <v>15289</v>
      </c>
      <c r="D19" s="26" t="s">
        <v>65</v>
      </c>
      <c r="E19" s="27" t="s">
        <v>99</v>
      </c>
      <c r="F19" s="28" t="s">
        <v>98</v>
      </c>
      <c r="G19" s="26" t="s">
        <v>68</v>
      </c>
      <c r="H19" s="29">
        <v>5514.09</v>
      </c>
      <c r="J19" s="29">
        <f t="shared" si="0"/>
        <v>5514.09</v>
      </c>
      <c r="K19" s="29">
        <f t="shared" si="1"/>
        <v>0</v>
      </c>
      <c r="L19" s="24">
        <f t="shared" si="2"/>
        <v>3</v>
      </c>
      <c r="M19" s="24" t="str">
        <f>VLOOKUP(L19,mês!A:B,2,0)</f>
        <v>Março</v>
      </c>
      <c r="N19" s="24" t="str">
        <f t="shared" si="3"/>
        <v xml:space="preserve">Diretoria </v>
      </c>
    </row>
    <row r="20" spans="1:14" ht="57" customHeight="1" x14ac:dyDescent="0.2">
      <c r="A20" s="24" t="s">
        <v>84</v>
      </c>
      <c r="B20" s="25">
        <v>44651</v>
      </c>
      <c r="C20" s="26">
        <v>15293</v>
      </c>
      <c r="D20" s="26" t="s">
        <v>65</v>
      </c>
      <c r="E20" s="27" t="s">
        <v>87</v>
      </c>
      <c r="F20" s="28" t="s">
        <v>100</v>
      </c>
      <c r="G20" s="26" t="s">
        <v>68</v>
      </c>
      <c r="H20" s="29">
        <v>2159.8200000000002</v>
      </c>
      <c r="J20" s="29">
        <f t="shared" si="0"/>
        <v>2159.8200000000002</v>
      </c>
      <c r="K20" s="29">
        <f t="shared" si="1"/>
        <v>0</v>
      </c>
      <c r="L20" s="24">
        <f t="shared" si="2"/>
        <v>3</v>
      </c>
      <c r="M20" s="24" t="str">
        <f>VLOOKUP(L20,mês!A:B,2,0)</f>
        <v>Março</v>
      </c>
      <c r="N20" s="24" t="str">
        <f t="shared" si="3"/>
        <v xml:space="preserve">Diretoria </v>
      </c>
    </row>
    <row r="21" spans="1:14" ht="57" customHeight="1" x14ac:dyDescent="0.2">
      <c r="A21" s="24" t="s">
        <v>84</v>
      </c>
      <c r="B21" s="25">
        <v>44651</v>
      </c>
      <c r="C21" s="26">
        <v>15295</v>
      </c>
      <c r="D21" s="26" t="s">
        <v>65</v>
      </c>
      <c r="E21" s="27" t="s">
        <v>101</v>
      </c>
      <c r="F21" s="28" t="s">
        <v>102</v>
      </c>
      <c r="G21" s="26" t="s">
        <v>68</v>
      </c>
      <c r="H21" s="29">
        <v>1039.2</v>
      </c>
      <c r="J21" s="29">
        <f t="shared" si="0"/>
        <v>1039.2</v>
      </c>
      <c r="K21" s="29">
        <f t="shared" si="1"/>
        <v>0</v>
      </c>
      <c r="L21" s="24">
        <f t="shared" si="2"/>
        <v>3</v>
      </c>
      <c r="M21" s="24" t="str">
        <f>VLOOKUP(L21,mês!A:B,2,0)</f>
        <v>Março</v>
      </c>
      <c r="N21" s="24" t="str">
        <f t="shared" si="3"/>
        <v xml:space="preserve">Diretoria </v>
      </c>
    </row>
    <row r="22" spans="1:14" ht="57" customHeight="1" x14ac:dyDescent="0.2">
      <c r="A22" s="24" t="s">
        <v>84</v>
      </c>
      <c r="B22" s="25">
        <v>44662</v>
      </c>
      <c r="C22" s="26">
        <v>15344</v>
      </c>
      <c r="D22" s="26" t="s">
        <v>65</v>
      </c>
      <c r="E22" s="27" t="s">
        <v>87</v>
      </c>
      <c r="F22" s="28" t="s">
        <v>103</v>
      </c>
      <c r="G22" s="26" t="s">
        <v>68</v>
      </c>
      <c r="H22" s="29">
        <v>91.8</v>
      </c>
      <c r="J22" s="29">
        <f t="shared" si="0"/>
        <v>91.8</v>
      </c>
      <c r="K22" s="29">
        <f t="shared" si="1"/>
        <v>0</v>
      </c>
      <c r="L22" s="24">
        <f t="shared" si="2"/>
        <v>4</v>
      </c>
      <c r="M22" s="24" t="str">
        <f>VLOOKUP(L22,mês!A:B,2,0)</f>
        <v>Abril</v>
      </c>
      <c r="N22" s="24" t="str">
        <f t="shared" si="3"/>
        <v xml:space="preserve">Diretoria </v>
      </c>
    </row>
    <row r="23" spans="1:14" ht="57" customHeight="1" x14ac:dyDescent="0.2">
      <c r="A23" s="24" t="s">
        <v>84</v>
      </c>
      <c r="B23" s="25">
        <v>44677</v>
      </c>
      <c r="C23" s="26">
        <v>15398</v>
      </c>
      <c r="D23" s="26" t="s">
        <v>91</v>
      </c>
      <c r="E23" s="27" t="s">
        <v>92</v>
      </c>
      <c r="F23" s="28" t="s">
        <v>104</v>
      </c>
      <c r="G23" s="26" t="s">
        <v>68</v>
      </c>
      <c r="H23" s="29">
        <v>300</v>
      </c>
      <c r="J23" s="29">
        <f t="shared" si="0"/>
        <v>300</v>
      </c>
      <c r="K23" s="29">
        <f t="shared" si="1"/>
        <v>0</v>
      </c>
      <c r="L23" s="24">
        <f t="shared" si="2"/>
        <v>4</v>
      </c>
      <c r="M23" s="24" t="str">
        <f>VLOOKUP(L23,mês!A:B,2,0)</f>
        <v>Abril</v>
      </c>
      <c r="N23" s="24" t="str">
        <f t="shared" si="3"/>
        <v xml:space="preserve">Diretoria </v>
      </c>
    </row>
    <row r="24" spans="1:14" ht="57" customHeight="1" x14ac:dyDescent="0.2">
      <c r="A24" s="24" t="s">
        <v>84</v>
      </c>
      <c r="B24" s="25">
        <v>44678</v>
      </c>
      <c r="C24" s="26">
        <v>15405</v>
      </c>
      <c r="D24" s="26" t="s">
        <v>65</v>
      </c>
      <c r="E24" s="27" t="s">
        <v>87</v>
      </c>
      <c r="F24" s="28" t="s">
        <v>105</v>
      </c>
      <c r="G24" s="26" t="s">
        <v>68</v>
      </c>
      <c r="H24" s="29">
        <v>2335.87</v>
      </c>
      <c r="J24" s="29">
        <f t="shared" si="0"/>
        <v>2335.87</v>
      </c>
      <c r="K24" s="29">
        <f t="shared" si="1"/>
        <v>0</v>
      </c>
      <c r="L24" s="24">
        <f t="shared" si="2"/>
        <v>4</v>
      </c>
      <c r="M24" s="24" t="str">
        <f>VLOOKUP(L24,mês!A:B,2,0)</f>
        <v>Abril</v>
      </c>
      <c r="N24" s="24" t="str">
        <f t="shared" si="3"/>
        <v xml:space="preserve">Diretoria </v>
      </c>
    </row>
    <row r="25" spans="1:14" ht="57" customHeight="1" x14ac:dyDescent="0.2">
      <c r="A25" s="24" t="s">
        <v>106</v>
      </c>
      <c r="B25" s="25">
        <v>44670</v>
      </c>
      <c r="C25" s="26">
        <v>15376</v>
      </c>
      <c r="D25" s="26" t="s">
        <v>107</v>
      </c>
      <c r="E25" s="27" t="s">
        <v>75</v>
      </c>
      <c r="F25" s="28" t="s">
        <v>108</v>
      </c>
      <c r="G25" s="26" t="s">
        <v>68</v>
      </c>
      <c r="H25" s="29">
        <v>171.57</v>
      </c>
      <c r="J25" s="29">
        <f t="shared" si="0"/>
        <v>171.57</v>
      </c>
      <c r="K25" s="29">
        <f t="shared" si="1"/>
        <v>0</v>
      </c>
      <c r="L25" s="24">
        <f t="shared" si="2"/>
        <v>4</v>
      </c>
      <c r="M25" s="24" t="str">
        <f>VLOOKUP(L25,mês!A:B,2,0)</f>
        <v>Abril</v>
      </c>
      <c r="N25" s="24" t="str">
        <f t="shared" si="3"/>
        <v xml:space="preserve">Diretoria </v>
      </c>
    </row>
    <row r="26" spans="1:14" ht="57" customHeight="1" x14ac:dyDescent="0.2">
      <c r="A26" s="24" t="s">
        <v>106</v>
      </c>
      <c r="B26" s="25">
        <v>44685</v>
      </c>
      <c r="C26" s="26">
        <v>15481</v>
      </c>
      <c r="D26" s="26" t="s">
        <v>107</v>
      </c>
      <c r="E26" s="27" t="s">
        <v>75</v>
      </c>
      <c r="F26" s="28" t="s">
        <v>109</v>
      </c>
      <c r="G26" s="26" t="s">
        <v>68</v>
      </c>
      <c r="H26" s="29">
        <v>150.12</v>
      </c>
      <c r="J26" s="29">
        <f t="shared" si="0"/>
        <v>150.12</v>
      </c>
      <c r="K26" s="29">
        <f t="shared" si="1"/>
        <v>0</v>
      </c>
      <c r="L26" s="24">
        <f t="shared" si="2"/>
        <v>5</v>
      </c>
      <c r="M26" s="24" t="str">
        <f>VLOOKUP(L26,mês!A:B,2,0)</f>
        <v>Maio</v>
      </c>
      <c r="N26" s="24" t="str">
        <f t="shared" si="3"/>
        <v xml:space="preserve">Diretoria </v>
      </c>
    </row>
    <row r="27" spans="1:14" ht="57" customHeight="1" x14ac:dyDescent="0.2">
      <c r="A27" s="24" t="s">
        <v>106</v>
      </c>
      <c r="B27" s="25">
        <v>44701</v>
      </c>
      <c r="C27" s="26">
        <v>15610</v>
      </c>
      <c r="D27" s="26" t="s">
        <v>107</v>
      </c>
      <c r="E27" s="27" t="s">
        <v>75</v>
      </c>
      <c r="F27" s="28" t="s">
        <v>110</v>
      </c>
      <c r="G27" s="26" t="s">
        <v>68</v>
      </c>
      <c r="H27" s="29">
        <v>171.57</v>
      </c>
      <c r="J27" s="29">
        <f t="shared" si="0"/>
        <v>171.57</v>
      </c>
      <c r="K27" s="29">
        <f t="shared" si="1"/>
        <v>0</v>
      </c>
      <c r="L27" s="24">
        <f t="shared" si="2"/>
        <v>5</v>
      </c>
      <c r="M27" s="24" t="str">
        <f>VLOOKUP(L27,mês!A:B,2,0)</f>
        <v>Maio</v>
      </c>
      <c r="N27" s="24" t="str">
        <f t="shared" si="3"/>
        <v xml:space="preserve">Diretoria </v>
      </c>
    </row>
    <row r="28" spans="1:14" ht="57" customHeight="1" x14ac:dyDescent="0.2">
      <c r="A28" s="24" t="s">
        <v>106</v>
      </c>
      <c r="B28" s="25">
        <v>44701</v>
      </c>
      <c r="C28" s="26">
        <v>15611</v>
      </c>
      <c r="D28" s="26" t="s">
        <v>107</v>
      </c>
      <c r="E28" s="27" t="s">
        <v>75</v>
      </c>
      <c r="F28" s="28" t="s">
        <v>111</v>
      </c>
      <c r="G28" s="26" t="s">
        <v>68</v>
      </c>
      <c r="H28" s="29">
        <v>171.57</v>
      </c>
      <c r="J28" s="29">
        <f t="shared" si="0"/>
        <v>171.57</v>
      </c>
      <c r="K28" s="29">
        <f t="shared" si="1"/>
        <v>0</v>
      </c>
      <c r="L28" s="24">
        <f t="shared" si="2"/>
        <v>5</v>
      </c>
      <c r="M28" s="24" t="str">
        <f>VLOOKUP(L28,mês!A:B,2,0)</f>
        <v>Maio</v>
      </c>
      <c r="N28" s="24" t="str">
        <f t="shared" si="3"/>
        <v xml:space="preserve">Diretoria </v>
      </c>
    </row>
    <row r="29" spans="1:14" ht="57" customHeight="1" x14ac:dyDescent="0.2">
      <c r="A29" s="24" t="s">
        <v>106</v>
      </c>
      <c r="B29" s="25">
        <v>44714</v>
      </c>
      <c r="C29" s="26">
        <v>15644</v>
      </c>
      <c r="D29" s="26" t="s">
        <v>107</v>
      </c>
      <c r="E29" s="27" t="s">
        <v>75</v>
      </c>
      <c r="F29" s="28" t="s">
        <v>112</v>
      </c>
      <c r="G29" s="26" t="s">
        <v>68</v>
      </c>
      <c r="H29" s="29">
        <v>171.57</v>
      </c>
      <c r="J29" s="29">
        <f t="shared" si="0"/>
        <v>171.57</v>
      </c>
      <c r="K29" s="29">
        <f t="shared" si="1"/>
        <v>0</v>
      </c>
      <c r="L29" s="24">
        <f t="shared" si="2"/>
        <v>6</v>
      </c>
      <c r="M29" s="24" t="str">
        <f>VLOOKUP(L29,mês!A:B,2,0)</f>
        <v>Junho</v>
      </c>
      <c r="N29" s="24" t="str">
        <f t="shared" si="3"/>
        <v xml:space="preserve">Diretoria </v>
      </c>
    </row>
    <row r="30" spans="1:14" ht="57" customHeight="1" x14ac:dyDescent="0.2">
      <c r="A30" s="24" t="s">
        <v>106</v>
      </c>
      <c r="B30" s="25">
        <v>44714</v>
      </c>
      <c r="C30" s="26">
        <v>15645</v>
      </c>
      <c r="D30" s="26" t="s">
        <v>107</v>
      </c>
      <c r="E30" s="27" t="s">
        <v>75</v>
      </c>
      <c r="F30" s="28" t="s">
        <v>113</v>
      </c>
      <c r="G30" s="26" t="s">
        <v>68</v>
      </c>
      <c r="H30" s="29">
        <v>171.57</v>
      </c>
      <c r="J30" s="29">
        <f t="shared" si="0"/>
        <v>171.57</v>
      </c>
      <c r="K30" s="29">
        <f t="shared" si="1"/>
        <v>0</v>
      </c>
      <c r="L30" s="24">
        <f t="shared" si="2"/>
        <v>6</v>
      </c>
      <c r="M30" s="24" t="str">
        <f>VLOOKUP(L30,mês!A:B,2,0)</f>
        <v>Junho</v>
      </c>
      <c r="N30" s="24" t="str">
        <f t="shared" si="3"/>
        <v xml:space="preserve">Diretoria </v>
      </c>
    </row>
    <row r="31" spans="1:14" ht="57" customHeight="1" x14ac:dyDescent="0.2">
      <c r="A31" s="24" t="s">
        <v>106</v>
      </c>
      <c r="B31" s="25">
        <v>44714</v>
      </c>
      <c r="C31" s="26">
        <v>15646</v>
      </c>
      <c r="D31" s="26" t="s">
        <v>107</v>
      </c>
      <c r="E31" s="27" t="s">
        <v>75</v>
      </c>
      <c r="F31" s="28" t="s">
        <v>114</v>
      </c>
      <c r="G31" s="26" t="s">
        <v>68</v>
      </c>
      <c r="H31" s="29">
        <v>171.57</v>
      </c>
      <c r="J31" s="29">
        <f t="shared" si="0"/>
        <v>171.57</v>
      </c>
      <c r="K31" s="29">
        <f t="shared" si="1"/>
        <v>0</v>
      </c>
      <c r="L31" s="24">
        <f t="shared" si="2"/>
        <v>6</v>
      </c>
      <c r="M31" s="24" t="str">
        <f>VLOOKUP(L31,mês!A:B,2,0)</f>
        <v>Junho</v>
      </c>
      <c r="N31" s="24" t="str">
        <f t="shared" si="3"/>
        <v xml:space="preserve">Diretoria </v>
      </c>
    </row>
    <row r="32" spans="1:14" ht="57" customHeight="1" x14ac:dyDescent="0.2">
      <c r="A32" s="24" t="s">
        <v>106</v>
      </c>
      <c r="B32" s="25">
        <v>44747</v>
      </c>
      <c r="C32" s="26">
        <v>15737</v>
      </c>
      <c r="D32" s="26" t="s">
        <v>107</v>
      </c>
      <c r="E32" s="27" t="s">
        <v>75</v>
      </c>
      <c r="F32" s="28" t="s">
        <v>115</v>
      </c>
      <c r="G32" s="26" t="s">
        <v>68</v>
      </c>
      <c r="H32" s="29">
        <v>171.57</v>
      </c>
      <c r="J32" s="29">
        <f t="shared" si="0"/>
        <v>171.57</v>
      </c>
      <c r="K32" s="29">
        <f t="shared" si="1"/>
        <v>0</v>
      </c>
      <c r="L32" s="24">
        <f t="shared" si="2"/>
        <v>7</v>
      </c>
      <c r="M32" s="24" t="str">
        <f>VLOOKUP(L32,mês!A:B,2,0)</f>
        <v>Julho</v>
      </c>
      <c r="N32" s="24" t="str">
        <f t="shared" si="3"/>
        <v xml:space="preserve">Diretoria </v>
      </c>
    </row>
    <row r="33" spans="1:14" ht="57" customHeight="1" x14ac:dyDescent="0.2">
      <c r="A33" s="24" t="s">
        <v>106</v>
      </c>
      <c r="B33" s="25">
        <v>44749</v>
      </c>
      <c r="C33" s="26">
        <v>15744</v>
      </c>
      <c r="D33" s="26" t="s">
        <v>107</v>
      </c>
      <c r="E33" s="27" t="s">
        <v>75</v>
      </c>
      <c r="F33" s="28" t="s">
        <v>116</v>
      </c>
      <c r="G33" s="26" t="s">
        <v>68</v>
      </c>
      <c r="H33" s="29">
        <v>27.22</v>
      </c>
      <c r="J33" s="29">
        <f t="shared" si="0"/>
        <v>27.22</v>
      </c>
      <c r="K33" s="29">
        <f t="shared" si="1"/>
        <v>0</v>
      </c>
      <c r="L33" s="24">
        <f t="shared" si="2"/>
        <v>7</v>
      </c>
      <c r="M33" s="24" t="str">
        <f>VLOOKUP(L33,mês!A:B,2,0)</f>
        <v>Julho</v>
      </c>
      <c r="N33" s="24" t="str">
        <f t="shared" si="3"/>
        <v xml:space="preserve">Diretoria </v>
      </c>
    </row>
    <row r="34" spans="1:14" ht="57" customHeight="1" x14ac:dyDescent="0.2">
      <c r="A34" s="24" t="s">
        <v>106</v>
      </c>
      <c r="B34" s="25">
        <v>44792</v>
      </c>
      <c r="C34" s="26">
        <v>15881</v>
      </c>
      <c r="D34" s="26" t="s">
        <v>107</v>
      </c>
      <c r="E34" s="27" t="s">
        <v>117</v>
      </c>
      <c r="F34" s="28" t="s">
        <v>118</v>
      </c>
      <c r="G34" s="26" t="s">
        <v>68</v>
      </c>
      <c r="H34" s="29">
        <v>54.44</v>
      </c>
      <c r="J34" s="29">
        <f t="shared" si="0"/>
        <v>54.44</v>
      </c>
      <c r="K34" s="29">
        <f t="shared" si="1"/>
        <v>0</v>
      </c>
      <c r="L34" s="24">
        <f t="shared" si="2"/>
        <v>8</v>
      </c>
      <c r="M34" s="24" t="str">
        <f>VLOOKUP(L34,mês!A:B,2,0)</f>
        <v>Agosto</v>
      </c>
      <c r="N34" s="24" t="str">
        <f t="shared" si="3"/>
        <v xml:space="preserve">Diretoria </v>
      </c>
    </row>
    <row r="35" spans="1:14" ht="57" customHeight="1" x14ac:dyDescent="0.2">
      <c r="A35" s="24" t="s">
        <v>106</v>
      </c>
      <c r="B35" s="25">
        <v>44812</v>
      </c>
      <c r="C35" s="26">
        <v>16007</v>
      </c>
      <c r="D35" s="26" t="s">
        <v>107</v>
      </c>
      <c r="E35" s="27" t="s">
        <v>119</v>
      </c>
      <c r="F35" s="28" t="s">
        <v>120</v>
      </c>
      <c r="G35" s="26" t="s">
        <v>68</v>
      </c>
      <c r="H35" s="29">
        <v>75.8</v>
      </c>
      <c r="J35" s="29">
        <f t="shared" si="0"/>
        <v>75.8</v>
      </c>
      <c r="K35" s="29">
        <f t="shared" si="1"/>
        <v>0</v>
      </c>
      <c r="L35" s="24">
        <f t="shared" si="2"/>
        <v>9</v>
      </c>
      <c r="M35" s="24" t="str">
        <f>VLOOKUP(L35,mês!A:B,2,0)</f>
        <v>Setembro</v>
      </c>
      <c r="N35" s="24" t="str">
        <f t="shared" si="3"/>
        <v xml:space="preserve">Diretoria </v>
      </c>
    </row>
    <row r="36" spans="1:14" ht="57" customHeight="1" x14ac:dyDescent="0.2">
      <c r="A36" s="24" t="s">
        <v>106</v>
      </c>
      <c r="B36" s="25">
        <v>44858</v>
      </c>
      <c r="C36" s="26">
        <v>16232</v>
      </c>
      <c r="D36" s="26" t="s">
        <v>107</v>
      </c>
      <c r="E36" s="27" t="s">
        <v>117</v>
      </c>
      <c r="F36" s="28" t="s">
        <v>121</v>
      </c>
      <c r="G36" s="26" t="s">
        <v>68</v>
      </c>
      <c r="H36" s="29">
        <v>223.68</v>
      </c>
      <c r="J36" s="29">
        <f t="shared" si="0"/>
        <v>223.68</v>
      </c>
      <c r="K36" s="29">
        <f t="shared" si="1"/>
        <v>0</v>
      </c>
      <c r="L36" s="24">
        <f t="shared" si="2"/>
        <v>10</v>
      </c>
      <c r="M36" s="24" t="str">
        <f>VLOOKUP(L36,mês!A:B,2,0)</f>
        <v>Outubro</v>
      </c>
      <c r="N36" s="24" t="str">
        <f t="shared" si="3"/>
        <v xml:space="preserve">Diretoria </v>
      </c>
    </row>
    <row r="37" spans="1:14" ht="57" customHeight="1" x14ac:dyDescent="0.2">
      <c r="A37" s="24" t="s">
        <v>106</v>
      </c>
      <c r="B37" s="25">
        <v>44860</v>
      </c>
      <c r="C37" s="26">
        <v>16238</v>
      </c>
      <c r="D37" s="26" t="s">
        <v>107</v>
      </c>
      <c r="E37" s="27" t="s">
        <v>117</v>
      </c>
      <c r="F37" s="28" t="s">
        <v>122</v>
      </c>
      <c r="G37" s="26" t="s">
        <v>68</v>
      </c>
      <c r="H37" s="29">
        <v>23.07</v>
      </c>
      <c r="J37" s="29">
        <f t="shared" si="0"/>
        <v>23.07</v>
      </c>
      <c r="K37" s="29">
        <f t="shared" si="1"/>
        <v>0</v>
      </c>
      <c r="L37" s="24">
        <f t="shared" si="2"/>
        <v>10</v>
      </c>
      <c r="M37" s="24" t="str">
        <f>VLOOKUP(L37,mês!A:B,2,0)</f>
        <v>Outubro</v>
      </c>
      <c r="N37" s="24" t="str">
        <f t="shared" si="3"/>
        <v xml:space="preserve">Diretoria </v>
      </c>
    </row>
    <row r="38" spans="1:14" ht="57" customHeight="1" x14ac:dyDescent="0.2">
      <c r="A38" s="24" t="s">
        <v>123</v>
      </c>
      <c r="B38" s="25">
        <v>44645</v>
      </c>
      <c r="C38" s="26">
        <v>15272</v>
      </c>
      <c r="D38" s="26" t="s">
        <v>124</v>
      </c>
      <c r="E38" s="27" t="s">
        <v>125</v>
      </c>
      <c r="F38" s="28" t="s">
        <v>126</v>
      </c>
      <c r="G38" s="26" t="s">
        <v>68</v>
      </c>
      <c r="H38" s="29">
        <v>270319.88</v>
      </c>
      <c r="J38" s="29">
        <f t="shared" si="0"/>
        <v>270319.88</v>
      </c>
      <c r="K38" s="29">
        <f t="shared" si="1"/>
        <v>0</v>
      </c>
      <c r="L38" s="24">
        <f t="shared" si="2"/>
        <v>3</v>
      </c>
      <c r="M38" s="24" t="str">
        <f>VLOOKUP(L38,mês!A:B,2,0)</f>
        <v>Março</v>
      </c>
      <c r="N38" s="24" t="str">
        <f t="shared" si="3"/>
        <v xml:space="preserve">Diretoria </v>
      </c>
    </row>
    <row r="39" spans="1:14" ht="57" customHeight="1" x14ac:dyDescent="0.2">
      <c r="A39" s="24" t="s">
        <v>123</v>
      </c>
      <c r="B39" s="25">
        <v>44648</v>
      </c>
      <c r="C39" s="26">
        <v>15279</v>
      </c>
      <c r="D39" s="26" t="s">
        <v>65</v>
      </c>
      <c r="E39" s="27" t="s">
        <v>127</v>
      </c>
      <c r="F39" s="28" t="s">
        <v>128</v>
      </c>
      <c r="G39" s="26" t="s">
        <v>68</v>
      </c>
      <c r="H39" s="29">
        <v>3490</v>
      </c>
      <c r="J39" s="29">
        <f t="shared" si="0"/>
        <v>3490</v>
      </c>
      <c r="K39" s="29">
        <f t="shared" si="1"/>
        <v>0</v>
      </c>
      <c r="L39" s="24">
        <f t="shared" si="2"/>
        <v>3</v>
      </c>
      <c r="M39" s="24" t="str">
        <f>VLOOKUP(L39,mês!A:B,2,0)</f>
        <v>Março</v>
      </c>
      <c r="N39" s="24" t="str">
        <f t="shared" si="3"/>
        <v xml:space="preserve">Diretoria </v>
      </c>
    </row>
    <row r="40" spans="1:14" ht="57" customHeight="1" x14ac:dyDescent="0.2">
      <c r="A40" s="24" t="s">
        <v>123</v>
      </c>
      <c r="B40" s="25">
        <v>44648</v>
      </c>
      <c r="C40" s="26">
        <v>15277</v>
      </c>
      <c r="D40" s="26" t="s">
        <v>65</v>
      </c>
      <c r="E40" s="27" t="s">
        <v>129</v>
      </c>
      <c r="F40" s="28" t="s">
        <v>130</v>
      </c>
      <c r="G40" s="26" t="s">
        <v>68</v>
      </c>
      <c r="H40" s="29">
        <v>385</v>
      </c>
      <c r="J40" s="29">
        <f t="shared" si="0"/>
        <v>385</v>
      </c>
      <c r="K40" s="29">
        <f t="shared" si="1"/>
        <v>0</v>
      </c>
      <c r="L40" s="24">
        <f t="shared" si="2"/>
        <v>3</v>
      </c>
      <c r="M40" s="24" t="str">
        <f>VLOOKUP(L40,mês!A:B,2,0)</f>
        <v>Março</v>
      </c>
      <c r="N40" s="24" t="str">
        <f t="shared" si="3"/>
        <v xml:space="preserve">Diretoria </v>
      </c>
    </row>
    <row r="41" spans="1:14" ht="57" customHeight="1" x14ac:dyDescent="0.2">
      <c r="A41" s="24" t="s">
        <v>123</v>
      </c>
      <c r="B41" s="25">
        <v>44649</v>
      </c>
      <c r="C41" s="26">
        <v>15282</v>
      </c>
      <c r="D41" s="26" t="s">
        <v>65</v>
      </c>
      <c r="E41" s="27" t="s">
        <v>131</v>
      </c>
      <c r="F41" s="28" t="s">
        <v>132</v>
      </c>
      <c r="G41" s="26" t="s">
        <v>68</v>
      </c>
      <c r="H41" s="29">
        <v>10350</v>
      </c>
      <c r="J41" s="29">
        <f t="shared" si="0"/>
        <v>10350</v>
      </c>
      <c r="K41" s="29">
        <f t="shared" si="1"/>
        <v>0</v>
      </c>
      <c r="L41" s="24">
        <f t="shared" si="2"/>
        <v>3</v>
      </c>
      <c r="M41" s="24" t="str">
        <f>VLOOKUP(L41,mês!A:B,2,0)</f>
        <v>Março</v>
      </c>
      <c r="N41" s="24" t="str">
        <f t="shared" si="3"/>
        <v xml:space="preserve">Diretoria </v>
      </c>
    </row>
    <row r="42" spans="1:14" ht="57" customHeight="1" x14ac:dyDescent="0.2">
      <c r="A42" s="24" t="s">
        <v>123</v>
      </c>
      <c r="B42" s="25">
        <v>44656</v>
      </c>
      <c r="C42" s="26">
        <v>15315</v>
      </c>
      <c r="D42" s="26" t="s">
        <v>133</v>
      </c>
      <c r="E42" s="27" t="s">
        <v>134</v>
      </c>
      <c r="F42" s="28" t="s">
        <v>135</v>
      </c>
      <c r="G42" s="26" t="s">
        <v>68</v>
      </c>
      <c r="H42" s="29">
        <v>949</v>
      </c>
      <c r="J42" s="29">
        <f t="shared" si="0"/>
        <v>949</v>
      </c>
      <c r="K42" s="29">
        <f t="shared" si="1"/>
        <v>0</v>
      </c>
      <c r="L42" s="24">
        <f t="shared" si="2"/>
        <v>4</v>
      </c>
      <c r="M42" s="24" t="str">
        <f>VLOOKUP(L42,mês!A:B,2,0)</f>
        <v>Abril</v>
      </c>
      <c r="N42" s="24" t="str">
        <f t="shared" si="3"/>
        <v xml:space="preserve">Diretoria </v>
      </c>
    </row>
    <row r="43" spans="1:14" ht="57" customHeight="1" x14ac:dyDescent="0.2">
      <c r="A43" s="24" t="s">
        <v>123</v>
      </c>
      <c r="B43" s="25">
        <v>44657</v>
      </c>
      <c r="C43" s="26">
        <v>15320</v>
      </c>
      <c r="D43" s="26" t="s">
        <v>133</v>
      </c>
      <c r="E43" s="27" t="s">
        <v>136</v>
      </c>
      <c r="F43" s="28" t="s">
        <v>137</v>
      </c>
      <c r="G43" s="26" t="s">
        <v>68</v>
      </c>
      <c r="H43" s="29">
        <v>850</v>
      </c>
      <c r="J43" s="29">
        <f t="shared" si="0"/>
        <v>850</v>
      </c>
      <c r="K43" s="29">
        <f t="shared" si="1"/>
        <v>0</v>
      </c>
      <c r="L43" s="24">
        <f t="shared" si="2"/>
        <v>4</v>
      </c>
      <c r="M43" s="24" t="str">
        <f>VLOOKUP(L43,mês!A:B,2,0)</f>
        <v>Abril</v>
      </c>
      <c r="N43" s="24" t="str">
        <f t="shared" si="3"/>
        <v xml:space="preserve">Diretoria </v>
      </c>
    </row>
    <row r="44" spans="1:14" ht="57" customHeight="1" x14ac:dyDescent="0.2">
      <c r="A44" s="24" t="s">
        <v>123</v>
      </c>
      <c r="B44" s="25">
        <v>44659</v>
      </c>
      <c r="C44" s="26">
        <v>15330</v>
      </c>
      <c r="D44" s="26" t="s">
        <v>91</v>
      </c>
      <c r="E44" s="27" t="s">
        <v>138</v>
      </c>
      <c r="F44" s="28" t="s">
        <v>139</v>
      </c>
      <c r="G44" s="26" t="s">
        <v>68</v>
      </c>
      <c r="H44" s="29">
        <v>5102</v>
      </c>
      <c r="J44" s="29">
        <f t="shared" si="0"/>
        <v>5102</v>
      </c>
      <c r="K44" s="29">
        <f t="shared" si="1"/>
        <v>0</v>
      </c>
      <c r="L44" s="24">
        <f t="shared" si="2"/>
        <v>4</v>
      </c>
      <c r="M44" s="24" t="str">
        <f>VLOOKUP(L44,mês!A:B,2,0)</f>
        <v>Abril</v>
      </c>
      <c r="N44" s="24" t="str">
        <f t="shared" si="3"/>
        <v xml:space="preserve">Diretoria </v>
      </c>
    </row>
    <row r="45" spans="1:14" ht="57" customHeight="1" x14ac:dyDescent="0.2">
      <c r="A45" s="24" t="s">
        <v>123</v>
      </c>
      <c r="B45" s="25">
        <v>44662</v>
      </c>
      <c r="C45" s="26">
        <v>15343</v>
      </c>
      <c r="D45" s="26" t="s">
        <v>124</v>
      </c>
      <c r="E45" s="27" t="s">
        <v>140</v>
      </c>
      <c r="F45" s="28" t="s">
        <v>141</v>
      </c>
      <c r="G45" s="26" t="s">
        <v>68</v>
      </c>
      <c r="H45" s="29">
        <v>23281.5</v>
      </c>
      <c r="J45" s="29">
        <f t="shared" si="0"/>
        <v>23281.5</v>
      </c>
      <c r="K45" s="29">
        <f t="shared" si="1"/>
        <v>0</v>
      </c>
      <c r="L45" s="24">
        <f t="shared" si="2"/>
        <v>4</v>
      </c>
      <c r="M45" s="24" t="str">
        <f>VLOOKUP(L45,mês!A:B,2,0)</f>
        <v>Abril</v>
      </c>
      <c r="N45" s="24" t="str">
        <f t="shared" si="3"/>
        <v xml:space="preserve">Diretoria </v>
      </c>
    </row>
    <row r="46" spans="1:14" ht="57" customHeight="1" x14ac:dyDescent="0.2">
      <c r="A46" s="24" t="s">
        <v>123</v>
      </c>
      <c r="B46" s="25">
        <v>44663</v>
      </c>
      <c r="C46" s="26">
        <v>15350</v>
      </c>
      <c r="D46" s="26" t="s">
        <v>65</v>
      </c>
      <c r="E46" s="27" t="s">
        <v>142</v>
      </c>
      <c r="F46" s="28" t="s">
        <v>143</v>
      </c>
      <c r="G46" s="26" t="s">
        <v>68</v>
      </c>
      <c r="H46" s="29">
        <v>28659.9</v>
      </c>
      <c r="J46" s="29">
        <f t="shared" si="0"/>
        <v>28659.9</v>
      </c>
      <c r="K46" s="29">
        <f t="shared" si="1"/>
        <v>0</v>
      </c>
      <c r="L46" s="24">
        <f t="shared" si="2"/>
        <v>4</v>
      </c>
      <c r="M46" s="24" t="str">
        <f>VLOOKUP(L46,mês!A:B,2,0)</f>
        <v>Abril</v>
      </c>
      <c r="N46" s="24" t="str">
        <f t="shared" si="3"/>
        <v xml:space="preserve">Diretoria </v>
      </c>
    </row>
    <row r="47" spans="1:14" ht="57" customHeight="1" x14ac:dyDescent="0.2">
      <c r="A47" s="24" t="s">
        <v>123</v>
      </c>
      <c r="B47" s="25">
        <v>44671</v>
      </c>
      <c r="C47" s="26">
        <v>15380</v>
      </c>
      <c r="D47" s="26" t="s">
        <v>65</v>
      </c>
      <c r="E47" s="27" t="s">
        <v>144</v>
      </c>
      <c r="F47" s="28" t="s">
        <v>145</v>
      </c>
      <c r="G47" s="26" t="s">
        <v>68</v>
      </c>
      <c r="H47" s="29">
        <v>15666</v>
      </c>
      <c r="J47" s="29">
        <f t="shared" si="0"/>
        <v>15666</v>
      </c>
      <c r="K47" s="29">
        <f t="shared" si="1"/>
        <v>0</v>
      </c>
      <c r="L47" s="24">
        <f t="shared" si="2"/>
        <v>4</v>
      </c>
      <c r="M47" s="24" t="str">
        <f>VLOOKUP(L47,mês!A:B,2,0)</f>
        <v>Abril</v>
      </c>
      <c r="N47" s="24" t="str">
        <f t="shared" si="3"/>
        <v xml:space="preserve">Diretoria </v>
      </c>
    </row>
    <row r="48" spans="1:14" ht="57" customHeight="1" x14ac:dyDescent="0.2">
      <c r="A48" s="24" t="s">
        <v>123</v>
      </c>
      <c r="B48" s="25">
        <v>44683</v>
      </c>
      <c r="C48" s="26">
        <v>15431</v>
      </c>
      <c r="D48" s="26" t="s">
        <v>146</v>
      </c>
      <c r="E48" s="27" t="s">
        <v>147</v>
      </c>
      <c r="F48" s="28" t="s">
        <v>148</v>
      </c>
      <c r="G48" s="26" t="s">
        <v>68</v>
      </c>
      <c r="H48" s="29">
        <v>2880</v>
      </c>
      <c r="J48" s="29">
        <f t="shared" si="0"/>
        <v>2880</v>
      </c>
      <c r="K48" s="29">
        <f t="shared" si="1"/>
        <v>0</v>
      </c>
      <c r="L48" s="24">
        <f t="shared" si="2"/>
        <v>5</v>
      </c>
      <c r="M48" s="24" t="str">
        <f>VLOOKUP(L48,mês!A:B,2,0)</f>
        <v>Maio</v>
      </c>
      <c r="N48" s="24" t="str">
        <f t="shared" si="3"/>
        <v xml:space="preserve">Diretoria </v>
      </c>
    </row>
    <row r="49" spans="1:14" ht="57" customHeight="1" x14ac:dyDescent="0.2">
      <c r="A49" s="24" t="s">
        <v>123</v>
      </c>
      <c r="B49" s="25">
        <v>44683</v>
      </c>
      <c r="C49" s="26">
        <v>15433</v>
      </c>
      <c r="D49" s="26" t="s">
        <v>124</v>
      </c>
      <c r="E49" s="27" t="s">
        <v>149</v>
      </c>
      <c r="F49" s="28" t="s">
        <v>150</v>
      </c>
      <c r="G49" s="26" t="s">
        <v>68</v>
      </c>
      <c r="H49" s="29">
        <v>7690</v>
      </c>
      <c r="J49" s="29">
        <f t="shared" si="0"/>
        <v>7690</v>
      </c>
      <c r="K49" s="29">
        <f t="shared" si="1"/>
        <v>0</v>
      </c>
      <c r="L49" s="24">
        <f t="shared" si="2"/>
        <v>5</v>
      </c>
      <c r="M49" s="24" t="str">
        <f>VLOOKUP(L49,mês!A:B,2,0)</f>
        <v>Maio</v>
      </c>
      <c r="N49" s="24" t="str">
        <f t="shared" si="3"/>
        <v xml:space="preserve">Diretoria </v>
      </c>
    </row>
    <row r="50" spans="1:14" ht="57" customHeight="1" x14ac:dyDescent="0.2">
      <c r="A50" s="24" t="s">
        <v>123</v>
      </c>
      <c r="B50" s="25">
        <v>44683</v>
      </c>
      <c r="C50" s="26">
        <v>15434</v>
      </c>
      <c r="D50" s="26" t="s">
        <v>151</v>
      </c>
      <c r="E50" s="27" t="s">
        <v>152</v>
      </c>
      <c r="F50" s="28" t="s">
        <v>153</v>
      </c>
      <c r="G50" s="26" t="s">
        <v>68</v>
      </c>
      <c r="H50" s="29">
        <v>0</v>
      </c>
      <c r="J50" s="29">
        <f t="shared" si="0"/>
        <v>0</v>
      </c>
      <c r="K50" s="29">
        <f t="shared" si="1"/>
        <v>0</v>
      </c>
      <c r="L50" s="24">
        <f t="shared" si="2"/>
        <v>5</v>
      </c>
      <c r="M50" s="24" t="str">
        <f>VLOOKUP(L50,mês!A:B,2,0)</f>
        <v>Maio</v>
      </c>
      <c r="N50" s="24" t="str">
        <f t="shared" si="3"/>
        <v xml:space="preserve">Diretoria </v>
      </c>
    </row>
    <row r="51" spans="1:14" ht="57" customHeight="1" x14ac:dyDescent="0.2">
      <c r="A51" s="24" t="s">
        <v>123</v>
      </c>
      <c r="B51" s="25">
        <v>44683</v>
      </c>
      <c r="C51" s="26">
        <v>15429</v>
      </c>
      <c r="D51" s="26" t="s">
        <v>124</v>
      </c>
      <c r="E51" s="27" t="s">
        <v>154</v>
      </c>
      <c r="F51" s="28" t="s">
        <v>155</v>
      </c>
      <c r="G51" s="26" t="s">
        <v>68</v>
      </c>
      <c r="H51" s="29">
        <v>47563</v>
      </c>
      <c r="J51" s="29">
        <f t="shared" si="0"/>
        <v>47563</v>
      </c>
      <c r="K51" s="29">
        <f t="shared" si="1"/>
        <v>0</v>
      </c>
      <c r="L51" s="24">
        <f t="shared" si="2"/>
        <v>5</v>
      </c>
      <c r="M51" s="24" t="str">
        <f>VLOOKUP(L51,mês!A:B,2,0)</f>
        <v>Maio</v>
      </c>
      <c r="N51" s="24" t="str">
        <f t="shared" si="3"/>
        <v xml:space="preserve">Diretoria </v>
      </c>
    </row>
    <row r="52" spans="1:14" ht="57" customHeight="1" x14ac:dyDescent="0.2">
      <c r="A52" s="24" t="s">
        <v>123</v>
      </c>
      <c r="B52" s="25">
        <v>44684</v>
      </c>
      <c r="C52" s="26">
        <v>15443</v>
      </c>
      <c r="D52" s="26" t="s">
        <v>65</v>
      </c>
      <c r="E52" s="27" t="s">
        <v>156</v>
      </c>
      <c r="F52" s="28" t="s">
        <v>157</v>
      </c>
      <c r="G52" s="26" t="s">
        <v>68</v>
      </c>
      <c r="H52" s="29">
        <v>10865</v>
      </c>
      <c r="J52" s="29">
        <f t="shared" si="0"/>
        <v>10865</v>
      </c>
      <c r="K52" s="29">
        <f t="shared" si="1"/>
        <v>0</v>
      </c>
      <c r="L52" s="24">
        <f t="shared" si="2"/>
        <v>5</v>
      </c>
      <c r="M52" s="24" t="str">
        <f>VLOOKUP(L52,mês!A:B,2,0)</f>
        <v>Maio</v>
      </c>
      <c r="N52" s="24" t="str">
        <f t="shared" si="3"/>
        <v xml:space="preserve">Diretoria </v>
      </c>
    </row>
    <row r="53" spans="1:14" ht="57" customHeight="1" x14ac:dyDescent="0.2">
      <c r="A53" s="24" t="s">
        <v>123</v>
      </c>
      <c r="B53" s="25">
        <v>44684</v>
      </c>
      <c r="C53" s="26">
        <v>15465</v>
      </c>
      <c r="D53" s="26" t="s">
        <v>124</v>
      </c>
      <c r="E53" s="27" t="s">
        <v>158</v>
      </c>
      <c r="F53" s="28" t="s">
        <v>159</v>
      </c>
      <c r="G53" s="26" t="s">
        <v>68</v>
      </c>
      <c r="H53" s="29">
        <v>7225</v>
      </c>
      <c r="J53" s="29">
        <f t="shared" si="0"/>
        <v>7225</v>
      </c>
      <c r="K53" s="29">
        <f t="shared" si="1"/>
        <v>0</v>
      </c>
      <c r="L53" s="24">
        <f t="shared" si="2"/>
        <v>5</v>
      </c>
      <c r="M53" s="24" t="str">
        <f>VLOOKUP(L53,mês!A:B,2,0)</f>
        <v>Maio</v>
      </c>
      <c r="N53" s="24" t="str">
        <f t="shared" si="3"/>
        <v xml:space="preserve">Diretoria </v>
      </c>
    </row>
    <row r="54" spans="1:14" ht="57" customHeight="1" x14ac:dyDescent="0.2">
      <c r="A54" s="24" t="s">
        <v>123</v>
      </c>
      <c r="B54" s="25">
        <v>44699</v>
      </c>
      <c r="C54" s="26">
        <v>15603</v>
      </c>
      <c r="D54" s="26" t="s">
        <v>160</v>
      </c>
      <c r="E54" s="27" t="s">
        <v>161</v>
      </c>
      <c r="F54" s="28" t="s">
        <v>162</v>
      </c>
      <c r="G54" s="26" t="s">
        <v>68</v>
      </c>
      <c r="H54" s="29">
        <v>50373.51</v>
      </c>
      <c r="J54" s="29">
        <f t="shared" si="0"/>
        <v>50373.51</v>
      </c>
      <c r="K54" s="29">
        <f t="shared" si="1"/>
        <v>0</v>
      </c>
      <c r="L54" s="24">
        <f t="shared" si="2"/>
        <v>5</v>
      </c>
      <c r="M54" s="24" t="str">
        <f>VLOOKUP(L54,mês!A:B,2,0)</f>
        <v>Maio</v>
      </c>
      <c r="N54" s="24" t="str">
        <f t="shared" si="3"/>
        <v xml:space="preserve">Diretoria </v>
      </c>
    </row>
    <row r="55" spans="1:14" ht="57" customHeight="1" x14ac:dyDescent="0.2">
      <c r="A55" s="24" t="s">
        <v>123</v>
      </c>
      <c r="B55" s="25">
        <v>44711</v>
      </c>
      <c r="C55" s="26">
        <v>15633</v>
      </c>
      <c r="D55" s="26" t="s">
        <v>65</v>
      </c>
      <c r="E55" s="27" t="s">
        <v>163</v>
      </c>
      <c r="F55" s="28" t="s">
        <v>164</v>
      </c>
      <c r="G55" s="26" t="s">
        <v>68</v>
      </c>
      <c r="H55" s="29">
        <v>13985.85</v>
      </c>
      <c r="J55" s="29">
        <f t="shared" si="0"/>
        <v>13985.85</v>
      </c>
      <c r="K55" s="29">
        <f t="shared" si="1"/>
        <v>0</v>
      </c>
      <c r="L55" s="24">
        <f t="shared" si="2"/>
        <v>5</v>
      </c>
      <c r="M55" s="24" t="str">
        <f>VLOOKUP(L55,mês!A:B,2,0)</f>
        <v>Maio</v>
      </c>
      <c r="N55" s="24" t="str">
        <f t="shared" si="3"/>
        <v xml:space="preserve">Diretoria </v>
      </c>
    </row>
    <row r="56" spans="1:14" ht="57" customHeight="1" x14ac:dyDescent="0.2">
      <c r="A56" s="24" t="s">
        <v>123</v>
      </c>
      <c r="B56" s="25">
        <v>44719</v>
      </c>
      <c r="C56" s="26">
        <v>15658</v>
      </c>
      <c r="D56" s="26" t="s">
        <v>133</v>
      </c>
      <c r="E56" s="27" t="s">
        <v>165</v>
      </c>
      <c r="F56" s="28" t="s">
        <v>166</v>
      </c>
      <c r="G56" s="26" t="s">
        <v>68</v>
      </c>
      <c r="H56" s="29">
        <v>1110</v>
      </c>
      <c r="J56" s="29">
        <f t="shared" si="0"/>
        <v>1110</v>
      </c>
      <c r="K56" s="29">
        <f t="shared" si="1"/>
        <v>0</v>
      </c>
      <c r="L56" s="24">
        <f t="shared" si="2"/>
        <v>6</v>
      </c>
      <c r="M56" s="24" t="str">
        <f>VLOOKUP(L56,mês!A:B,2,0)</f>
        <v>Junho</v>
      </c>
      <c r="N56" s="24" t="str">
        <f t="shared" si="3"/>
        <v xml:space="preserve">Diretoria </v>
      </c>
    </row>
    <row r="57" spans="1:14" ht="57" customHeight="1" x14ac:dyDescent="0.2">
      <c r="A57" s="24" t="s">
        <v>123</v>
      </c>
      <c r="B57" s="25">
        <v>44719</v>
      </c>
      <c r="C57" s="26">
        <v>15660</v>
      </c>
      <c r="D57" s="26" t="s">
        <v>124</v>
      </c>
      <c r="E57" s="27" t="s">
        <v>152</v>
      </c>
      <c r="F57" s="28" t="s">
        <v>167</v>
      </c>
      <c r="G57" s="26" t="s">
        <v>68</v>
      </c>
      <c r="H57" s="29">
        <v>0</v>
      </c>
      <c r="J57" s="29">
        <f t="shared" si="0"/>
        <v>0</v>
      </c>
      <c r="K57" s="29">
        <f t="shared" si="1"/>
        <v>0</v>
      </c>
      <c r="L57" s="24">
        <f t="shared" si="2"/>
        <v>6</v>
      </c>
      <c r="M57" s="24" t="str">
        <f>VLOOKUP(L57,mês!A:B,2,0)</f>
        <v>Junho</v>
      </c>
      <c r="N57" s="24" t="str">
        <f t="shared" si="3"/>
        <v xml:space="preserve">Diretoria </v>
      </c>
    </row>
    <row r="58" spans="1:14" ht="57" customHeight="1" x14ac:dyDescent="0.2">
      <c r="A58" s="24" t="s">
        <v>123</v>
      </c>
      <c r="B58" s="25">
        <v>44726</v>
      </c>
      <c r="C58" s="26">
        <v>15677</v>
      </c>
      <c r="D58" s="26" t="s">
        <v>124</v>
      </c>
      <c r="E58" s="27" t="s">
        <v>158</v>
      </c>
      <c r="F58" s="28" t="s">
        <v>168</v>
      </c>
      <c r="G58" s="26" t="s">
        <v>68</v>
      </c>
      <c r="H58" s="29">
        <v>6640</v>
      </c>
      <c r="J58" s="29">
        <f t="shared" si="0"/>
        <v>6640</v>
      </c>
      <c r="K58" s="29">
        <f t="shared" si="1"/>
        <v>0</v>
      </c>
      <c r="L58" s="24">
        <f t="shared" si="2"/>
        <v>6</v>
      </c>
      <c r="M58" s="24" t="str">
        <f>VLOOKUP(L58,mês!A:B,2,0)</f>
        <v>Junho</v>
      </c>
      <c r="N58" s="24" t="str">
        <f t="shared" si="3"/>
        <v xml:space="preserve">Diretoria </v>
      </c>
    </row>
    <row r="59" spans="1:14" ht="57" customHeight="1" x14ac:dyDescent="0.2">
      <c r="A59" s="24" t="s">
        <v>123</v>
      </c>
      <c r="B59" s="25">
        <v>44740</v>
      </c>
      <c r="C59" s="26">
        <v>15700</v>
      </c>
      <c r="D59" s="26" t="s">
        <v>151</v>
      </c>
      <c r="E59" s="27" t="s">
        <v>169</v>
      </c>
      <c r="F59" s="28" t="s">
        <v>170</v>
      </c>
      <c r="G59" s="26" t="s">
        <v>68</v>
      </c>
      <c r="H59" s="29">
        <v>5159</v>
      </c>
      <c r="J59" s="29">
        <f t="shared" si="0"/>
        <v>5159</v>
      </c>
      <c r="K59" s="29">
        <f t="shared" si="1"/>
        <v>0</v>
      </c>
      <c r="L59" s="24">
        <f t="shared" si="2"/>
        <v>6</v>
      </c>
      <c r="M59" s="24" t="str">
        <f>VLOOKUP(L59,mês!A:B,2,0)</f>
        <v>Junho</v>
      </c>
      <c r="N59" s="24" t="str">
        <f t="shared" si="3"/>
        <v xml:space="preserve">Diretoria </v>
      </c>
    </row>
    <row r="60" spans="1:14" ht="57" customHeight="1" x14ac:dyDescent="0.2">
      <c r="A60" s="24" t="s">
        <v>123</v>
      </c>
      <c r="B60" s="25">
        <v>44740</v>
      </c>
      <c r="C60" s="26">
        <v>15702</v>
      </c>
      <c r="D60" s="26" t="s">
        <v>171</v>
      </c>
      <c r="E60" s="27" t="s">
        <v>169</v>
      </c>
      <c r="F60" s="28" t="s">
        <v>172</v>
      </c>
      <c r="G60" s="26" t="s">
        <v>68</v>
      </c>
      <c r="H60" s="29">
        <v>10318</v>
      </c>
      <c r="J60" s="29">
        <f t="shared" si="0"/>
        <v>10318</v>
      </c>
      <c r="K60" s="29">
        <f t="shared" si="1"/>
        <v>0</v>
      </c>
      <c r="L60" s="24">
        <f t="shared" si="2"/>
        <v>6</v>
      </c>
      <c r="M60" s="24" t="str">
        <f>VLOOKUP(L60,mês!A:B,2,0)</f>
        <v>Junho</v>
      </c>
      <c r="N60" s="24" t="str">
        <f t="shared" si="3"/>
        <v xml:space="preserve">Diretoria </v>
      </c>
    </row>
    <row r="61" spans="1:14" ht="57" customHeight="1" x14ac:dyDescent="0.2">
      <c r="A61" s="24" t="s">
        <v>123</v>
      </c>
      <c r="B61" s="25">
        <v>44743</v>
      </c>
      <c r="C61" s="26">
        <v>15719</v>
      </c>
      <c r="D61" s="26" t="s">
        <v>133</v>
      </c>
      <c r="E61" s="27" t="s">
        <v>173</v>
      </c>
      <c r="F61" s="28" t="s">
        <v>174</v>
      </c>
      <c r="G61" s="26" t="s">
        <v>68</v>
      </c>
      <c r="H61" s="29">
        <v>0</v>
      </c>
      <c r="J61" s="29">
        <f t="shared" si="0"/>
        <v>0</v>
      </c>
      <c r="K61" s="29">
        <f t="shared" si="1"/>
        <v>0</v>
      </c>
      <c r="L61" s="24">
        <f t="shared" si="2"/>
        <v>7</v>
      </c>
      <c r="M61" s="24" t="str">
        <f>VLOOKUP(L61,mês!A:B,2,0)</f>
        <v>Julho</v>
      </c>
      <c r="N61" s="24" t="str">
        <f t="shared" si="3"/>
        <v xml:space="preserve">Diretoria </v>
      </c>
    </row>
    <row r="62" spans="1:14" ht="57" customHeight="1" x14ac:dyDescent="0.2">
      <c r="A62" s="24" t="s">
        <v>123</v>
      </c>
      <c r="B62" s="25">
        <v>44743</v>
      </c>
      <c r="C62" s="26">
        <v>15720</v>
      </c>
      <c r="D62" s="26" t="s">
        <v>146</v>
      </c>
      <c r="E62" s="27" t="s">
        <v>173</v>
      </c>
      <c r="F62" s="28" t="s">
        <v>175</v>
      </c>
      <c r="G62" s="26" t="s">
        <v>68</v>
      </c>
      <c r="H62" s="29">
        <v>0</v>
      </c>
      <c r="J62" s="29">
        <f t="shared" si="0"/>
        <v>0</v>
      </c>
      <c r="K62" s="29">
        <f t="shared" si="1"/>
        <v>0</v>
      </c>
      <c r="L62" s="24">
        <f t="shared" si="2"/>
        <v>7</v>
      </c>
      <c r="M62" s="24" t="str">
        <f>VLOOKUP(L62,mês!A:B,2,0)</f>
        <v>Julho</v>
      </c>
      <c r="N62" s="24" t="str">
        <f t="shared" si="3"/>
        <v xml:space="preserve">Diretoria </v>
      </c>
    </row>
    <row r="63" spans="1:14" ht="57" customHeight="1" x14ac:dyDescent="0.2">
      <c r="A63" s="24" t="s">
        <v>123</v>
      </c>
      <c r="B63" s="25">
        <v>44746</v>
      </c>
      <c r="C63" s="26">
        <v>15727</v>
      </c>
      <c r="D63" s="26" t="s">
        <v>176</v>
      </c>
      <c r="E63" s="27" t="s">
        <v>177</v>
      </c>
      <c r="F63" s="28" t="s">
        <v>178</v>
      </c>
      <c r="G63" s="26" t="s">
        <v>68</v>
      </c>
      <c r="H63" s="29">
        <v>800</v>
      </c>
      <c r="J63" s="29">
        <f t="shared" si="0"/>
        <v>800</v>
      </c>
      <c r="K63" s="29">
        <f t="shared" si="1"/>
        <v>0</v>
      </c>
      <c r="L63" s="24">
        <f t="shared" si="2"/>
        <v>7</v>
      </c>
      <c r="M63" s="24" t="str">
        <f>VLOOKUP(L63,mês!A:B,2,0)</f>
        <v>Julho</v>
      </c>
      <c r="N63" s="24" t="str">
        <f t="shared" si="3"/>
        <v xml:space="preserve">Diretoria </v>
      </c>
    </row>
    <row r="64" spans="1:14" ht="57" customHeight="1" x14ac:dyDescent="0.2">
      <c r="A64" s="24" t="s">
        <v>123</v>
      </c>
      <c r="B64" s="25">
        <v>44746</v>
      </c>
      <c r="C64" s="26">
        <v>15732</v>
      </c>
      <c r="D64" s="26" t="s">
        <v>179</v>
      </c>
      <c r="E64" s="27" t="s">
        <v>180</v>
      </c>
      <c r="F64" s="28" t="s">
        <v>181</v>
      </c>
      <c r="G64" s="26" t="s">
        <v>68</v>
      </c>
      <c r="H64" s="29">
        <v>928</v>
      </c>
      <c r="J64" s="29">
        <f t="shared" si="0"/>
        <v>928</v>
      </c>
      <c r="K64" s="29">
        <f t="shared" si="1"/>
        <v>0</v>
      </c>
      <c r="L64" s="24">
        <f t="shared" si="2"/>
        <v>7</v>
      </c>
      <c r="M64" s="24" t="str">
        <f>VLOOKUP(L64,mês!A:B,2,0)</f>
        <v>Julho</v>
      </c>
      <c r="N64" s="24" t="str">
        <f t="shared" si="3"/>
        <v xml:space="preserve">Diretoria </v>
      </c>
    </row>
    <row r="65" spans="1:14" ht="57" customHeight="1" x14ac:dyDescent="0.2">
      <c r="A65" s="24" t="s">
        <v>123</v>
      </c>
      <c r="B65" s="25">
        <v>44746</v>
      </c>
      <c r="C65" s="26">
        <v>15733</v>
      </c>
      <c r="D65" s="26" t="s">
        <v>179</v>
      </c>
      <c r="E65" s="27" t="s">
        <v>182</v>
      </c>
      <c r="F65" s="28" t="s">
        <v>183</v>
      </c>
      <c r="G65" s="26" t="s">
        <v>68</v>
      </c>
      <c r="H65" s="29">
        <v>2033</v>
      </c>
      <c r="J65" s="29">
        <f t="shared" si="0"/>
        <v>2033</v>
      </c>
      <c r="K65" s="29">
        <f t="shared" si="1"/>
        <v>0</v>
      </c>
      <c r="L65" s="24">
        <f t="shared" si="2"/>
        <v>7</v>
      </c>
      <c r="M65" s="24" t="str">
        <f>VLOOKUP(L65,mês!A:B,2,0)</f>
        <v>Julho</v>
      </c>
      <c r="N65" s="24" t="str">
        <f t="shared" si="3"/>
        <v xml:space="preserve">Diretoria </v>
      </c>
    </row>
    <row r="66" spans="1:14" ht="57" customHeight="1" x14ac:dyDescent="0.2">
      <c r="A66" s="24" t="s">
        <v>123</v>
      </c>
      <c r="B66" s="25">
        <v>44746</v>
      </c>
      <c r="C66" s="26">
        <v>15734</v>
      </c>
      <c r="D66" s="26" t="s">
        <v>65</v>
      </c>
      <c r="E66" s="27" t="s">
        <v>142</v>
      </c>
      <c r="F66" s="28" t="s">
        <v>184</v>
      </c>
      <c r="G66" s="26" t="s">
        <v>68</v>
      </c>
      <c r="H66" s="29">
        <v>6195</v>
      </c>
      <c r="J66" s="29">
        <f t="shared" si="0"/>
        <v>6195</v>
      </c>
      <c r="K66" s="29">
        <f t="shared" si="1"/>
        <v>0</v>
      </c>
      <c r="L66" s="24">
        <f t="shared" si="2"/>
        <v>7</v>
      </c>
      <c r="M66" s="24" t="str">
        <f>VLOOKUP(L66,mês!A:B,2,0)</f>
        <v>Julho</v>
      </c>
      <c r="N66" s="24" t="str">
        <f t="shared" si="3"/>
        <v xml:space="preserve">Diretoria </v>
      </c>
    </row>
    <row r="67" spans="1:14" ht="57" customHeight="1" x14ac:dyDescent="0.2">
      <c r="A67" s="24" t="s">
        <v>123</v>
      </c>
      <c r="B67" s="25">
        <v>44774</v>
      </c>
      <c r="C67" s="26">
        <v>15804</v>
      </c>
      <c r="D67" s="26" t="s">
        <v>65</v>
      </c>
      <c r="E67" s="27" t="s">
        <v>185</v>
      </c>
      <c r="F67" s="28" t="s">
        <v>186</v>
      </c>
      <c r="G67" s="26" t="s">
        <v>68</v>
      </c>
      <c r="H67" s="29">
        <v>275</v>
      </c>
      <c r="J67" s="29">
        <f t="shared" ref="J67:J130" si="4">IF(G67="Não",0,H67)</f>
        <v>275</v>
      </c>
      <c r="K67" s="29">
        <f t="shared" ref="K67:K130" si="5">IF(G67="Não",H67,0)</f>
        <v>0</v>
      </c>
      <c r="L67" s="24">
        <f t="shared" ref="L67:L130" si="6">MONTH(B67)</f>
        <v>8</v>
      </c>
      <c r="M67" s="24" t="str">
        <f>VLOOKUP(L67,mês!A:B,2,0)</f>
        <v>Agosto</v>
      </c>
      <c r="N67" s="24" t="str">
        <f t="shared" ref="N67:N130" si="7">LEFT(A67,SEARCH("-",A67)-1)</f>
        <v xml:space="preserve">Diretoria </v>
      </c>
    </row>
    <row r="68" spans="1:14" ht="57" customHeight="1" x14ac:dyDescent="0.2">
      <c r="A68" s="24" t="s">
        <v>123</v>
      </c>
      <c r="B68" s="25">
        <v>44774</v>
      </c>
      <c r="C68" s="26">
        <v>15805</v>
      </c>
      <c r="D68" s="26" t="s">
        <v>65</v>
      </c>
      <c r="E68" s="27" t="s">
        <v>187</v>
      </c>
      <c r="F68" s="28" t="s">
        <v>188</v>
      </c>
      <c r="G68" s="26" t="s">
        <v>68</v>
      </c>
      <c r="H68" s="29">
        <v>1017.71</v>
      </c>
      <c r="J68" s="29">
        <f t="shared" si="4"/>
        <v>1017.71</v>
      </c>
      <c r="K68" s="29">
        <f t="shared" si="5"/>
        <v>0</v>
      </c>
      <c r="L68" s="24">
        <f t="shared" si="6"/>
        <v>8</v>
      </c>
      <c r="M68" s="24" t="str">
        <f>VLOOKUP(L68,mês!A:B,2,0)</f>
        <v>Agosto</v>
      </c>
      <c r="N68" s="24" t="str">
        <f t="shared" si="7"/>
        <v xml:space="preserve">Diretoria </v>
      </c>
    </row>
    <row r="69" spans="1:14" ht="57" customHeight="1" x14ac:dyDescent="0.2">
      <c r="A69" s="24" t="s">
        <v>123</v>
      </c>
      <c r="B69" s="25">
        <v>44775</v>
      </c>
      <c r="C69" s="26">
        <v>15811</v>
      </c>
      <c r="D69" s="26" t="s">
        <v>189</v>
      </c>
      <c r="E69" s="27" t="s">
        <v>190</v>
      </c>
      <c r="F69" s="28" t="s">
        <v>191</v>
      </c>
      <c r="G69" s="26" t="s">
        <v>68</v>
      </c>
      <c r="H69" s="29">
        <v>118470.21</v>
      </c>
      <c r="J69" s="29">
        <f t="shared" si="4"/>
        <v>118470.21</v>
      </c>
      <c r="K69" s="29">
        <f t="shared" si="5"/>
        <v>0</v>
      </c>
      <c r="L69" s="24">
        <f t="shared" si="6"/>
        <v>8</v>
      </c>
      <c r="M69" s="24" t="str">
        <f>VLOOKUP(L69,mês!A:B,2,0)</f>
        <v>Agosto</v>
      </c>
      <c r="N69" s="24" t="str">
        <f t="shared" si="7"/>
        <v xml:space="preserve">Diretoria </v>
      </c>
    </row>
    <row r="70" spans="1:14" ht="57" customHeight="1" x14ac:dyDescent="0.2">
      <c r="A70" s="24" t="s">
        <v>123</v>
      </c>
      <c r="B70" s="25">
        <v>44812</v>
      </c>
      <c r="C70" s="26">
        <v>16010</v>
      </c>
      <c r="D70" s="26" t="s">
        <v>179</v>
      </c>
      <c r="E70" s="27" t="s">
        <v>192</v>
      </c>
      <c r="F70" s="28" t="s">
        <v>193</v>
      </c>
      <c r="G70" s="26" t="s">
        <v>68</v>
      </c>
      <c r="H70" s="29">
        <v>4594</v>
      </c>
      <c r="J70" s="29">
        <f t="shared" si="4"/>
        <v>4594</v>
      </c>
      <c r="K70" s="29">
        <f t="shared" si="5"/>
        <v>0</v>
      </c>
      <c r="L70" s="24">
        <f t="shared" si="6"/>
        <v>9</v>
      </c>
      <c r="M70" s="24" t="str">
        <f>VLOOKUP(L70,mês!A:B,2,0)</f>
        <v>Setembro</v>
      </c>
      <c r="N70" s="24" t="str">
        <f t="shared" si="7"/>
        <v xml:space="preserve">Diretoria </v>
      </c>
    </row>
    <row r="71" spans="1:14" ht="57" customHeight="1" x14ac:dyDescent="0.2">
      <c r="A71" s="24" t="s">
        <v>194</v>
      </c>
      <c r="B71" s="25">
        <v>44600</v>
      </c>
      <c r="C71" s="26">
        <v>15087</v>
      </c>
      <c r="D71" s="26" t="s">
        <v>195</v>
      </c>
      <c r="E71" s="27" t="s">
        <v>196</v>
      </c>
      <c r="F71" s="28" t="s">
        <v>197</v>
      </c>
      <c r="G71" s="26" t="s">
        <v>68</v>
      </c>
      <c r="H71" s="29">
        <v>780</v>
      </c>
      <c r="J71" s="29">
        <f t="shared" si="4"/>
        <v>780</v>
      </c>
      <c r="K71" s="29">
        <f t="shared" si="5"/>
        <v>0</v>
      </c>
      <c r="L71" s="24">
        <f t="shared" si="6"/>
        <v>2</v>
      </c>
      <c r="M71" s="24" t="str">
        <f>VLOOKUP(L71,mês!A:B,2,0)</f>
        <v>Fevereiro</v>
      </c>
      <c r="N71" s="24" t="str">
        <f t="shared" si="7"/>
        <v xml:space="preserve">RI </v>
      </c>
    </row>
    <row r="72" spans="1:14" ht="57" customHeight="1" x14ac:dyDescent="0.2">
      <c r="A72" s="24" t="s">
        <v>194</v>
      </c>
      <c r="B72" s="25">
        <v>44662</v>
      </c>
      <c r="C72" s="26">
        <v>15336</v>
      </c>
      <c r="D72" s="26" t="s">
        <v>151</v>
      </c>
      <c r="E72" s="27" t="s">
        <v>198</v>
      </c>
      <c r="F72" s="28" t="s">
        <v>199</v>
      </c>
      <c r="G72" s="26" t="s">
        <v>68</v>
      </c>
      <c r="H72" s="29">
        <v>54</v>
      </c>
      <c r="J72" s="29">
        <f t="shared" si="4"/>
        <v>54</v>
      </c>
      <c r="K72" s="29">
        <f t="shared" si="5"/>
        <v>0</v>
      </c>
      <c r="L72" s="24">
        <f t="shared" si="6"/>
        <v>4</v>
      </c>
      <c r="M72" s="24" t="str">
        <f>VLOOKUP(L72,mês!A:B,2,0)</f>
        <v>Abril</v>
      </c>
      <c r="N72" s="24" t="str">
        <f t="shared" si="7"/>
        <v xml:space="preserve">RI </v>
      </c>
    </row>
    <row r="73" spans="1:14" ht="57" customHeight="1" x14ac:dyDescent="0.2">
      <c r="A73" s="24" t="s">
        <v>194</v>
      </c>
      <c r="B73" s="25">
        <v>44693</v>
      </c>
      <c r="C73" s="26">
        <v>15548</v>
      </c>
      <c r="D73" s="26" t="s">
        <v>195</v>
      </c>
      <c r="E73" s="27" t="s">
        <v>200</v>
      </c>
      <c r="F73" s="28" t="s">
        <v>201</v>
      </c>
      <c r="G73" s="26" t="s">
        <v>68</v>
      </c>
      <c r="H73" s="29">
        <v>232</v>
      </c>
      <c r="J73" s="29">
        <f t="shared" si="4"/>
        <v>232</v>
      </c>
      <c r="K73" s="29">
        <f t="shared" si="5"/>
        <v>0</v>
      </c>
      <c r="L73" s="24">
        <f t="shared" si="6"/>
        <v>5</v>
      </c>
      <c r="M73" s="24" t="str">
        <f>VLOOKUP(L73,mês!A:B,2,0)</f>
        <v>Maio</v>
      </c>
      <c r="N73" s="24" t="str">
        <f t="shared" si="7"/>
        <v xml:space="preserve">RI </v>
      </c>
    </row>
    <row r="74" spans="1:14" ht="57" customHeight="1" x14ac:dyDescent="0.2">
      <c r="A74" s="24" t="s">
        <v>194</v>
      </c>
      <c r="B74" s="25">
        <v>44736</v>
      </c>
      <c r="C74" s="26">
        <v>15689</v>
      </c>
      <c r="D74" s="26" t="s">
        <v>195</v>
      </c>
      <c r="E74" s="27" t="s">
        <v>202</v>
      </c>
      <c r="F74" s="28" t="s">
        <v>203</v>
      </c>
      <c r="G74" s="26" t="s">
        <v>68</v>
      </c>
      <c r="H74" s="29">
        <v>364</v>
      </c>
      <c r="J74" s="29">
        <f t="shared" si="4"/>
        <v>364</v>
      </c>
      <c r="K74" s="29">
        <f t="shared" si="5"/>
        <v>0</v>
      </c>
      <c r="L74" s="24">
        <f t="shared" si="6"/>
        <v>6</v>
      </c>
      <c r="M74" s="24" t="str">
        <f>VLOOKUP(L74,mês!A:B,2,0)</f>
        <v>Junho</v>
      </c>
      <c r="N74" s="24" t="str">
        <f t="shared" si="7"/>
        <v xml:space="preserve">RI </v>
      </c>
    </row>
    <row r="75" spans="1:14" ht="57" customHeight="1" x14ac:dyDescent="0.2">
      <c r="A75" s="24" t="s">
        <v>194</v>
      </c>
      <c r="B75" s="25">
        <v>44763</v>
      </c>
      <c r="C75" s="26">
        <v>15776</v>
      </c>
      <c r="D75" s="26" t="s">
        <v>195</v>
      </c>
      <c r="E75" s="27" t="s">
        <v>204</v>
      </c>
      <c r="F75" s="28" t="s">
        <v>205</v>
      </c>
      <c r="G75" s="26" t="s">
        <v>68</v>
      </c>
      <c r="H75" s="29">
        <v>339.7</v>
      </c>
      <c r="J75" s="29">
        <f t="shared" si="4"/>
        <v>339.7</v>
      </c>
      <c r="K75" s="29">
        <f t="shared" si="5"/>
        <v>0</v>
      </c>
      <c r="L75" s="24">
        <f t="shared" si="6"/>
        <v>7</v>
      </c>
      <c r="M75" s="24" t="str">
        <f>VLOOKUP(L75,mês!A:B,2,0)</f>
        <v>Julho</v>
      </c>
      <c r="N75" s="24" t="str">
        <f t="shared" si="7"/>
        <v xml:space="preserve">RI </v>
      </c>
    </row>
    <row r="76" spans="1:14" ht="57" customHeight="1" x14ac:dyDescent="0.2">
      <c r="A76" s="24" t="s">
        <v>194</v>
      </c>
      <c r="B76" s="25">
        <v>44799</v>
      </c>
      <c r="C76" s="26">
        <v>15910</v>
      </c>
      <c r="D76" s="26" t="s">
        <v>195</v>
      </c>
      <c r="E76" s="27" t="s">
        <v>206</v>
      </c>
      <c r="F76" s="28" t="s">
        <v>207</v>
      </c>
      <c r="G76" s="26" t="s">
        <v>68</v>
      </c>
      <c r="H76" s="29">
        <v>1001.25</v>
      </c>
      <c r="J76" s="29">
        <f t="shared" si="4"/>
        <v>1001.25</v>
      </c>
      <c r="K76" s="29">
        <f t="shared" si="5"/>
        <v>0</v>
      </c>
      <c r="L76" s="24">
        <f t="shared" si="6"/>
        <v>8</v>
      </c>
      <c r="M76" s="24" t="str">
        <f>VLOOKUP(L76,mês!A:B,2,0)</f>
        <v>Agosto</v>
      </c>
      <c r="N76" s="24" t="str">
        <f t="shared" si="7"/>
        <v xml:space="preserve">RI </v>
      </c>
    </row>
    <row r="77" spans="1:14" ht="57" customHeight="1" x14ac:dyDescent="0.2">
      <c r="A77" s="24" t="s">
        <v>194</v>
      </c>
      <c r="B77" s="25">
        <v>44816</v>
      </c>
      <c r="C77" s="26">
        <v>16035</v>
      </c>
      <c r="D77" s="26" t="s">
        <v>195</v>
      </c>
      <c r="E77" s="27" t="s">
        <v>208</v>
      </c>
      <c r="F77" s="28" t="s">
        <v>209</v>
      </c>
      <c r="G77" s="26" t="s">
        <v>68</v>
      </c>
      <c r="H77" s="29">
        <v>432.47</v>
      </c>
      <c r="J77" s="29">
        <f t="shared" si="4"/>
        <v>432.47</v>
      </c>
      <c r="K77" s="29">
        <f t="shared" si="5"/>
        <v>0</v>
      </c>
      <c r="L77" s="24">
        <f t="shared" si="6"/>
        <v>9</v>
      </c>
      <c r="M77" s="24" t="str">
        <f>VLOOKUP(L77,mês!A:B,2,0)</f>
        <v>Setembro</v>
      </c>
      <c r="N77" s="24" t="str">
        <f t="shared" si="7"/>
        <v xml:space="preserve">RI </v>
      </c>
    </row>
    <row r="78" spans="1:14" ht="57" customHeight="1" x14ac:dyDescent="0.2">
      <c r="A78" s="24" t="s">
        <v>194</v>
      </c>
      <c r="B78" s="25">
        <v>44839</v>
      </c>
      <c r="C78" s="26">
        <v>16130</v>
      </c>
      <c r="D78" s="26" t="s">
        <v>151</v>
      </c>
      <c r="E78" s="27" t="s">
        <v>210</v>
      </c>
      <c r="F78" s="28" t="s">
        <v>211</v>
      </c>
      <c r="G78" s="26" t="s">
        <v>68</v>
      </c>
      <c r="H78" s="29">
        <v>15900</v>
      </c>
      <c r="J78" s="29">
        <f t="shared" si="4"/>
        <v>15900</v>
      </c>
      <c r="K78" s="29">
        <f t="shared" si="5"/>
        <v>0</v>
      </c>
      <c r="L78" s="24">
        <f t="shared" si="6"/>
        <v>10</v>
      </c>
      <c r="M78" s="24" t="str">
        <f>VLOOKUP(L78,mês!A:B,2,0)</f>
        <v>Outubro</v>
      </c>
      <c r="N78" s="24" t="str">
        <f t="shared" si="7"/>
        <v xml:space="preserve">RI </v>
      </c>
    </row>
    <row r="79" spans="1:14" ht="57" customHeight="1" x14ac:dyDescent="0.2">
      <c r="A79" s="24" t="s">
        <v>212</v>
      </c>
      <c r="B79" s="25">
        <v>44599</v>
      </c>
      <c r="C79" s="26">
        <v>15071</v>
      </c>
      <c r="D79" s="26" t="s">
        <v>213</v>
      </c>
      <c r="E79" s="27" t="s">
        <v>214</v>
      </c>
      <c r="F79" s="28" t="s">
        <v>215</v>
      </c>
      <c r="G79" s="26" t="s">
        <v>68</v>
      </c>
      <c r="H79" s="29">
        <v>8.52</v>
      </c>
      <c r="J79" s="29">
        <f t="shared" si="4"/>
        <v>8.52</v>
      </c>
      <c r="K79" s="29">
        <f t="shared" si="5"/>
        <v>0</v>
      </c>
      <c r="L79" s="24">
        <f t="shared" si="6"/>
        <v>2</v>
      </c>
      <c r="M79" s="24" t="str">
        <f>VLOOKUP(L79,mês!A:B,2,0)</f>
        <v>Fevereiro</v>
      </c>
      <c r="N79" s="24" t="str">
        <f t="shared" si="7"/>
        <v xml:space="preserve">RORÇ </v>
      </c>
    </row>
    <row r="80" spans="1:14" ht="57" customHeight="1" x14ac:dyDescent="0.2">
      <c r="A80" s="24" t="s">
        <v>212</v>
      </c>
      <c r="B80" s="25">
        <v>44602</v>
      </c>
      <c r="C80" s="26">
        <v>15116</v>
      </c>
      <c r="D80" s="26" t="s">
        <v>213</v>
      </c>
      <c r="E80" s="27" t="s">
        <v>216</v>
      </c>
      <c r="F80" s="28" t="s">
        <v>217</v>
      </c>
      <c r="G80" s="26" t="s">
        <v>68</v>
      </c>
      <c r="H80" s="29">
        <v>35</v>
      </c>
      <c r="J80" s="29">
        <f t="shared" si="4"/>
        <v>35</v>
      </c>
      <c r="K80" s="29">
        <f t="shared" si="5"/>
        <v>0</v>
      </c>
      <c r="L80" s="24">
        <f t="shared" si="6"/>
        <v>2</v>
      </c>
      <c r="M80" s="24" t="str">
        <f>VLOOKUP(L80,mês!A:B,2,0)</f>
        <v>Fevereiro</v>
      </c>
      <c r="N80" s="24" t="str">
        <f t="shared" si="7"/>
        <v xml:space="preserve">RORÇ </v>
      </c>
    </row>
    <row r="81" spans="1:14" ht="57" customHeight="1" x14ac:dyDescent="0.2">
      <c r="A81" s="24" t="s">
        <v>212</v>
      </c>
      <c r="B81" s="25">
        <v>44602</v>
      </c>
      <c r="C81" s="26">
        <v>15117</v>
      </c>
      <c r="D81" s="26" t="s">
        <v>213</v>
      </c>
      <c r="E81" s="27" t="s">
        <v>216</v>
      </c>
      <c r="F81" s="28" t="s">
        <v>217</v>
      </c>
      <c r="G81" s="26" t="s">
        <v>68</v>
      </c>
      <c r="H81" s="29">
        <v>226.68</v>
      </c>
      <c r="J81" s="29">
        <f t="shared" si="4"/>
        <v>226.68</v>
      </c>
      <c r="K81" s="29">
        <f t="shared" si="5"/>
        <v>0</v>
      </c>
      <c r="L81" s="24">
        <f t="shared" si="6"/>
        <v>2</v>
      </c>
      <c r="M81" s="24" t="str">
        <f>VLOOKUP(L81,mês!A:B,2,0)</f>
        <v>Fevereiro</v>
      </c>
      <c r="N81" s="24" t="str">
        <f t="shared" si="7"/>
        <v xml:space="preserve">RORÇ </v>
      </c>
    </row>
    <row r="82" spans="1:14" ht="57" customHeight="1" x14ac:dyDescent="0.2">
      <c r="A82" s="24" t="s">
        <v>212</v>
      </c>
      <c r="B82" s="25">
        <v>44602</v>
      </c>
      <c r="C82" s="26">
        <v>15125</v>
      </c>
      <c r="D82" s="26" t="s">
        <v>213</v>
      </c>
      <c r="E82" s="27" t="s">
        <v>216</v>
      </c>
      <c r="F82" s="28" t="s">
        <v>217</v>
      </c>
      <c r="G82" s="26" t="s">
        <v>68</v>
      </c>
      <c r="H82" s="29">
        <v>562.66</v>
      </c>
      <c r="J82" s="29">
        <f t="shared" si="4"/>
        <v>562.66</v>
      </c>
      <c r="K82" s="29">
        <f t="shared" si="5"/>
        <v>0</v>
      </c>
      <c r="L82" s="24">
        <f t="shared" si="6"/>
        <v>2</v>
      </c>
      <c r="M82" s="24" t="str">
        <f>VLOOKUP(L82,mês!A:B,2,0)</f>
        <v>Fevereiro</v>
      </c>
      <c r="N82" s="24" t="str">
        <f t="shared" si="7"/>
        <v xml:space="preserve">RORÇ </v>
      </c>
    </row>
    <row r="83" spans="1:14" ht="57" customHeight="1" x14ac:dyDescent="0.2">
      <c r="A83" s="24" t="s">
        <v>212</v>
      </c>
      <c r="B83" s="25">
        <v>44645</v>
      </c>
      <c r="C83" s="26">
        <v>15251</v>
      </c>
      <c r="D83" s="26" t="s">
        <v>213</v>
      </c>
      <c r="E83" s="27" t="s">
        <v>218</v>
      </c>
      <c r="F83" s="28" t="s">
        <v>219</v>
      </c>
      <c r="G83" s="26" t="s">
        <v>68</v>
      </c>
      <c r="H83" s="29">
        <v>9.9499999999999993</v>
      </c>
      <c r="J83" s="29">
        <f t="shared" si="4"/>
        <v>9.9499999999999993</v>
      </c>
      <c r="K83" s="29">
        <f t="shared" si="5"/>
        <v>0</v>
      </c>
      <c r="L83" s="24">
        <f t="shared" si="6"/>
        <v>3</v>
      </c>
      <c r="M83" s="24" t="str">
        <f>VLOOKUP(L83,mês!A:B,2,0)</f>
        <v>Março</v>
      </c>
      <c r="N83" s="24" t="str">
        <f t="shared" si="7"/>
        <v xml:space="preserve">RORÇ </v>
      </c>
    </row>
    <row r="84" spans="1:14" ht="57" customHeight="1" x14ac:dyDescent="0.2">
      <c r="A84" s="24" t="s">
        <v>212</v>
      </c>
      <c r="B84" s="25">
        <v>44657</v>
      </c>
      <c r="C84" s="26">
        <v>15297</v>
      </c>
      <c r="D84" s="26" t="s">
        <v>213</v>
      </c>
      <c r="E84" s="27" t="s">
        <v>214</v>
      </c>
      <c r="F84" s="28" t="s">
        <v>220</v>
      </c>
      <c r="G84" s="26" t="s">
        <v>68</v>
      </c>
      <c r="H84" s="29">
        <v>15.52</v>
      </c>
      <c r="J84" s="29">
        <f t="shared" si="4"/>
        <v>15.52</v>
      </c>
      <c r="K84" s="29">
        <f t="shared" si="5"/>
        <v>0</v>
      </c>
      <c r="L84" s="24">
        <f t="shared" si="6"/>
        <v>4</v>
      </c>
      <c r="M84" s="24" t="str">
        <f>VLOOKUP(L84,mês!A:B,2,0)</f>
        <v>Abril</v>
      </c>
      <c r="N84" s="24" t="str">
        <f t="shared" si="7"/>
        <v xml:space="preserve">RORÇ </v>
      </c>
    </row>
    <row r="85" spans="1:14" ht="57" customHeight="1" x14ac:dyDescent="0.2">
      <c r="A85" s="24" t="s">
        <v>212</v>
      </c>
      <c r="B85" s="25">
        <v>44659</v>
      </c>
      <c r="C85" s="26">
        <v>15324</v>
      </c>
      <c r="D85" s="26" t="s">
        <v>213</v>
      </c>
      <c r="E85" s="27" t="s">
        <v>221</v>
      </c>
      <c r="F85" s="28" t="s">
        <v>222</v>
      </c>
      <c r="G85" s="26" t="s">
        <v>68</v>
      </c>
      <c r="H85" s="29">
        <v>92.7</v>
      </c>
      <c r="J85" s="29">
        <f t="shared" si="4"/>
        <v>92.7</v>
      </c>
      <c r="K85" s="29">
        <f t="shared" si="5"/>
        <v>0</v>
      </c>
      <c r="L85" s="24">
        <f t="shared" si="6"/>
        <v>4</v>
      </c>
      <c r="M85" s="24" t="str">
        <f>VLOOKUP(L85,mês!A:B,2,0)</f>
        <v>Abril</v>
      </c>
      <c r="N85" s="24" t="str">
        <f t="shared" si="7"/>
        <v xml:space="preserve">RORÇ </v>
      </c>
    </row>
    <row r="86" spans="1:14" ht="57" customHeight="1" x14ac:dyDescent="0.2">
      <c r="A86" s="24" t="s">
        <v>212</v>
      </c>
      <c r="B86" s="25">
        <v>44665</v>
      </c>
      <c r="C86" s="26">
        <v>15346</v>
      </c>
      <c r="D86" s="26" t="s">
        <v>213</v>
      </c>
      <c r="E86" s="27" t="s">
        <v>214</v>
      </c>
      <c r="F86" s="28" t="s">
        <v>223</v>
      </c>
      <c r="G86" s="26" t="s">
        <v>68</v>
      </c>
      <c r="H86" s="29">
        <v>16.95</v>
      </c>
      <c r="J86" s="29">
        <f t="shared" si="4"/>
        <v>16.95</v>
      </c>
      <c r="K86" s="29">
        <f t="shared" si="5"/>
        <v>0</v>
      </c>
      <c r="L86" s="24">
        <f t="shared" si="6"/>
        <v>4</v>
      </c>
      <c r="M86" s="24" t="str">
        <f>VLOOKUP(L86,mês!A:B,2,0)</f>
        <v>Abril</v>
      </c>
      <c r="N86" s="24" t="str">
        <f t="shared" si="7"/>
        <v xml:space="preserve">RORÇ </v>
      </c>
    </row>
    <row r="87" spans="1:14" ht="57" customHeight="1" x14ac:dyDescent="0.2">
      <c r="A87" s="24" t="s">
        <v>212</v>
      </c>
      <c r="B87" s="25">
        <v>44667</v>
      </c>
      <c r="C87" s="26">
        <v>15367</v>
      </c>
      <c r="D87" s="26" t="s">
        <v>213</v>
      </c>
      <c r="E87" s="27" t="s">
        <v>224</v>
      </c>
      <c r="F87" s="28" t="s">
        <v>225</v>
      </c>
      <c r="G87" s="26" t="s">
        <v>68</v>
      </c>
      <c r="H87" s="29">
        <v>180</v>
      </c>
      <c r="J87" s="29">
        <f t="shared" si="4"/>
        <v>180</v>
      </c>
      <c r="K87" s="29">
        <f t="shared" si="5"/>
        <v>0</v>
      </c>
      <c r="L87" s="24">
        <f t="shared" si="6"/>
        <v>4</v>
      </c>
      <c r="M87" s="24" t="str">
        <f>VLOOKUP(L87,mês!A:B,2,0)</f>
        <v>Abril</v>
      </c>
      <c r="N87" s="24" t="str">
        <f t="shared" si="7"/>
        <v xml:space="preserve">RORÇ </v>
      </c>
    </row>
    <row r="88" spans="1:14" ht="57" customHeight="1" x14ac:dyDescent="0.2">
      <c r="A88" s="24" t="s">
        <v>212</v>
      </c>
      <c r="B88" s="25">
        <v>44676</v>
      </c>
      <c r="C88" s="26">
        <v>15374</v>
      </c>
      <c r="D88" s="26" t="s">
        <v>213</v>
      </c>
      <c r="E88" s="27" t="s">
        <v>214</v>
      </c>
      <c r="F88" s="28" t="s">
        <v>226</v>
      </c>
      <c r="G88" s="26" t="s">
        <v>68</v>
      </c>
      <c r="H88" s="29">
        <v>39.17</v>
      </c>
      <c r="J88" s="29">
        <f t="shared" si="4"/>
        <v>39.17</v>
      </c>
      <c r="K88" s="29">
        <f t="shared" si="5"/>
        <v>0</v>
      </c>
      <c r="L88" s="24">
        <f t="shared" si="6"/>
        <v>4</v>
      </c>
      <c r="M88" s="24" t="str">
        <f>VLOOKUP(L88,mês!A:B,2,0)</f>
        <v>Abril</v>
      </c>
      <c r="N88" s="24" t="str">
        <f t="shared" si="7"/>
        <v xml:space="preserve">RORÇ </v>
      </c>
    </row>
    <row r="89" spans="1:14" ht="57" customHeight="1" x14ac:dyDescent="0.2">
      <c r="A89" s="24" t="s">
        <v>212</v>
      </c>
      <c r="B89" s="25">
        <v>44684</v>
      </c>
      <c r="C89" s="26">
        <v>15457</v>
      </c>
      <c r="D89" s="26" t="s">
        <v>213</v>
      </c>
      <c r="E89" s="27" t="s">
        <v>227</v>
      </c>
      <c r="F89" s="28" t="s">
        <v>217</v>
      </c>
      <c r="G89" s="26" t="s">
        <v>68</v>
      </c>
      <c r="H89" s="29">
        <v>52.5</v>
      </c>
      <c r="J89" s="29">
        <f t="shared" si="4"/>
        <v>52.5</v>
      </c>
      <c r="K89" s="29">
        <f t="shared" si="5"/>
        <v>0</v>
      </c>
      <c r="L89" s="24">
        <f t="shared" si="6"/>
        <v>5</v>
      </c>
      <c r="M89" s="24" t="str">
        <f>VLOOKUP(L89,mês!A:B,2,0)</f>
        <v>Maio</v>
      </c>
      <c r="N89" s="24" t="str">
        <f t="shared" si="7"/>
        <v xml:space="preserve">RORÇ </v>
      </c>
    </row>
    <row r="90" spans="1:14" ht="57" customHeight="1" x14ac:dyDescent="0.2">
      <c r="A90" s="24" t="s">
        <v>212</v>
      </c>
      <c r="B90" s="25">
        <v>44686</v>
      </c>
      <c r="C90" s="26">
        <v>15485</v>
      </c>
      <c r="D90" s="26" t="s">
        <v>213</v>
      </c>
      <c r="E90" s="27" t="s">
        <v>227</v>
      </c>
      <c r="F90" s="28" t="s">
        <v>228</v>
      </c>
      <c r="G90" s="26" t="s">
        <v>68</v>
      </c>
      <c r="H90" s="29">
        <v>96.16</v>
      </c>
      <c r="J90" s="29">
        <f t="shared" si="4"/>
        <v>96.16</v>
      </c>
      <c r="K90" s="29">
        <f t="shared" si="5"/>
        <v>0</v>
      </c>
      <c r="L90" s="24">
        <f t="shared" si="6"/>
        <v>5</v>
      </c>
      <c r="M90" s="24" t="str">
        <f>VLOOKUP(L90,mês!A:B,2,0)</f>
        <v>Maio</v>
      </c>
      <c r="N90" s="24" t="str">
        <f t="shared" si="7"/>
        <v xml:space="preserve">RORÇ </v>
      </c>
    </row>
    <row r="91" spans="1:14" ht="57" customHeight="1" x14ac:dyDescent="0.2">
      <c r="A91" s="24" t="s">
        <v>212</v>
      </c>
      <c r="B91" s="25">
        <v>44692</v>
      </c>
      <c r="C91" s="26">
        <v>15530</v>
      </c>
      <c r="D91" s="26" t="s">
        <v>213</v>
      </c>
      <c r="E91" s="27" t="s">
        <v>227</v>
      </c>
      <c r="F91" s="28" t="s">
        <v>229</v>
      </c>
      <c r="G91" s="26" t="s">
        <v>68</v>
      </c>
      <c r="H91" s="29">
        <v>82.48</v>
      </c>
      <c r="J91" s="29">
        <f t="shared" si="4"/>
        <v>82.48</v>
      </c>
      <c r="K91" s="29">
        <f t="shared" si="5"/>
        <v>0</v>
      </c>
      <c r="L91" s="24">
        <f t="shared" si="6"/>
        <v>5</v>
      </c>
      <c r="M91" s="24" t="str">
        <f>VLOOKUP(L91,mês!A:B,2,0)</f>
        <v>Maio</v>
      </c>
      <c r="N91" s="24" t="str">
        <f t="shared" si="7"/>
        <v xml:space="preserve">RORÇ </v>
      </c>
    </row>
    <row r="92" spans="1:14" ht="57" customHeight="1" x14ac:dyDescent="0.2">
      <c r="A92" s="24" t="s">
        <v>212</v>
      </c>
      <c r="B92" s="25">
        <v>44694</v>
      </c>
      <c r="C92" s="26">
        <v>15563</v>
      </c>
      <c r="D92" s="26" t="s">
        <v>213</v>
      </c>
      <c r="E92" s="27" t="s">
        <v>227</v>
      </c>
      <c r="F92" s="28" t="s">
        <v>229</v>
      </c>
      <c r="G92" s="26" t="s">
        <v>68</v>
      </c>
      <c r="H92" s="29">
        <v>52.5</v>
      </c>
      <c r="J92" s="29">
        <f t="shared" si="4"/>
        <v>52.5</v>
      </c>
      <c r="K92" s="29">
        <f t="shared" si="5"/>
        <v>0</v>
      </c>
      <c r="L92" s="24">
        <f t="shared" si="6"/>
        <v>5</v>
      </c>
      <c r="M92" s="24" t="str">
        <f>VLOOKUP(L92,mês!A:B,2,0)</f>
        <v>Maio</v>
      </c>
      <c r="N92" s="24" t="str">
        <f t="shared" si="7"/>
        <v xml:space="preserve">RORÇ </v>
      </c>
    </row>
    <row r="93" spans="1:14" ht="57" customHeight="1" x14ac:dyDescent="0.2">
      <c r="A93" s="24" t="s">
        <v>212</v>
      </c>
      <c r="B93" s="25">
        <v>44694</v>
      </c>
      <c r="C93" s="26">
        <v>15564</v>
      </c>
      <c r="D93" s="26" t="s">
        <v>213</v>
      </c>
      <c r="E93" s="27" t="s">
        <v>227</v>
      </c>
      <c r="F93" s="28" t="s">
        <v>229</v>
      </c>
      <c r="G93" s="26" t="s">
        <v>68</v>
      </c>
      <c r="H93" s="29">
        <v>35</v>
      </c>
      <c r="J93" s="29">
        <f t="shared" si="4"/>
        <v>35</v>
      </c>
      <c r="K93" s="29">
        <f t="shared" si="5"/>
        <v>0</v>
      </c>
      <c r="L93" s="24">
        <f t="shared" si="6"/>
        <v>5</v>
      </c>
      <c r="M93" s="24" t="str">
        <f>VLOOKUP(L93,mês!A:B,2,0)</f>
        <v>Maio</v>
      </c>
      <c r="N93" s="24" t="str">
        <f t="shared" si="7"/>
        <v xml:space="preserve">RORÇ </v>
      </c>
    </row>
    <row r="94" spans="1:14" ht="57" customHeight="1" x14ac:dyDescent="0.2">
      <c r="A94" s="24" t="s">
        <v>212</v>
      </c>
      <c r="B94" s="25">
        <v>44791</v>
      </c>
      <c r="C94" s="26">
        <v>15767</v>
      </c>
      <c r="D94" s="26" t="s">
        <v>213</v>
      </c>
      <c r="E94" s="27" t="s">
        <v>218</v>
      </c>
      <c r="F94" s="28" t="s">
        <v>230</v>
      </c>
      <c r="G94" s="26" t="s">
        <v>68</v>
      </c>
      <c r="H94" s="29">
        <v>24.72</v>
      </c>
      <c r="J94" s="29">
        <f t="shared" si="4"/>
        <v>24.72</v>
      </c>
      <c r="K94" s="29">
        <f t="shared" si="5"/>
        <v>0</v>
      </c>
      <c r="L94" s="24">
        <f t="shared" si="6"/>
        <v>8</v>
      </c>
      <c r="M94" s="24" t="str">
        <f>VLOOKUP(L94,mês!A:B,2,0)</f>
        <v>Agosto</v>
      </c>
      <c r="N94" s="24" t="str">
        <f t="shared" si="7"/>
        <v xml:space="preserve">RORÇ </v>
      </c>
    </row>
    <row r="95" spans="1:14" ht="57" customHeight="1" x14ac:dyDescent="0.2">
      <c r="A95" s="24" t="s">
        <v>212</v>
      </c>
      <c r="B95" s="25">
        <v>44791</v>
      </c>
      <c r="C95" s="26">
        <v>15877</v>
      </c>
      <c r="D95" s="26" t="s">
        <v>213</v>
      </c>
      <c r="E95" s="27" t="s">
        <v>231</v>
      </c>
      <c r="F95" s="28" t="s">
        <v>232</v>
      </c>
      <c r="G95" s="26" t="s">
        <v>68</v>
      </c>
      <c r="H95" s="29">
        <v>10054</v>
      </c>
      <c r="J95" s="29">
        <f t="shared" si="4"/>
        <v>10054</v>
      </c>
      <c r="K95" s="29">
        <f t="shared" si="5"/>
        <v>0</v>
      </c>
      <c r="L95" s="24">
        <f t="shared" si="6"/>
        <v>8</v>
      </c>
      <c r="M95" s="24" t="str">
        <f>VLOOKUP(L95,mês!A:B,2,0)</f>
        <v>Agosto</v>
      </c>
      <c r="N95" s="24" t="str">
        <f t="shared" si="7"/>
        <v xml:space="preserve">RORÇ </v>
      </c>
    </row>
    <row r="96" spans="1:14" ht="57" customHeight="1" x14ac:dyDescent="0.2">
      <c r="A96" s="24" t="s">
        <v>212</v>
      </c>
      <c r="B96" s="25">
        <v>44802</v>
      </c>
      <c r="C96" s="26">
        <v>15903</v>
      </c>
      <c r="D96" s="26" t="s">
        <v>213</v>
      </c>
      <c r="E96" s="27" t="s">
        <v>233</v>
      </c>
      <c r="F96" s="28" t="s">
        <v>234</v>
      </c>
      <c r="G96" s="26" t="s">
        <v>68</v>
      </c>
      <c r="H96" s="29">
        <v>8.52</v>
      </c>
      <c r="J96" s="29">
        <f t="shared" si="4"/>
        <v>8.52</v>
      </c>
      <c r="K96" s="29">
        <f t="shared" si="5"/>
        <v>0</v>
      </c>
      <c r="L96" s="24">
        <f t="shared" si="6"/>
        <v>8</v>
      </c>
      <c r="M96" s="24" t="str">
        <f>VLOOKUP(L96,mês!A:B,2,0)</f>
        <v>Agosto</v>
      </c>
      <c r="N96" s="24" t="str">
        <f t="shared" si="7"/>
        <v xml:space="preserve">RORÇ </v>
      </c>
    </row>
    <row r="97" spans="1:14" ht="57" customHeight="1" x14ac:dyDescent="0.2">
      <c r="A97" s="24" t="s">
        <v>212</v>
      </c>
      <c r="B97" s="25">
        <v>44804</v>
      </c>
      <c r="C97" s="26">
        <v>15955</v>
      </c>
      <c r="D97" s="26" t="s">
        <v>213</v>
      </c>
      <c r="E97" s="27" t="s">
        <v>235</v>
      </c>
      <c r="F97" s="28" t="s">
        <v>217</v>
      </c>
      <c r="G97" s="26" t="s">
        <v>68</v>
      </c>
      <c r="H97" s="29">
        <v>36.92</v>
      </c>
      <c r="J97" s="29">
        <f t="shared" si="4"/>
        <v>36.92</v>
      </c>
      <c r="K97" s="29">
        <f t="shared" si="5"/>
        <v>0</v>
      </c>
      <c r="L97" s="24">
        <f t="shared" si="6"/>
        <v>8</v>
      </c>
      <c r="M97" s="24" t="str">
        <f>VLOOKUP(L97,mês!A:B,2,0)</f>
        <v>Agosto</v>
      </c>
      <c r="N97" s="24" t="str">
        <f t="shared" si="7"/>
        <v xml:space="preserve">RORÇ </v>
      </c>
    </row>
    <row r="98" spans="1:14" ht="57" customHeight="1" x14ac:dyDescent="0.2">
      <c r="A98" s="24" t="s">
        <v>212</v>
      </c>
      <c r="B98" s="25">
        <v>44812</v>
      </c>
      <c r="C98" s="26">
        <v>16002</v>
      </c>
      <c r="D98" s="26" t="s">
        <v>213</v>
      </c>
      <c r="E98" s="27" t="s">
        <v>235</v>
      </c>
      <c r="F98" s="28" t="s">
        <v>236</v>
      </c>
      <c r="G98" s="26" t="s">
        <v>68</v>
      </c>
      <c r="H98" s="29">
        <v>3761.67</v>
      </c>
      <c r="J98" s="29">
        <f t="shared" si="4"/>
        <v>3761.67</v>
      </c>
      <c r="K98" s="29">
        <f t="shared" si="5"/>
        <v>0</v>
      </c>
      <c r="L98" s="24">
        <f t="shared" si="6"/>
        <v>9</v>
      </c>
      <c r="M98" s="24" t="str">
        <f>VLOOKUP(L98,mês!A:B,2,0)</f>
        <v>Setembro</v>
      </c>
      <c r="N98" s="24" t="str">
        <f t="shared" si="7"/>
        <v xml:space="preserve">RORÇ </v>
      </c>
    </row>
    <row r="99" spans="1:14" ht="57" customHeight="1" x14ac:dyDescent="0.2">
      <c r="A99" s="24" t="s">
        <v>212</v>
      </c>
      <c r="B99" s="25">
        <v>44820</v>
      </c>
      <c r="C99" s="26">
        <v>16069</v>
      </c>
      <c r="D99" s="26" t="s">
        <v>213</v>
      </c>
      <c r="E99" s="27" t="s">
        <v>237</v>
      </c>
      <c r="F99" s="28" t="s">
        <v>238</v>
      </c>
      <c r="G99" s="26" t="s">
        <v>68</v>
      </c>
      <c r="H99" s="29">
        <v>190</v>
      </c>
      <c r="J99" s="29">
        <f t="shared" si="4"/>
        <v>190</v>
      </c>
      <c r="K99" s="29">
        <f t="shared" si="5"/>
        <v>0</v>
      </c>
      <c r="L99" s="24">
        <f t="shared" si="6"/>
        <v>9</v>
      </c>
      <c r="M99" s="24" t="str">
        <f>VLOOKUP(L99,mês!A:B,2,0)</f>
        <v>Setembro</v>
      </c>
      <c r="N99" s="24" t="str">
        <f t="shared" si="7"/>
        <v xml:space="preserve">RORÇ </v>
      </c>
    </row>
    <row r="100" spans="1:14" ht="57" customHeight="1" x14ac:dyDescent="0.2">
      <c r="A100" s="24" t="s">
        <v>212</v>
      </c>
      <c r="B100" s="25">
        <v>44823</v>
      </c>
      <c r="C100" s="26">
        <v>16056</v>
      </c>
      <c r="D100" s="26" t="s">
        <v>213</v>
      </c>
      <c r="E100" s="27" t="s">
        <v>233</v>
      </c>
      <c r="F100" s="28" t="s">
        <v>239</v>
      </c>
      <c r="G100" s="26" t="s">
        <v>68</v>
      </c>
      <c r="H100" s="29">
        <v>39.17</v>
      </c>
      <c r="J100" s="29">
        <f t="shared" si="4"/>
        <v>39.17</v>
      </c>
      <c r="K100" s="29">
        <f t="shared" si="5"/>
        <v>0</v>
      </c>
      <c r="L100" s="24">
        <f t="shared" si="6"/>
        <v>9</v>
      </c>
      <c r="M100" s="24" t="str">
        <f>VLOOKUP(L100,mês!A:B,2,0)</f>
        <v>Setembro</v>
      </c>
      <c r="N100" s="24" t="str">
        <f t="shared" si="7"/>
        <v xml:space="preserve">RORÇ </v>
      </c>
    </row>
    <row r="101" spans="1:14" ht="57" customHeight="1" x14ac:dyDescent="0.2">
      <c r="A101" s="24" t="s">
        <v>212</v>
      </c>
      <c r="B101" s="25">
        <v>44830</v>
      </c>
      <c r="C101" s="26">
        <v>16094</v>
      </c>
      <c r="D101" s="26" t="s">
        <v>213</v>
      </c>
      <c r="E101" s="27" t="s">
        <v>237</v>
      </c>
      <c r="F101" s="28" t="s">
        <v>240</v>
      </c>
      <c r="G101" s="26" t="s">
        <v>68</v>
      </c>
      <c r="H101" s="29">
        <v>120</v>
      </c>
      <c r="J101" s="29">
        <f t="shared" si="4"/>
        <v>120</v>
      </c>
      <c r="K101" s="29">
        <f t="shared" si="5"/>
        <v>0</v>
      </c>
      <c r="L101" s="24">
        <f t="shared" si="6"/>
        <v>9</v>
      </c>
      <c r="M101" s="24" t="str">
        <f>VLOOKUP(L101,mês!A:B,2,0)</f>
        <v>Setembro</v>
      </c>
      <c r="N101" s="24" t="str">
        <f t="shared" si="7"/>
        <v xml:space="preserve">RORÇ </v>
      </c>
    </row>
    <row r="102" spans="1:14" ht="57" customHeight="1" x14ac:dyDescent="0.2">
      <c r="A102" s="24" t="s">
        <v>212</v>
      </c>
      <c r="B102" s="25">
        <v>44839</v>
      </c>
      <c r="C102" s="26">
        <v>16128</v>
      </c>
      <c r="D102" s="26" t="s">
        <v>213</v>
      </c>
      <c r="E102" s="27" t="s">
        <v>241</v>
      </c>
      <c r="F102" s="28" t="s">
        <v>242</v>
      </c>
      <c r="G102" s="26" t="s">
        <v>68</v>
      </c>
      <c r="H102" s="29">
        <v>1900</v>
      </c>
      <c r="J102" s="29">
        <f t="shared" si="4"/>
        <v>1900</v>
      </c>
      <c r="K102" s="29">
        <f t="shared" si="5"/>
        <v>0</v>
      </c>
      <c r="L102" s="24">
        <f t="shared" si="6"/>
        <v>10</v>
      </c>
      <c r="M102" s="24" t="str">
        <f>VLOOKUP(L102,mês!A:B,2,0)</f>
        <v>Outubro</v>
      </c>
      <c r="N102" s="24" t="str">
        <f t="shared" si="7"/>
        <v xml:space="preserve">RORÇ </v>
      </c>
    </row>
    <row r="103" spans="1:14" ht="57" customHeight="1" x14ac:dyDescent="0.2">
      <c r="A103" s="24" t="s">
        <v>212</v>
      </c>
      <c r="B103" s="25">
        <v>44841</v>
      </c>
      <c r="C103" s="26">
        <v>16148</v>
      </c>
      <c r="D103" s="26" t="s">
        <v>213</v>
      </c>
      <c r="E103" s="27" t="s">
        <v>243</v>
      </c>
      <c r="F103" s="28" t="s">
        <v>244</v>
      </c>
      <c r="G103" s="26" t="s">
        <v>68</v>
      </c>
      <c r="H103" s="29">
        <v>2948</v>
      </c>
      <c r="J103" s="29">
        <f t="shared" si="4"/>
        <v>2948</v>
      </c>
      <c r="K103" s="29">
        <f t="shared" si="5"/>
        <v>0</v>
      </c>
      <c r="L103" s="24">
        <f t="shared" si="6"/>
        <v>10</v>
      </c>
      <c r="M103" s="24" t="str">
        <f>VLOOKUP(L103,mês!A:B,2,0)</f>
        <v>Outubro</v>
      </c>
      <c r="N103" s="24" t="str">
        <f t="shared" si="7"/>
        <v xml:space="preserve">RORÇ </v>
      </c>
    </row>
    <row r="104" spans="1:14" ht="57" customHeight="1" x14ac:dyDescent="0.2">
      <c r="A104" s="24" t="s">
        <v>212</v>
      </c>
      <c r="B104" s="25">
        <v>44845</v>
      </c>
      <c r="C104" s="26">
        <v>16183</v>
      </c>
      <c r="D104" s="26" t="s">
        <v>213</v>
      </c>
      <c r="E104" s="27" t="s">
        <v>235</v>
      </c>
      <c r="F104" s="28" t="s">
        <v>217</v>
      </c>
      <c r="G104" s="26" t="s">
        <v>68</v>
      </c>
      <c r="H104" s="29">
        <v>49.23</v>
      </c>
      <c r="J104" s="29">
        <f t="shared" si="4"/>
        <v>49.23</v>
      </c>
      <c r="K104" s="29">
        <f t="shared" si="5"/>
        <v>0</v>
      </c>
      <c r="L104" s="24">
        <f t="shared" si="6"/>
        <v>10</v>
      </c>
      <c r="M104" s="24" t="str">
        <f>VLOOKUP(L104,mês!A:B,2,0)</f>
        <v>Outubro</v>
      </c>
      <c r="N104" s="24" t="str">
        <f t="shared" si="7"/>
        <v xml:space="preserve">RORÇ </v>
      </c>
    </row>
    <row r="105" spans="1:14" ht="57" customHeight="1" x14ac:dyDescent="0.2">
      <c r="A105" s="24" t="s">
        <v>212</v>
      </c>
      <c r="B105" s="25">
        <v>44851</v>
      </c>
      <c r="C105" s="26">
        <v>16153</v>
      </c>
      <c r="D105" s="26" t="s">
        <v>213</v>
      </c>
      <c r="E105" s="27" t="s">
        <v>245</v>
      </c>
      <c r="F105" s="28" t="s">
        <v>246</v>
      </c>
      <c r="G105" s="26" t="s">
        <v>68</v>
      </c>
      <c r="H105" s="29">
        <v>8.52</v>
      </c>
      <c r="J105" s="29">
        <f t="shared" si="4"/>
        <v>8.52</v>
      </c>
      <c r="K105" s="29">
        <f t="shared" si="5"/>
        <v>0</v>
      </c>
      <c r="L105" s="24">
        <f t="shared" si="6"/>
        <v>10</v>
      </c>
      <c r="M105" s="24" t="str">
        <f>VLOOKUP(L105,mês!A:B,2,0)</f>
        <v>Outubro</v>
      </c>
      <c r="N105" s="24" t="str">
        <f t="shared" si="7"/>
        <v xml:space="preserve">RORÇ </v>
      </c>
    </row>
    <row r="106" spans="1:14" ht="57" customHeight="1" x14ac:dyDescent="0.2">
      <c r="A106" s="24" t="s">
        <v>212</v>
      </c>
      <c r="B106" s="25">
        <v>44861</v>
      </c>
      <c r="C106" s="26">
        <v>16221</v>
      </c>
      <c r="D106" s="26" t="s">
        <v>213</v>
      </c>
      <c r="E106" s="27" t="s">
        <v>245</v>
      </c>
      <c r="F106" s="28" t="s">
        <v>247</v>
      </c>
      <c r="G106" s="26" t="s">
        <v>68</v>
      </c>
      <c r="H106" s="29">
        <v>8.52</v>
      </c>
      <c r="J106" s="29">
        <f t="shared" si="4"/>
        <v>8.52</v>
      </c>
      <c r="K106" s="29">
        <f t="shared" si="5"/>
        <v>0</v>
      </c>
      <c r="L106" s="24">
        <f t="shared" si="6"/>
        <v>10</v>
      </c>
      <c r="M106" s="24" t="str">
        <f>VLOOKUP(L106,mês!A:B,2,0)</f>
        <v>Outubro</v>
      </c>
      <c r="N106" s="24" t="str">
        <f t="shared" si="7"/>
        <v xml:space="preserve">RORÇ </v>
      </c>
    </row>
    <row r="107" spans="1:14" ht="57" customHeight="1" x14ac:dyDescent="0.2">
      <c r="A107" s="24" t="s">
        <v>212</v>
      </c>
      <c r="B107" s="25">
        <v>44869</v>
      </c>
      <c r="C107" s="26">
        <v>16274</v>
      </c>
      <c r="D107" s="26" t="s">
        <v>213</v>
      </c>
      <c r="E107" s="27" t="s">
        <v>248</v>
      </c>
      <c r="F107" s="28" t="s">
        <v>249</v>
      </c>
      <c r="G107" s="26" t="s">
        <v>68</v>
      </c>
      <c r="H107" s="29">
        <v>3864</v>
      </c>
      <c r="J107" s="29">
        <f t="shared" si="4"/>
        <v>3864</v>
      </c>
      <c r="K107" s="29">
        <f t="shared" si="5"/>
        <v>0</v>
      </c>
      <c r="L107" s="24">
        <f t="shared" si="6"/>
        <v>11</v>
      </c>
      <c r="M107" s="24" t="str">
        <f>VLOOKUP(L107,mês!A:B,2,0)</f>
        <v>Novembro</v>
      </c>
      <c r="N107" s="24" t="str">
        <f t="shared" si="7"/>
        <v xml:space="preserve">RORÇ </v>
      </c>
    </row>
    <row r="108" spans="1:14" ht="57" customHeight="1" x14ac:dyDescent="0.2">
      <c r="A108" s="24" t="s">
        <v>212</v>
      </c>
      <c r="B108" s="25">
        <v>44869</v>
      </c>
      <c r="C108" s="26">
        <v>16276</v>
      </c>
      <c r="D108" s="26" t="s">
        <v>213</v>
      </c>
      <c r="E108" s="27" t="s">
        <v>250</v>
      </c>
      <c r="F108" s="28" t="s">
        <v>251</v>
      </c>
      <c r="G108" s="26" t="s">
        <v>68</v>
      </c>
      <c r="H108" s="29">
        <v>4268</v>
      </c>
      <c r="J108" s="29">
        <f t="shared" si="4"/>
        <v>4268</v>
      </c>
      <c r="K108" s="29">
        <f t="shared" si="5"/>
        <v>0</v>
      </c>
      <c r="L108" s="24">
        <f t="shared" si="6"/>
        <v>11</v>
      </c>
      <c r="M108" s="24" t="str">
        <f>VLOOKUP(L108,mês!A:B,2,0)</f>
        <v>Novembro</v>
      </c>
      <c r="N108" s="24" t="str">
        <f t="shared" si="7"/>
        <v xml:space="preserve">RORÇ </v>
      </c>
    </row>
    <row r="109" spans="1:14" ht="57" customHeight="1" x14ac:dyDescent="0.2">
      <c r="A109" s="24" t="s">
        <v>212</v>
      </c>
      <c r="B109" s="25">
        <v>44874</v>
      </c>
      <c r="C109" s="26">
        <v>16292</v>
      </c>
      <c r="D109" s="26" t="s">
        <v>213</v>
      </c>
      <c r="E109" s="27" t="s">
        <v>252</v>
      </c>
      <c r="F109" s="28" t="s">
        <v>253</v>
      </c>
      <c r="G109" s="26" t="s">
        <v>68</v>
      </c>
      <c r="H109" s="29">
        <v>325</v>
      </c>
      <c r="J109" s="29">
        <f t="shared" si="4"/>
        <v>325</v>
      </c>
      <c r="K109" s="29">
        <f t="shared" si="5"/>
        <v>0</v>
      </c>
      <c r="L109" s="24">
        <f t="shared" si="6"/>
        <v>11</v>
      </c>
      <c r="M109" s="24" t="str">
        <f>VLOOKUP(L109,mês!A:B,2,0)</f>
        <v>Novembro</v>
      </c>
      <c r="N109" s="24" t="str">
        <f t="shared" si="7"/>
        <v xml:space="preserve">RORÇ </v>
      </c>
    </row>
    <row r="110" spans="1:14" ht="57" customHeight="1" x14ac:dyDescent="0.2">
      <c r="A110" s="24" t="s">
        <v>212</v>
      </c>
      <c r="B110" s="25">
        <v>44883</v>
      </c>
      <c r="C110" s="26">
        <v>16318</v>
      </c>
      <c r="D110" s="26" t="s">
        <v>213</v>
      </c>
      <c r="E110" s="27" t="s">
        <v>254</v>
      </c>
      <c r="F110" s="28" t="s">
        <v>255</v>
      </c>
      <c r="G110" s="26" t="s">
        <v>68</v>
      </c>
      <c r="H110" s="29">
        <v>77</v>
      </c>
      <c r="J110" s="29">
        <f t="shared" si="4"/>
        <v>77</v>
      </c>
      <c r="K110" s="29">
        <f t="shared" si="5"/>
        <v>0</v>
      </c>
      <c r="L110" s="24">
        <f t="shared" si="6"/>
        <v>11</v>
      </c>
      <c r="M110" s="24" t="str">
        <f>VLOOKUP(L110,mês!A:B,2,0)</f>
        <v>Novembro</v>
      </c>
      <c r="N110" s="24" t="str">
        <f t="shared" si="7"/>
        <v xml:space="preserve">RORÇ </v>
      </c>
    </row>
    <row r="111" spans="1:14" ht="57" customHeight="1" x14ac:dyDescent="0.2">
      <c r="A111" s="24" t="s">
        <v>212</v>
      </c>
      <c r="B111" s="25">
        <v>44883</v>
      </c>
      <c r="C111" s="26">
        <v>16314</v>
      </c>
      <c r="D111" s="26" t="s">
        <v>213</v>
      </c>
      <c r="E111" s="27" t="s">
        <v>256</v>
      </c>
      <c r="F111" s="28" t="s">
        <v>257</v>
      </c>
      <c r="G111" s="26" t="s">
        <v>68</v>
      </c>
      <c r="H111" s="29">
        <v>722.7</v>
      </c>
      <c r="J111" s="29">
        <f t="shared" si="4"/>
        <v>722.7</v>
      </c>
      <c r="K111" s="29">
        <f t="shared" si="5"/>
        <v>0</v>
      </c>
      <c r="L111" s="24">
        <f t="shared" si="6"/>
        <v>11</v>
      </c>
      <c r="M111" s="24" t="str">
        <f>VLOOKUP(L111,mês!A:B,2,0)</f>
        <v>Novembro</v>
      </c>
      <c r="N111" s="24" t="str">
        <f t="shared" si="7"/>
        <v xml:space="preserve">RORÇ </v>
      </c>
    </row>
    <row r="112" spans="1:14" ht="57" customHeight="1" x14ac:dyDescent="0.2">
      <c r="A112" s="24" t="s">
        <v>212</v>
      </c>
      <c r="B112" s="25">
        <v>44883</v>
      </c>
      <c r="C112" s="26">
        <v>16315</v>
      </c>
      <c r="D112" s="26" t="s">
        <v>213</v>
      </c>
      <c r="E112" s="27" t="s">
        <v>258</v>
      </c>
      <c r="F112" s="28" t="s">
        <v>259</v>
      </c>
      <c r="G112" s="26" t="s">
        <v>68</v>
      </c>
      <c r="H112" s="29">
        <v>445.44</v>
      </c>
      <c r="J112" s="29">
        <f t="shared" si="4"/>
        <v>445.44</v>
      </c>
      <c r="K112" s="29">
        <f t="shared" si="5"/>
        <v>0</v>
      </c>
      <c r="L112" s="24">
        <f t="shared" si="6"/>
        <v>11</v>
      </c>
      <c r="M112" s="24" t="str">
        <f>VLOOKUP(L112,mês!A:B,2,0)</f>
        <v>Novembro</v>
      </c>
      <c r="N112" s="24" t="str">
        <f t="shared" si="7"/>
        <v xml:space="preserve">RORÇ </v>
      </c>
    </row>
    <row r="113" spans="1:14" ht="57" customHeight="1" x14ac:dyDescent="0.2">
      <c r="A113" s="24" t="s">
        <v>212</v>
      </c>
      <c r="B113" s="25">
        <v>44897</v>
      </c>
      <c r="C113" s="26">
        <v>16376</v>
      </c>
      <c r="D113" s="26" t="s">
        <v>213</v>
      </c>
      <c r="E113" s="27" t="s">
        <v>260</v>
      </c>
      <c r="F113" s="28" t="s">
        <v>261</v>
      </c>
      <c r="G113" s="26" t="s">
        <v>68</v>
      </c>
      <c r="H113" s="29">
        <v>6115.28</v>
      </c>
      <c r="J113" s="29">
        <f t="shared" si="4"/>
        <v>6115.28</v>
      </c>
      <c r="K113" s="29">
        <f t="shared" si="5"/>
        <v>0</v>
      </c>
      <c r="L113" s="24">
        <f t="shared" si="6"/>
        <v>12</v>
      </c>
      <c r="M113" s="24" t="str">
        <f>VLOOKUP(L113,mês!A:B,2,0)</f>
        <v>Dezembro</v>
      </c>
      <c r="N113" s="24" t="str">
        <f t="shared" si="7"/>
        <v xml:space="preserve">RORÇ </v>
      </c>
    </row>
    <row r="114" spans="1:14" ht="57" customHeight="1" x14ac:dyDescent="0.2">
      <c r="A114" s="24" t="s">
        <v>212</v>
      </c>
      <c r="B114" s="25">
        <v>44900</v>
      </c>
      <c r="C114" s="26">
        <v>16378</v>
      </c>
      <c r="D114" s="26" t="s">
        <v>213</v>
      </c>
      <c r="E114" s="27" t="s">
        <v>235</v>
      </c>
      <c r="F114" s="28" t="s">
        <v>217</v>
      </c>
      <c r="G114" s="26" t="s">
        <v>68</v>
      </c>
      <c r="H114" s="29">
        <v>1056.31</v>
      </c>
      <c r="J114" s="29">
        <f t="shared" si="4"/>
        <v>1056.31</v>
      </c>
      <c r="K114" s="29">
        <f t="shared" si="5"/>
        <v>0</v>
      </c>
      <c r="L114" s="24">
        <f t="shared" si="6"/>
        <v>12</v>
      </c>
      <c r="M114" s="24" t="str">
        <f>VLOOKUP(L114,mês!A:B,2,0)</f>
        <v>Dezembro</v>
      </c>
      <c r="N114" s="24" t="str">
        <f t="shared" si="7"/>
        <v xml:space="preserve">RORÇ </v>
      </c>
    </row>
    <row r="115" spans="1:14" ht="57" customHeight="1" x14ac:dyDescent="0.2">
      <c r="A115" s="24" t="s">
        <v>212</v>
      </c>
      <c r="B115" s="25">
        <v>44914</v>
      </c>
      <c r="C115" s="26">
        <v>16430</v>
      </c>
      <c r="D115" s="26" t="s">
        <v>213</v>
      </c>
      <c r="E115" s="27" t="s">
        <v>245</v>
      </c>
      <c r="F115" s="28" t="s">
        <v>262</v>
      </c>
      <c r="G115" s="26" t="s">
        <v>68</v>
      </c>
      <c r="H115" s="29">
        <v>15.52</v>
      </c>
      <c r="J115" s="29">
        <f t="shared" si="4"/>
        <v>15.52</v>
      </c>
      <c r="K115" s="29">
        <f t="shared" si="5"/>
        <v>0</v>
      </c>
      <c r="L115" s="24">
        <f t="shared" si="6"/>
        <v>12</v>
      </c>
      <c r="M115" s="24" t="str">
        <f>VLOOKUP(L115,mês!A:B,2,0)</f>
        <v>Dezembro</v>
      </c>
      <c r="N115" s="24" t="str">
        <f t="shared" si="7"/>
        <v xml:space="preserve">RORÇ </v>
      </c>
    </row>
    <row r="116" spans="1:14" ht="57" customHeight="1" x14ac:dyDescent="0.2">
      <c r="A116" s="24" t="s">
        <v>263</v>
      </c>
      <c r="B116" s="25">
        <v>44693</v>
      </c>
      <c r="C116" s="26">
        <v>15561</v>
      </c>
      <c r="D116" s="26" t="s">
        <v>264</v>
      </c>
      <c r="E116" s="27" t="s">
        <v>265</v>
      </c>
      <c r="F116" s="28" t="s">
        <v>266</v>
      </c>
      <c r="G116" s="26" t="s">
        <v>68</v>
      </c>
      <c r="H116" s="29">
        <v>3200</v>
      </c>
      <c r="J116" s="29">
        <f t="shared" si="4"/>
        <v>3200</v>
      </c>
      <c r="K116" s="29">
        <f t="shared" si="5"/>
        <v>0</v>
      </c>
      <c r="L116" s="24">
        <f t="shared" si="6"/>
        <v>5</v>
      </c>
      <c r="M116" s="24" t="str">
        <f>VLOOKUP(L116,mês!A:B,2,0)</f>
        <v>Maio</v>
      </c>
      <c r="N116" s="24" t="str">
        <f t="shared" si="7"/>
        <v xml:space="preserve">RD </v>
      </c>
    </row>
    <row r="117" spans="1:14" ht="57" customHeight="1" x14ac:dyDescent="0.2">
      <c r="A117" s="24" t="s">
        <v>267</v>
      </c>
      <c r="B117" s="25">
        <v>44627</v>
      </c>
      <c r="C117" s="26">
        <v>15188</v>
      </c>
      <c r="D117" s="26" t="s">
        <v>268</v>
      </c>
      <c r="E117" s="27" t="s">
        <v>269</v>
      </c>
      <c r="F117" s="28" t="s">
        <v>270</v>
      </c>
      <c r="G117" s="26" t="s">
        <v>68</v>
      </c>
      <c r="H117" s="29">
        <v>84</v>
      </c>
      <c r="J117" s="29">
        <f t="shared" si="4"/>
        <v>84</v>
      </c>
      <c r="K117" s="29">
        <f t="shared" si="5"/>
        <v>0</v>
      </c>
      <c r="L117" s="24">
        <f t="shared" si="6"/>
        <v>3</v>
      </c>
      <c r="M117" s="24" t="str">
        <f>VLOOKUP(L117,mês!A:B,2,0)</f>
        <v>Março</v>
      </c>
      <c r="N117" s="24" t="str">
        <f t="shared" si="7"/>
        <v xml:space="preserve">RI </v>
      </c>
    </row>
    <row r="118" spans="1:14" ht="57" customHeight="1" x14ac:dyDescent="0.2">
      <c r="A118" s="24" t="s">
        <v>267</v>
      </c>
      <c r="B118" s="25">
        <v>44630</v>
      </c>
      <c r="C118" s="26">
        <v>15203</v>
      </c>
      <c r="D118" s="26" t="s">
        <v>268</v>
      </c>
      <c r="E118" s="27" t="s">
        <v>269</v>
      </c>
      <c r="F118" s="28" t="s">
        <v>271</v>
      </c>
      <c r="G118" s="26" t="s">
        <v>68</v>
      </c>
      <c r="H118" s="29">
        <v>450</v>
      </c>
      <c r="J118" s="29">
        <f t="shared" si="4"/>
        <v>450</v>
      </c>
      <c r="K118" s="29">
        <f t="shared" si="5"/>
        <v>0</v>
      </c>
      <c r="L118" s="24">
        <f t="shared" si="6"/>
        <v>3</v>
      </c>
      <c r="M118" s="24" t="str">
        <f>VLOOKUP(L118,mês!A:B,2,0)</f>
        <v>Março</v>
      </c>
      <c r="N118" s="24" t="str">
        <f t="shared" si="7"/>
        <v xml:space="preserve">RI </v>
      </c>
    </row>
    <row r="119" spans="1:14" ht="57" customHeight="1" x14ac:dyDescent="0.2">
      <c r="A119" s="24" t="s">
        <v>267</v>
      </c>
      <c r="B119" s="25">
        <v>44636</v>
      </c>
      <c r="C119" s="26">
        <v>15226</v>
      </c>
      <c r="D119" s="26" t="s">
        <v>268</v>
      </c>
      <c r="E119" s="27" t="s">
        <v>272</v>
      </c>
      <c r="F119" s="28" t="s">
        <v>273</v>
      </c>
      <c r="G119" s="26" t="s">
        <v>68</v>
      </c>
      <c r="H119" s="29">
        <v>1601.94</v>
      </c>
      <c r="J119" s="29">
        <f t="shared" si="4"/>
        <v>1601.94</v>
      </c>
      <c r="K119" s="29">
        <f t="shared" si="5"/>
        <v>0</v>
      </c>
      <c r="L119" s="24">
        <f t="shared" si="6"/>
        <v>3</v>
      </c>
      <c r="M119" s="24" t="str">
        <f>VLOOKUP(L119,mês!A:B,2,0)</f>
        <v>Março</v>
      </c>
      <c r="N119" s="24" t="str">
        <f t="shared" si="7"/>
        <v xml:space="preserve">RI </v>
      </c>
    </row>
    <row r="120" spans="1:14" ht="57" customHeight="1" x14ac:dyDescent="0.2">
      <c r="A120" s="24" t="s">
        <v>267</v>
      </c>
      <c r="B120" s="25">
        <v>44651</v>
      </c>
      <c r="C120" s="26">
        <v>15291</v>
      </c>
      <c r="D120" s="26" t="s">
        <v>268</v>
      </c>
      <c r="E120" s="27" t="s">
        <v>269</v>
      </c>
      <c r="F120" s="28" t="s">
        <v>274</v>
      </c>
      <c r="G120" s="26" t="s">
        <v>68</v>
      </c>
      <c r="H120" s="29">
        <v>1668.37</v>
      </c>
      <c r="J120" s="29">
        <f t="shared" si="4"/>
        <v>1668.37</v>
      </c>
      <c r="K120" s="29">
        <f t="shared" si="5"/>
        <v>0</v>
      </c>
      <c r="L120" s="24">
        <f t="shared" si="6"/>
        <v>3</v>
      </c>
      <c r="M120" s="24" t="str">
        <f>VLOOKUP(L120,mês!A:B,2,0)</f>
        <v>Março</v>
      </c>
      <c r="N120" s="24" t="str">
        <f t="shared" si="7"/>
        <v xml:space="preserve">RI </v>
      </c>
    </row>
    <row r="121" spans="1:14" ht="57" customHeight="1" x14ac:dyDescent="0.2">
      <c r="A121" s="24" t="s">
        <v>267</v>
      </c>
      <c r="B121" s="25">
        <v>44652</v>
      </c>
      <c r="C121" s="26">
        <v>15304</v>
      </c>
      <c r="D121" s="26" t="s">
        <v>268</v>
      </c>
      <c r="E121" s="27" t="s">
        <v>269</v>
      </c>
      <c r="F121" s="28" t="s">
        <v>275</v>
      </c>
      <c r="G121" s="26" t="s">
        <v>68</v>
      </c>
      <c r="H121" s="29">
        <v>1500</v>
      </c>
      <c r="J121" s="29">
        <f t="shared" si="4"/>
        <v>1500</v>
      </c>
      <c r="K121" s="29">
        <f t="shared" si="5"/>
        <v>0</v>
      </c>
      <c r="L121" s="24">
        <f t="shared" si="6"/>
        <v>4</v>
      </c>
      <c r="M121" s="24" t="str">
        <f>VLOOKUP(L121,mês!A:B,2,0)</f>
        <v>Abril</v>
      </c>
      <c r="N121" s="24" t="str">
        <f t="shared" si="7"/>
        <v xml:space="preserve">RI </v>
      </c>
    </row>
    <row r="122" spans="1:14" ht="57" customHeight="1" x14ac:dyDescent="0.2">
      <c r="A122" s="24" t="s">
        <v>267</v>
      </c>
      <c r="B122" s="25">
        <v>44662</v>
      </c>
      <c r="C122" s="26">
        <v>15333</v>
      </c>
      <c r="D122" s="26" t="s">
        <v>268</v>
      </c>
      <c r="E122" s="27" t="s">
        <v>269</v>
      </c>
      <c r="F122" s="28" t="s">
        <v>276</v>
      </c>
      <c r="G122" s="26" t="s">
        <v>68</v>
      </c>
      <c r="H122" s="29">
        <v>606.1</v>
      </c>
      <c r="J122" s="29">
        <f t="shared" si="4"/>
        <v>606.1</v>
      </c>
      <c r="K122" s="29">
        <f t="shared" si="5"/>
        <v>0</v>
      </c>
      <c r="L122" s="24">
        <f t="shared" si="6"/>
        <v>4</v>
      </c>
      <c r="M122" s="24" t="str">
        <f>VLOOKUP(L122,mês!A:B,2,0)</f>
        <v>Abril</v>
      </c>
      <c r="N122" s="24" t="str">
        <f t="shared" si="7"/>
        <v xml:space="preserve">RI </v>
      </c>
    </row>
    <row r="123" spans="1:14" ht="57" customHeight="1" x14ac:dyDescent="0.2">
      <c r="A123" s="24" t="s">
        <v>267</v>
      </c>
      <c r="B123" s="25">
        <v>44678</v>
      </c>
      <c r="C123" s="26">
        <v>15402</v>
      </c>
      <c r="D123" s="26" t="s">
        <v>268</v>
      </c>
      <c r="E123" s="27" t="s">
        <v>269</v>
      </c>
      <c r="F123" s="28" t="s">
        <v>277</v>
      </c>
      <c r="G123" s="26" t="s">
        <v>68</v>
      </c>
      <c r="H123" s="29">
        <v>232.4</v>
      </c>
      <c r="J123" s="29">
        <f t="shared" si="4"/>
        <v>232.4</v>
      </c>
      <c r="K123" s="29">
        <f t="shared" si="5"/>
        <v>0</v>
      </c>
      <c r="L123" s="24">
        <f t="shared" si="6"/>
        <v>4</v>
      </c>
      <c r="M123" s="24" t="str">
        <f>VLOOKUP(L123,mês!A:B,2,0)</f>
        <v>Abril</v>
      </c>
      <c r="N123" s="24" t="str">
        <f t="shared" si="7"/>
        <v xml:space="preserve">RI </v>
      </c>
    </row>
    <row r="124" spans="1:14" ht="57" customHeight="1" x14ac:dyDescent="0.2">
      <c r="A124" s="24" t="s">
        <v>267</v>
      </c>
      <c r="B124" s="25">
        <v>44678</v>
      </c>
      <c r="C124" s="26">
        <v>15404</v>
      </c>
      <c r="D124" s="26" t="s">
        <v>268</v>
      </c>
      <c r="E124" s="27" t="s">
        <v>278</v>
      </c>
      <c r="F124" s="28" t="s">
        <v>279</v>
      </c>
      <c r="G124" s="26" t="s">
        <v>68</v>
      </c>
      <c r="H124" s="29">
        <v>1358</v>
      </c>
      <c r="J124" s="29">
        <f t="shared" si="4"/>
        <v>1358</v>
      </c>
      <c r="K124" s="29">
        <f t="shared" si="5"/>
        <v>0</v>
      </c>
      <c r="L124" s="24">
        <f t="shared" si="6"/>
        <v>4</v>
      </c>
      <c r="M124" s="24" t="str">
        <f>VLOOKUP(L124,mês!A:B,2,0)</f>
        <v>Abril</v>
      </c>
      <c r="N124" s="24" t="str">
        <f t="shared" si="7"/>
        <v xml:space="preserve">RI </v>
      </c>
    </row>
    <row r="125" spans="1:14" ht="57" customHeight="1" x14ac:dyDescent="0.2">
      <c r="A125" s="24" t="s">
        <v>267</v>
      </c>
      <c r="B125" s="25">
        <v>44679</v>
      </c>
      <c r="C125" s="26">
        <v>15413</v>
      </c>
      <c r="D125" s="26" t="s">
        <v>268</v>
      </c>
      <c r="E125" s="27" t="s">
        <v>280</v>
      </c>
      <c r="F125" s="28" t="s">
        <v>281</v>
      </c>
      <c r="G125" s="26" t="s">
        <v>68</v>
      </c>
      <c r="H125" s="29">
        <v>453</v>
      </c>
      <c r="J125" s="29">
        <f t="shared" si="4"/>
        <v>453</v>
      </c>
      <c r="K125" s="29">
        <f t="shared" si="5"/>
        <v>0</v>
      </c>
      <c r="L125" s="24">
        <f t="shared" si="6"/>
        <v>4</v>
      </c>
      <c r="M125" s="24" t="str">
        <f>VLOOKUP(L125,mês!A:B,2,0)</f>
        <v>Abril</v>
      </c>
      <c r="N125" s="24" t="str">
        <f t="shared" si="7"/>
        <v xml:space="preserve">RI </v>
      </c>
    </row>
    <row r="126" spans="1:14" ht="57" customHeight="1" x14ac:dyDescent="0.2">
      <c r="A126" s="24" t="s">
        <v>267</v>
      </c>
      <c r="B126" s="25">
        <v>44679</v>
      </c>
      <c r="C126" s="26">
        <v>15415</v>
      </c>
      <c r="D126" s="26" t="s">
        <v>268</v>
      </c>
      <c r="E126" s="27" t="s">
        <v>269</v>
      </c>
      <c r="F126" s="28" t="s">
        <v>282</v>
      </c>
      <c r="G126" s="26" t="s">
        <v>68</v>
      </c>
      <c r="H126" s="29">
        <v>1295.9100000000001</v>
      </c>
      <c r="J126" s="29">
        <f t="shared" si="4"/>
        <v>1295.9100000000001</v>
      </c>
      <c r="K126" s="29">
        <f t="shared" si="5"/>
        <v>0</v>
      </c>
      <c r="L126" s="24">
        <f t="shared" si="6"/>
        <v>4</v>
      </c>
      <c r="M126" s="24" t="str">
        <f>VLOOKUP(L126,mês!A:B,2,0)</f>
        <v>Abril</v>
      </c>
      <c r="N126" s="24" t="str">
        <f t="shared" si="7"/>
        <v xml:space="preserve">RI </v>
      </c>
    </row>
    <row r="127" spans="1:14" ht="57" customHeight="1" x14ac:dyDescent="0.2">
      <c r="A127" s="24" t="s">
        <v>267</v>
      </c>
      <c r="B127" s="25">
        <v>44685</v>
      </c>
      <c r="C127" s="26">
        <v>15476</v>
      </c>
      <c r="D127" s="26" t="s">
        <v>268</v>
      </c>
      <c r="E127" s="27" t="s">
        <v>272</v>
      </c>
      <c r="F127" s="28" t="s">
        <v>283</v>
      </c>
      <c r="G127" s="26" t="s">
        <v>68</v>
      </c>
      <c r="H127" s="29">
        <v>193.2</v>
      </c>
      <c r="J127" s="29">
        <f t="shared" si="4"/>
        <v>193.2</v>
      </c>
      <c r="K127" s="29">
        <f t="shared" si="5"/>
        <v>0</v>
      </c>
      <c r="L127" s="24">
        <f t="shared" si="6"/>
        <v>5</v>
      </c>
      <c r="M127" s="24" t="str">
        <f>VLOOKUP(L127,mês!A:B,2,0)</f>
        <v>Maio</v>
      </c>
      <c r="N127" s="24" t="str">
        <f t="shared" si="7"/>
        <v xml:space="preserve">RI </v>
      </c>
    </row>
    <row r="128" spans="1:14" ht="57" customHeight="1" x14ac:dyDescent="0.2">
      <c r="A128" s="24" t="s">
        <v>267</v>
      </c>
      <c r="B128" s="25">
        <v>44690</v>
      </c>
      <c r="C128" s="26">
        <v>15502</v>
      </c>
      <c r="D128" s="26" t="s">
        <v>176</v>
      </c>
      <c r="E128" s="27" t="s">
        <v>284</v>
      </c>
      <c r="F128" s="28" t="s">
        <v>285</v>
      </c>
      <c r="G128" s="26" t="s">
        <v>68</v>
      </c>
      <c r="H128" s="29">
        <v>119.4</v>
      </c>
      <c r="J128" s="29">
        <f t="shared" si="4"/>
        <v>119.4</v>
      </c>
      <c r="K128" s="29">
        <f t="shared" si="5"/>
        <v>0</v>
      </c>
      <c r="L128" s="24">
        <f t="shared" si="6"/>
        <v>5</v>
      </c>
      <c r="M128" s="24" t="str">
        <f>VLOOKUP(L128,mês!A:B,2,0)</f>
        <v>Maio</v>
      </c>
      <c r="N128" s="24" t="str">
        <f t="shared" si="7"/>
        <v xml:space="preserve">RI </v>
      </c>
    </row>
    <row r="129" spans="1:14" ht="57" customHeight="1" x14ac:dyDescent="0.2">
      <c r="A129" s="24" t="s">
        <v>267</v>
      </c>
      <c r="B129" s="25">
        <v>44693</v>
      </c>
      <c r="C129" s="26">
        <v>15557</v>
      </c>
      <c r="D129" s="26" t="s">
        <v>268</v>
      </c>
      <c r="E129" s="27" t="s">
        <v>272</v>
      </c>
      <c r="F129" s="28" t="s">
        <v>286</v>
      </c>
      <c r="G129" s="26" t="s">
        <v>68</v>
      </c>
      <c r="H129" s="29">
        <v>20.95</v>
      </c>
      <c r="J129" s="29">
        <f t="shared" si="4"/>
        <v>20.95</v>
      </c>
      <c r="K129" s="29">
        <f t="shared" si="5"/>
        <v>0</v>
      </c>
      <c r="L129" s="24">
        <f t="shared" si="6"/>
        <v>5</v>
      </c>
      <c r="M129" s="24" t="str">
        <f>VLOOKUP(L129,mês!A:B,2,0)</f>
        <v>Maio</v>
      </c>
      <c r="N129" s="24" t="str">
        <f t="shared" si="7"/>
        <v xml:space="preserve">RI </v>
      </c>
    </row>
    <row r="130" spans="1:14" ht="57" customHeight="1" x14ac:dyDescent="0.2">
      <c r="A130" s="24" t="s">
        <v>267</v>
      </c>
      <c r="B130" s="25">
        <v>44707</v>
      </c>
      <c r="C130" s="26">
        <v>15623</v>
      </c>
      <c r="D130" s="26" t="s">
        <v>268</v>
      </c>
      <c r="E130" s="27" t="s">
        <v>269</v>
      </c>
      <c r="F130" s="28" t="s">
        <v>287</v>
      </c>
      <c r="G130" s="26" t="s">
        <v>68</v>
      </c>
      <c r="H130" s="29">
        <v>1856.5</v>
      </c>
      <c r="J130" s="29">
        <f t="shared" si="4"/>
        <v>1856.5</v>
      </c>
      <c r="K130" s="29">
        <f t="shared" si="5"/>
        <v>0</v>
      </c>
      <c r="L130" s="24">
        <f t="shared" si="6"/>
        <v>5</v>
      </c>
      <c r="M130" s="24" t="str">
        <f>VLOOKUP(L130,mês!A:B,2,0)</f>
        <v>Maio</v>
      </c>
      <c r="N130" s="24" t="str">
        <f t="shared" si="7"/>
        <v xml:space="preserve">RI </v>
      </c>
    </row>
    <row r="131" spans="1:14" ht="57" customHeight="1" x14ac:dyDescent="0.2">
      <c r="A131" s="24" t="s">
        <v>267</v>
      </c>
      <c r="B131" s="25">
        <v>44712</v>
      </c>
      <c r="C131" s="26">
        <v>15637</v>
      </c>
      <c r="D131" s="26" t="s">
        <v>268</v>
      </c>
      <c r="E131" s="27" t="s">
        <v>269</v>
      </c>
      <c r="F131" s="28" t="s">
        <v>282</v>
      </c>
      <c r="G131" s="26" t="s">
        <v>68</v>
      </c>
      <c r="H131" s="29">
        <v>132.93</v>
      </c>
      <c r="J131" s="29">
        <f t="shared" ref="J131:J194" si="8">IF(G131="Não",0,H131)</f>
        <v>132.93</v>
      </c>
      <c r="K131" s="29">
        <f t="shared" ref="K131:K194" si="9">IF(G131="Não",H131,0)</f>
        <v>0</v>
      </c>
      <c r="L131" s="24">
        <f t="shared" ref="L131:L194" si="10">MONTH(B131)</f>
        <v>5</v>
      </c>
      <c r="M131" s="24" t="str">
        <f>VLOOKUP(L131,mês!A:B,2,0)</f>
        <v>Maio</v>
      </c>
      <c r="N131" s="24" t="str">
        <f t="shared" ref="N131:N194" si="11">LEFT(A131,SEARCH("-",A131)-1)</f>
        <v xml:space="preserve">RI </v>
      </c>
    </row>
    <row r="132" spans="1:14" ht="57" customHeight="1" x14ac:dyDescent="0.2">
      <c r="A132" s="24" t="s">
        <v>267</v>
      </c>
      <c r="B132" s="25">
        <v>44726</v>
      </c>
      <c r="C132" s="26">
        <v>15674</v>
      </c>
      <c r="D132" s="26" t="s">
        <v>268</v>
      </c>
      <c r="E132" s="27" t="s">
        <v>288</v>
      </c>
      <c r="F132" s="28" t="s">
        <v>289</v>
      </c>
      <c r="G132" s="26" t="s">
        <v>68</v>
      </c>
      <c r="H132" s="29">
        <v>1000</v>
      </c>
      <c r="J132" s="29">
        <f t="shared" si="8"/>
        <v>1000</v>
      </c>
      <c r="K132" s="29">
        <f t="shared" si="9"/>
        <v>0</v>
      </c>
      <c r="L132" s="24">
        <f t="shared" si="10"/>
        <v>6</v>
      </c>
      <c r="M132" s="24" t="str">
        <f>VLOOKUP(L132,mês!A:B,2,0)</f>
        <v>Junho</v>
      </c>
      <c r="N132" s="24" t="str">
        <f t="shared" si="11"/>
        <v xml:space="preserve">RI </v>
      </c>
    </row>
    <row r="133" spans="1:14" ht="57" customHeight="1" x14ac:dyDescent="0.2">
      <c r="A133" s="24" t="s">
        <v>267</v>
      </c>
      <c r="B133" s="25">
        <v>44743</v>
      </c>
      <c r="C133" s="26">
        <v>15715</v>
      </c>
      <c r="D133" s="26" t="s">
        <v>268</v>
      </c>
      <c r="E133" s="27" t="s">
        <v>269</v>
      </c>
      <c r="F133" s="28" t="s">
        <v>290</v>
      </c>
      <c r="G133" s="26" t="s">
        <v>68</v>
      </c>
      <c r="H133" s="29">
        <v>1996.86</v>
      </c>
      <c r="J133" s="29">
        <f t="shared" si="8"/>
        <v>1996.86</v>
      </c>
      <c r="K133" s="29">
        <f t="shared" si="9"/>
        <v>0</v>
      </c>
      <c r="L133" s="24">
        <f t="shared" si="10"/>
        <v>7</v>
      </c>
      <c r="M133" s="24" t="str">
        <f>VLOOKUP(L133,mês!A:B,2,0)</f>
        <v>Julho</v>
      </c>
      <c r="N133" s="24" t="str">
        <f t="shared" si="11"/>
        <v xml:space="preserve">RI </v>
      </c>
    </row>
    <row r="134" spans="1:14" ht="57" customHeight="1" x14ac:dyDescent="0.2">
      <c r="A134" s="24" t="s">
        <v>267</v>
      </c>
      <c r="B134" s="25">
        <v>44771</v>
      </c>
      <c r="C134" s="26">
        <v>15801</v>
      </c>
      <c r="D134" s="26" t="s">
        <v>176</v>
      </c>
      <c r="E134" s="27" t="s">
        <v>269</v>
      </c>
      <c r="F134" s="28" t="s">
        <v>282</v>
      </c>
      <c r="G134" s="26" t="s">
        <v>68</v>
      </c>
      <c r="H134" s="29">
        <v>2484.94</v>
      </c>
      <c r="J134" s="29">
        <f t="shared" si="8"/>
        <v>2484.94</v>
      </c>
      <c r="K134" s="29">
        <f t="shared" si="9"/>
        <v>0</v>
      </c>
      <c r="L134" s="24">
        <f t="shared" si="10"/>
        <v>7</v>
      </c>
      <c r="M134" s="24" t="str">
        <f>VLOOKUP(L134,mês!A:B,2,0)</f>
        <v>Julho</v>
      </c>
      <c r="N134" s="24" t="str">
        <f t="shared" si="11"/>
        <v xml:space="preserve">RI </v>
      </c>
    </row>
    <row r="135" spans="1:14" ht="57" customHeight="1" x14ac:dyDescent="0.2">
      <c r="A135" s="24" t="s">
        <v>267</v>
      </c>
      <c r="B135" s="25">
        <v>44782</v>
      </c>
      <c r="C135" s="26">
        <v>15834</v>
      </c>
      <c r="D135" s="26" t="s">
        <v>268</v>
      </c>
      <c r="E135" s="27" t="s">
        <v>291</v>
      </c>
      <c r="F135" s="28" t="s">
        <v>292</v>
      </c>
      <c r="G135" s="26" t="s">
        <v>68</v>
      </c>
      <c r="H135" s="29">
        <v>312.11</v>
      </c>
      <c r="J135" s="29">
        <f t="shared" si="8"/>
        <v>312.11</v>
      </c>
      <c r="K135" s="29">
        <f t="shared" si="9"/>
        <v>0</v>
      </c>
      <c r="L135" s="24">
        <f t="shared" si="10"/>
        <v>8</v>
      </c>
      <c r="M135" s="24" t="str">
        <f>VLOOKUP(L135,mês!A:B,2,0)</f>
        <v>Agosto</v>
      </c>
      <c r="N135" s="24" t="str">
        <f t="shared" si="11"/>
        <v xml:space="preserve">RI </v>
      </c>
    </row>
    <row r="136" spans="1:14" ht="57" customHeight="1" x14ac:dyDescent="0.2">
      <c r="A136" s="24" t="s">
        <v>267</v>
      </c>
      <c r="B136" s="25">
        <v>44791</v>
      </c>
      <c r="C136" s="26">
        <v>15872</v>
      </c>
      <c r="D136" s="26" t="s">
        <v>268</v>
      </c>
      <c r="E136" s="27" t="s">
        <v>293</v>
      </c>
      <c r="F136" s="28" t="s">
        <v>294</v>
      </c>
      <c r="G136" s="26" t="s">
        <v>68</v>
      </c>
      <c r="H136" s="29">
        <v>1000</v>
      </c>
      <c r="J136" s="29">
        <f t="shared" si="8"/>
        <v>1000</v>
      </c>
      <c r="K136" s="29">
        <f t="shared" si="9"/>
        <v>0</v>
      </c>
      <c r="L136" s="24">
        <f t="shared" si="10"/>
        <v>8</v>
      </c>
      <c r="M136" s="24" t="str">
        <f>VLOOKUP(L136,mês!A:B,2,0)</f>
        <v>Agosto</v>
      </c>
      <c r="N136" s="24" t="str">
        <f t="shared" si="11"/>
        <v xml:space="preserve">RI </v>
      </c>
    </row>
    <row r="137" spans="1:14" ht="57" customHeight="1" x14ac:dyDescent="0.2">
      <c r="A137" s="24" t="s">
        <v>267</v>
      </c>
      <c r="B137" s="25">
        <v>44795</v>
      </c>
      <c r="C137" s="26">
        <v>15885</v>
      </c>
      <c r="D137" s="26" t="s">
        <v>268</v>
      </c>
      <c r="E137" s="27" t="s">
        <v>269</v>
      </c>
      <c r="F137" s="28" t="s">
        <v>295</v>
      </c>
      <c r="G137" s="26" t="s">
        <v>68</v>
      </c>
      <c r="H137" s="29">
        <v>1996.87</v>
      </c>
      <c r="J137" s="29">
        <f t="shared" si="8"/>
        <v>1996.87</v>
      </c>
      <c r="K137" s="29">
        <f t="shared" si="9"/>
        <v>0</v>
      </c>
      <c r="L137" s="24">
        <f t="shared" si="10"/>
        <v>8</v>
      </c>
      <c r="M137" s="24" t="str">
        <f>VLOOKUP(L137,mês!A:B,2,0)</f>
        <v>Agosto</v>
      </c>
      <c r="N137" s="24" t="str">
        <f t="shared" si="11"/>
        <v xml:space="preserve">RI </v>
      </c>
    </row>
    <row r="138" spans="1:14" ht="57" customHeight="1" x14ac:dyDescent="0.2">
      <c r="A138" s="24" t="s">
        <v>267</v>
      </c>
      <c r="B138" s="25">
        <v>44806</v>
      </c>
      <c r="C138" s="26">
        <v>15965</v>
      </c>
      <c r="D138" s="26" t="s">
        <v>268</v>
      </c>
      <c r="E138" s="27" t="s">
        <v>291</v>
      </c>
      <c r="F138" s="28" t="s">
        <v>296</v>
      </c>
      <c r="G138" s="26" t="s">
        <v>68</v>
      </c>
      <c r="H138" s="29">
        <v>199</v>
      </c>
      <c r="J138" s="29">
        <f t="shared" si="8"/>
        <v>199</v>
      </c>
      <c r="K138" s="29">
        <f t="shared" si="9"/>
        <v>0</v>
      </c>
      <c r="L138" s="24">
        <f t="shared" si="10"/>
        <v>9</v>
      </c>
      <c r="M138" s="24" t="str">
        <f>VLOOKUP(L138,mês!A:B,2,0)</f>
        <v>Setembro</v>
      </c>
      <c r="N138" s="24" t="str">
        <f t="shared" si="11"/>
        <v xml:space="preserve">RI </v>
      </c>
    </row>
    <row r="139" spans="1:14" ht="57" customHeight="1" x14ac:dyDescent="0.2">
      <c r="A139" s="24" t="s">
        <v>267</v>
      </c>
      <c r="B139" s="25">
        <v>44806</v>
      </c>
      <c r="C139" s="26">
        <v>15967</v>
      </c>
      <c r="D139" s="26" t="s">
        <v>268</v>
      </c>
      <c r="E139" s="27" t="s">
        <v>235</v>
      </c>
      <c r="F139" s="28" t="s">
        <v>217</v>
      </c>
      <c r="G139" s="26" t="s">
        <v>68</v>
      </c>
      <c r="H139" s="29">
        <v>100.18</v>
      </c>
      <c r="J139" s="29">
        <f t="shared" si="8"/>
        <v>100.18</v>
      </c>
      <c r="K139" s="29">
        <f t="shared" si="9"/>
        <v>0</v>
      </c>
      <c r="L139" s="24">
        <f t="shared" si="10"/>
        <v>9</v>
      </c>
      <c r="M139" s="24" t="str">
        <f>VLOOKUP(L139,mês!A:B,2,0)</f>
        <v>Setembro</v>
      </c>
      <c r="N139" s="24" t="str">
        <f t="shared" si="11"/>
        <v xml:space="preserve">RI </v>
      </c>
    </row>
    <row r="140" spans="1:14" ht="57" customHeight="1" x14ac:dyDescent="0.2">
      <c r="A140" s="24" t="s">
        <v>267</v>
      </c>
      <c r="B140" s="25">
        <v>44809</v>
      </c>
      <c r="C140" s="26">
        <v>15996</v>
      </c>
      <c r="D140" s="26" t="s">
        <v>268</v>
      </c>
      <c r="E140" s="27" t="s">
        <v>297</v>
      </c>
      <c r="F140" s="28" t="s">
        <v>298</v>
      </c>
      <c r="G140" s="26" t="s">
        <v>68</v>
      </c>
      <c r="H140" s="29">
        <v>2879.76</v>
      </c>
      <c r="J140" s="29">
        <f t="shared" si="8"/>
        <v>2879.76</v>
      </c>
      <c r="K140" s="29">
        <f t="shared" si="9"/>
        <v>0</v>
      </c>
      <c r="L140" s="24">
        <f t="shared" si="10"/>
        <v>9</v>
      </c>
      <c r="M140" s="24" t="str">
        <f>VLOOKUP(L140,mês!A:B,2,0)</f>
        <v>Setembro</v>
      </c>
      <c r="N140" s="24" t="str">
        <f t="shared" si="11"/>
        <v xml:space="preserve">RI </v>
      </c>
    </row>
    <row r="141" spans="1:14" ht="57" customHeight="1" x14ac:dyDescent="0.2">
      <c r="A141" s="24" t="s">
        <v>267</v>
      </c>
      <c r="B141" s="25">
        <v>44816</v>
      </c>
      <c r="C141" s="26">
        <v>16026</v>
      </c>
      <c r="D141" s="26" t="s">
        <v>268</v>
      </c>
      <c r="E141" s="27" t="s">
        <v>291</v>
      </c>
      <c r="F141" s="28" t="s">
        <v>299</v>
      </c>
      <c r="G141" s="26" t="s">
        <v>68</v>
      </c>
      <c r="H141" s="29">
        <v>106.76</v>
      </c>
      <c r="J141" s="29">
        <f t="shared" si="8"/>
        <v>106.76</v>
      </c>
      <c r="K141" s="29">
        <f t="shared" si="9"/>
        <v>0</v>
      </c>
      <c r="L141" s="24">
        <f t="shared" si="10"/>
        <v>9</v>
      </c>
      <c r="M141" s="24" t="str">
        <f>VLOOKUP(L141,mês!A:B,2,0)</f>
        <v>Setembro</v>
      </c>
      <c r="N141" s="24" t="str">
        <f t="shared" si="11"/>
        <v xml:space="preserve">RI </v>
      </c>
    </row>
    <row r="142" spans="1:14" ht="57" customHeight="1" x14ac:dyDescent="0.2">
      <c r="A142" s="24" t="s">
        <v>267</v>
      </c>
      <c r="B142" s="25">
        <v>44817</v>
      </c>
      <c r="C142" s="26">
        <v>16041</v>
      </c>
      <c r="D142" s="26" t="s">
        <v>268</v>
      </c>
      <c r="E142" s="27" t="s">
        <v>272</v>
      </c>
      <c r="F142" s="28" t="s">
        <v>300</v>
      </c>
      <c r="G142" s="26" t="s">
        <v>68</v>
      </c>
      <c r="H142" s="29">
        <v>2792.43</v>
      </c>
      <c r="J142" s="29">
        <f t="shared" si="8"/>
        <v>2792.43</v>
      </c>
      <c r="K142" s="29">
        <f t="shared" si="9"/>
        <v>0</v>
      </c>
      <c r="L142" s="24">
        <f t="shared" si="10"/>
        <v>9</v>
      </c>
      <c r="M142" s="24" t="str">
        <f>VLOOKUP(L142,mês!A:B,2,0)</f>
        <v>Setembro</v>
      </c>
      <c r="N142" s="24" t="str">
        <f t="shared" si="11"/>
        <v xml:space="preserve">RI </v>
      </c>
    </row>
    <row r="143" spans="1:14" ht="57" customHeight="1" x14ac:dyDescent="0.2">
      <c r="A143" s="24" t="s">
        <v>267</v>
      </c>
      <c r="B143" s="25">
        <v>44826</v>
      </c>
      <c r="C143" s="26">
        <v>16082</v>
      </c>
      <c r="D143" s="26" t="s">
        <v>268</v>
      </c>
      <c r="E143" s="27" t="s">
        <v>269</v>
      </c>
      <c r="F143" s="28" t="s">
        <v>301</v>
      </c>
      <c r="G143" s="26" t="s">
        <v>68</v>
      </c>
      <c r="H143" s="29">
        <v>109.48</v>
      </c>
      <c r="J143" s="29">
        <f t="shared" si="8"/>
        <v>109.48</v>
      </c>
      <c r="K143" s="29">
        <f t="shared" si="9"/>
        <v>0</v>
      </c>
      <c r="L143" s="24">
        <f t="shared" si="10"/>
        <v>9</v>
      </c>
      <c r="M143" s="24" t="str">
        <f>VLOOKUP(L143,mês!A:B,2,0)</f>
        <v>Setembro</v>
      </c>
      <c r="N143" s="24" t="str">
        <f t="shared" si="11"/>
        <v xml:space="preserve">RI </v>
      </c>
    </row>
    <row r="144" spans="1:14" ht="57" customHeight="1" x14ac:dyDescent="0.2">
      <c r="A144" s="24" t="s">
        <v>267</v>
      </c>
      <c r="B144" s="25">
        <v>44833</v>
      </c>
      <c r="C144" s="26">
        <v>16110</v>
      </c>
      <c r="D144" s="26" t="s">
        <v>268</v>
      </c>
      <c r="E144" s="27" t="s">
        <v>269</v>
      </c>
      <c r="F144" s="28" t="s">
        <v>282</v>
      </c>
      <c r="G144" s="26" t="s">
        <v>68</v>
      </c>
      <c r="H144" s="29">
        <v>498.89</v>
      </c>
      <c r="J144" s="29">
        <f t="shared" si="8"/>
        <v>498.89</v>
      </c>
      <c r="K144" s="29">
        <f t="shared" si="9"/>
        <v>0</v>
      </c>
      <c r="L144" s="24">
        <f t="shared" si="10"/>
        <v>9</v>
      </c>
      <c r="M144" s="24" t="str">
        <f>VLOOKUP(L144,mês!A:B,2,0)</f>
        <v>Setembro</v>
      </c>
      <c r="N144" s="24" t="str">
        <f t="shared" si="11"/>
        <v xml:space="preserve">RI </v>
      </c>
    </row>
    <row r="145" spans="1:14" ht="57" customHeight="1" x14ac:dyDescent="0.2">
      <c r="A145" s="24" t="s">
        <v>267</v>
      </c>
      <c r="B145" s="25">
        <v>44845</v>
      </c>
      <c r="C145" s="26">
        <v>16187</v>
      </c>
      <c r="D145" s="26" t="s">
        <v>268</v>
      </c>
      <c r="E145" s="27" t="s">
        <v>235</v>
      </c>
      <c r="F145" s="28" t="s">
        <v>217</v>
      </c>
      <c r="G145" s="26" t="s">
        <v>68</v>
      </c>
      <c r="H145" s="29">
        <v>55.98</v>
      </c>
      <c r="J145" s="29">
        <f t="shared" si="8"/>
        <v>55.98</v>
      </c>
      <c r="K145" s="29">
        <f t="shared" si="9"/>
        <v>0</v>
      </c>
      <c r="L145" s="24">
        <f t="shared" si="10"/>
        <v>10</v>
      </c>
      <c r="M145" s="24" t="str">
        <f>VLOOKUP(L145,mês!A:B,2,0)</f>
        <v>Outubro</v>
      </c>
      <c r="N145" s="24" t="str">
        <f t="shared" si="11"/>
        <v xml:space="preserve">RI </v>
      </c>
    </row>
    <row r="146" spans="1:14" ht="57" customHeight="1" x14ac:dyDescent="0.2">
      <c r="A146" s="24" t="s">
        <v>267</v>
      </c>
      <c r="B146" s="25">
        <v>44868</v>
      </c>
      <c r="C146" s="26">
        <v>16260</v>
      </c>
      <c r="D146" s="26" t="s">
        <v>268</v>
      </c>
      <c r="E146" s="27" t="s">
        <v>291</v>
      </c>
      <c r="F146" s="28" t="s">
        <v>302</v>
      </c>
      <c r="G146" s="26" t="s">
        <v>68</v>
      </c>
      <c r="H146" s="29">
        <v>627.84</v>
      </c>
      <c r="J146" s="29">
        <f t="shared" si="8"/>
        <v>627.84</v>
      </c>
      <c r="K146" s="29">
        <f t="shared" si="9"/>
        <v>0</v>
      </c>
      <c r="L146" s="24">
        <f t="shared" si="10"/>
        <v>11</v>
      </c>
      <c r="M146" s="24" t="str">
        <f>VLOOKUP(L146,mês!A:B,2,0)</f>
        <v>Novembro</v>
      </c>
      <c r="N146" s="24" t="str">
        <f t="shared" si="11"/>
        <v xml:space="preserve">RI </v>
      </c>
    </row>
    <row r="147" spans="1:14" ht="57" customHeight="1" x14ac:dyDescent="0.2">
      <c r="A147" s="24" t="s">
        <v>267</v>
      </c>
      <c r="B147" s="25">
        <v>44881</v>
      </c>
      <c r="C147" s="26">
        <v>16302</v>
      </c>
      <c r="D147" s="26" t="s">
        <v>268</v>
      </c>
      <c r="E147" s="27" t="s">
        <v>269</v>
      </c>
      <c r="F147" s="28" t="s">
        <v>303</v>
      </c>
      <c r="G147" s="26" t="s">
        <v>68</v>
      </c>
      <c r="H147" s="29">
        <v>1018.8</v>
      </c>
      <c r="J147" s="29">
        <f t="shared" si="8"/>
        <v>1018.8</v>
      </c>
      <c r="K147" s="29">
        <f t="shared" si="9"/>
        <v>0</v>
      </c>
      <c r="L147" s="24">
        <f t="shared" si="10"/>
        <v>11</v>
      </c>
      <c r="M147" s="24" t="str">
        <f>VLOOKUP(L147,mês!A:B,2,0)</f>
        <v>Novembro</v>
      </c>
      <c r="N147" s="24" t="str">
        <f t="shared" si="11"/>
        <v xml:space="preserve">RI </v>
      </c>
    </row>
    <row r="148" spans="1:14" ht="57" customHeight="1" x14ac:dyDescent="0.2">
      <c r="A148" s="24" t="s">
        <v>267</v>
      </c>
      <c r="B148" s="25">
        <v>44895</v>
      </c>
      <c r="C148" s="26">
        <v>16356</v>
      </c>
      <c r="D148" s="26" t="s">
        <v>189</v>
      </c>
      <c r="E148" s="27" t="s">
        <v>304</v>
      </c>
      <c r="F148" s="28" t="s">
        <v>305</v>
      </c>
      <c r="G148" s="26" t="s">
        <v>68</v>
      </c>
      <c r="H148" s="29">
        <v>489.5</v>
      </c>
      <c r="J148" s="29">
        <f t="shared" si="8"/>
        <v>489.5</v>
      </c>
      <c r="K148" s="29">
        <f t="shared" si="9"/>
        <v>0</v>
      </c>
      <c r="L148" s="24">
        <f t="shared" si="10"/>
        <v>11</v>
      </c>
      <c r="M148" s="24" t="str">
        <f>VLOOKUP(L148,mês!A:B,2,0)</f>
        <v>Novembro</v>
      </c>
      <c r="N148" s="24" t="str">
        <f t="shared" si="11"/>
        <v xml:space="preserve">RI </v>
      </c>
    </row>
    <row r="149" spans="1:14" ht="57" customHeight="1" x14ac:dyDescent="0.2">
      <c r="A149" s="24" t="s">
        <v>306</v>
      </c>
      <c r="B149" s="25">
        <v>44601</v>
      </c>
      <c r="C149" s="26">
        <v>15090</v>
      </c>
      <c r="D149" s="26" t="s">
        <v>151</v>
      </c>
      <c r="E149" s="27" t="s">
        <v>307</v>
      </c>
      <c r="F149" s="28" t="s">
        <v>308</v>
      </c>
      <c r="G149" s="26" t="s">
        <v>68</v>
      </c>
      <c r="H149" s="29">
        <v>55600</v>
      </c>
      <c r="J149" s="29">
        <f t="shared" si="8"/>
        <v>55600</v>
      </c>
      <c r="K149" s="29">
        <f t="shared" si="9"/>
        <v>0</v>
      </c>
      <c r="L149" s="24">
        <f t="shared" si="10"/>
        <v>2</v>
      </c>
      <c r="M149" s="24" t="str">
        <f>VLOOKUP(L149,mês!A:B,2,0)</f>
        <v>Fevereiro</v>
      </c>
      <c r="N149" s="24" t="str">
        <f t="shared" si="11"/>
        <v xml:space="preserve">RD </v>
      </c>
    </row>
    <row r="150" spans="1:14" ht="57" customHeight="1" x14ac:dyDescent="0.2">
      <c r="A150" s="24" t="s">
        <v>306</v>
      </c>
      <c r="B150" s="25">
        <v>44881</v>
      </c>
      <c r="C150" s="26">
        <v>16305</v>
      </c>
      <c r="D150" s="26" t="s">
        <v>151</v>
      </c>
      <c r="E150" s="27" t="s">
        <v>309</v>
      </c>
      <c r="F150" s="28" t="s">
        <v>310</v>
      </c>
      <c r="G150" s="26" t="s">
        <v>68</v>
      </c>
      <c r="H150" s="29">
        <v>2046.08</v>
      </c>
      <c r="J150" s="29">
        <f t="shared" si="8"/>
        <v>2046.08</v>
      </c>
      <c r="K150" s="29">
        <f t="shared" si="9"/>
        <v>0</v>
      </c>
      <c r="L150" s="24">
        <f t="shared" si="10"/>
        <v>11</v>
      </c>
      <c r="M150" s="24" t="str">
        <f>VLOOKUP(L150,mês!A:B,2,0)</f>
        <v>Novembro</v>
      </c>
      <c r="N150" s="24" t="str">
        <f t="shared" si="11"/>
        <v xml:space="preserve">RD </v>
      </c>
    </row>
    <row r="151" spans="1:14" ht="57" customHeight="1" x14ac:dyDescent="0.2">
      <c r="A151" s="24" t="s">
        <v>311</v>
      </c>
      <c r="B151" s="25">
        <v>44601</v>
      </c>
      <c r="C151" s="26">
        <v>15089</v>
      </c>
      <c r="D151" s="26" t="s">
        <v>176</v>
      </c>
      <c r="E151" s="27" t="s">
        <v>307</v>
      </c>
      <c r="F151" s="28" t="s">
        <v>312</v>
      </c>
      <c r="G151" s="26" t="s">
        <v>68</v>
      </c>
      <c r="H151" s="29">
        <v>166500</v>
      </c>
      <c r="J151" s="29">
        <f t="shared" si="8"/>
        <v>166500</v>
      </c>
      <c r="K151" s="29">
        <f t="shared" si="9"/>
        <v>0</v>
      </c>
      <c r="L151" s="24">
        <f t="shared" si="10"/>
        <v>2</v>
      </c>
      <c r="M151" s="24" t="str">
        <f>VLOOKUP(L151,mês!A:B,2,0)</f>
        <v>Fevereiro</v>
      </c>
      <c r="N151" s="24" t="str">
        <f t="shared" si="11"/>
        <v xml:space="preserve">RD </v>
      </c>
    </row>
    <row r="152" spans="1:14" ht="57" customHeight="1" x14ac:dyDescent="0.2">
      <c r="A152" s="24" t="s">
        <v>311</v>
      </c>
      <c r="B152" s="25">
        <v>44888</v>
      </c>
      <c r="C152" s="26">
        <v>16329</v>
      </c>
      <c r="D152" s="26" t="s">
        <v>176</v>
      </c>
      <c r="E152" s="27" t="s">
        <v>313</v>
      </c>
      <c r="F152" s="28" t="s">
        <v>314</v>
      </c>
      <c r="G152" s="26" t="s">
        <v>68</v>
      </c>
      <c r="H152" s="29">
        <v>3610</v>
      </c>
      <c r="J152" s="29">
        <f t="shared" si="8"/>
        <v>3610</v>
      </c>
      <c r="K152" s="29">
        <f t="shared" si="9"/>
        <v>0</v>
      </c>
      <c r="L152" s="24">
        <f t="shared" si="10"/>
        <v>11</v>
      </c>
      <c r="M152" s="24" t="str">
        <f>VLOOKUP(L152,mês!A:B,2,0)</f>
        <v>Novembro</v>
      </c>
      <c r="N152" s="24" t="str">
        <f t="shared" si="11"/>
        <v xml:space="preserve">RD </v>
      </c>
    </row>
    <row r="153" spans="1:14" ht="57" customHeight="1" x14ac:dyDescent="0.2">
      <c r="A153" s="24" t="s">
        <v>315</v>
      </c>
      <c r="B153" s="25">
        <v>44676</v>
      </c>
      <c r="C153" s="26">
        <v>15394</v>
      </c>
      <c r="D153" s="26" t="s">
        <v>213</v>
      </c>
      <c r="E153" s="27" t="s">
        <v>307</v>
      </c>
      <c r="F153" s="28" t="s">
        <v>316</v>
      </c>
      <c r="G153" s="26" t="s">
        <v>68</v>
      </c>
      <c r="H153" s="29">
        <v>10455.75</v>
      </c>
      <c r="J153" s="29">
        <f t="shared" si="8"/>
        <v>10455.75</v>
      </c>
      <c r="K153" s="29">
        <f t="shared" si="9"/>
        <v>0</v>
      </c>
      <c r="L153" s="24">
        <f t="shared" si="10"/>
        <v>4</v>
      </c>
      <c r="M153" s="24" t="str">
        <f>VLOOKUP(L153,mês!A:B,2,0)</f>
        <v>Abril</v>
      </c>
      <c r="N153" s="24" t="str">
        <f t="shared" si="11"/>
        <v xml:space="preserve">RD </v>
      </c>
    </row>
    <row r="154" spans="1:14" ht="57" customHeight="1" x14ac:dyDescent="0.2">
      <c r="A154" s="24" t="s">
        <v>317</v>
      </c>
      <c r="B154" s="25">
        <v>44592</v>
      </c>
      <c r="C154" s="26">
        <v>15015</v>
      </c>
      <c r="D154" s="26" t="s">
        <v>146</v>
      </c>
      <c r="E154" s="27" t="s">
        <v>214</v>
      </c>
      <c r="F154" s="28" t="s">
        <v>318</v>
      </c>
      <c r="G154" s="26" t="s">
        <v>68</v>
      </c>
      <c r="H154" s="29">
        <v>39.17</v>
      </c>
      <c r="J154" s="29">
        <f t="shared" si="8"/>
        <v>39.17</v>
      </c>
      <c r="K154" s="29">
        <f t="shared" si="9"/>
        <v>0</v>
      </c>
      <c r="L154" s="24">
        <f t="shared" si="10"/>
        <v>1</v>
      </c>
      <c r="M154" s="24" t="str">
        <f>VLOOKUP(L154,mês!A:B,2,0)</f>
        <v>Janeiro</v>
      </c>
      <c r="N154" s="24" t="str">
        <f t="shared" si="11"/>
        <v xml:space="preserve">RORÇ </v>
      </c>
    </row>
    <row r="155" spans="1:14" ht="57" customHeight="1" x14ac:dyDescent="0.2">
      <c r="A155" s="24" t="s">
        <v>317</v>
      </c>
      <c r="B155" s="25">
        <v>44592</v>
      </c>
      <c r="C155" s="26">
        <v>15022</v>
      </c>
      <c r="D155" s="26" t="s">
        <v>146</v>
      </c>
      <c r="E155" s="27" t="s">
        <v>214</v>
      </c>
      <c r="F155" s="28" t="s">
        <v>319</v>
      </c>
      <c r="G155" s="26" t="s">
        <v>68</v>
      </c>
      <c r="H155" s="29">
        <v>8.52</v>
      </c>
      <c r="J155" s="29">
        <f t="shared" si="8"/>
        <v>8.52</v>
      </c>
      <c r="K155" s="29">
        <f t="shared" si="9"/>
        <v>0</v>
      </c>
      <c r="L155" s="24">
        <f t="shared" si="10"/>
        <v>1</v>
      </c>
      <c r="M155" s="24" t="str">
        <f>VLOOKUP(L155,mês!A:B,2,0)</f>
        <v>Janeiro</v>
      </c>
      <c r="N155" s="24" t="str">
        <f t="shared" si="11"/>
        <v xml:space="preserve">RORÇ </v>
      </c>
    </row>
    <row r="156" spans="1:14" ht="57" customHeight="1" x14ac:dyDescent="0.2">
      <c r="A156" s="24" t="s">
        <v>317</v>
      </c>
      <c r="B156" s="25">
        <v>44593</v>
      </c>
      <c r="C156" s="26">
        <v>15068</v>
      </c>
      <c r="D156" s="26" t="s">
        <v>146</v>
      </c>
      <c r="E156" s="27" t="s">
        <v>320</v>
      </c>
      <c r="F156" s="28" t="s">
        <v>321</v>
      </c>
      <c r="G156" s="26" t="s">
        <v>68</v>
      </c>
      <c r="H156" s="29">
        <v>165</v>
      </c>
      <c r="J156" s="29">
        <f t="shared" si="8"/>
        <v>165</v>
      </c>
      <c r="K156" s="29">
        <f t="shared" si="9"/>
        <v>0</v>
      </c>
      <c r="L156" s="24">
        <f t="shared" si="10"/>
        <v>2</v>
      </c>
      <c r="M156" s="24" t="str">
        <f>VLOOKUP(L156,mês!A:B,2,0)</f>
        <v>Fevereiro</v>
      </c>
      <c r="N156" s="24" t="str">
        <f t="shared" si="11"/>
        <v xml:space="preserve">RORÇ </v>
      </c>
    </row>
    <row r="157" spans="1:14" ht="57" customHeight="1" x14ac:dyDescent="0.2">
      <c r="A157" s="24" t="s">
        <v>317</v>
      </c>
      <c r="B157" s="25">
        <v>44602</v>
      </c>
      <c r="C157" s="26">
        <v>15112</v>
      </c>
      <c r="D157" s="26" t="s">
        <v>146</v>
      </c>
      <c r="E157" s="27" t="s">
        <v>216</v>
      </c>
      <c r="F157" s="28" t="s">
        <v>217</v>
      </c>
      <c r="G157" s="26" t="s">
        <v>68</v>
      </c>
      <c r="H157" s="29">
        <v>2.93</v>
      </c>
      <c r="J157" s="29">
        <f t="shared" si="8"/>
        <v>2.93</v>
      </c>
      <c r="K157" s="29">
        <f t="shared" si="9"/>
        <v>0</v>
      </c>
      <c r="L157" s="24">
        <f t="shared" si="10"/>
        <v>2</v>
      </c>
      <c r="M157" s="24" t="str">
        <f>VLOOKUP(L157,mês!A:B,2,0)</f>
        <v>Fevereiro</v>
      </c>
      <c r="N157" s="24" t="str">
        <f t="shared" si="11"/>
        <v xml:space="preserve">RORÇ </v>
      </c>
    </row>
    <row r="158" spans="1:14" ht="57" customHeight="1" x14ac:dyDescent="0.2">
      <c r="A158" s="24" t="s">
        <v>317</v>
      </c>
      <c r="B158" s="25">
        <v>44635</v>
      </c>
      <c r="C158" s="26">
        <v>15221</v>
      </c>
      <c r="D158" s="26" t="s">
        <v>146</v>
      </c>
      <c r="E158" s="27" t="s">
        <v>322</v>
      </c>
      <c r="F158" s="28" t="s">
        <v>323</v>
      </c>
      <c r="G158" s="26" t="s">
        <v>68</v>
      </c>
      <c r="H158" s="29">
        <v>107.48</v>
      </c>
      <c r="J158" s="29">
        <f t="shared" si="8"/>
        <v>107.48</v>
      </c>
      <c r="K158" s="29">
        <f t="shared" si="9"/>
        <v>0</v>
      </c>
      <c r="L158" s="24">
        <f t="shared" si="10"/>
        <v>3</v>
      </c>
      <c r="M158" s="24" t="str">
        <f>VLOOKUP(L158,mês!A:B,2,0)</f>
        <v>Março</v>
      </c>
      <c r="N158" s="24" t="str">
        <f t="shared" si="11"/>
        <v xml:space="preserve">RORÇ </v>
      </c>
    </row>
    <row r="159" spans="1:14" ht="57" customHeight="1" x14ac:dyDescent="0.2">
      <c r="A159" s="24" t="s">
        <v>317</v>
      </c>
      <c r="B159" s="25">
        <v>44635</v>
      </c>
      <c r="C159" s="26">
        <v>15223</v>
      </c>
      <c r="D159" s="26" t="s">
        <v>146</v>
      </c>
      <c r="E159" s="27" t="s">
        <v>324</v>
      </c>
      <c r="F159" s="28" t="s">
        <v>325</v>
      </c>
      <c r="G159" s="26" t="s">
        <v>68</v>
      </c>
      <c r="H159" s="29">
        <v>490</v>
      </c>
      <c r="J159" s="29">
        <f t="shared" si="8"/>
        <v>490</v>
      </c>
      <c r="K159" s="29">
        <f t="shared" si="9"/>
        <v>0</v>
      </c>
      <c r="L159" s="24">
        <f t="shared" si="10"/>
        <v>3</v>
      </c>
      <c r="M159" s="24" t="str">
        <f>VLOOKUP(L159,mês!A:B,2,0)</f>
        <v>Março</v>
      </c>
      <c r="N159" s="24" t="str">
        <f t="shared" si="11"/>
        <v xml:space="preserve">RORÇ </v>
      </c>
    </row>
    <row r="160" spans="1:14" ht="57" customHeight="1" x14ac:dyDescent="0.2">
      <c r="A160" s="24" t="s">
        <v>317</v>
      </c>
      <c r="B160" s="25">
        <v>44641</v>
      </c>
      <c r="C160" s="26">
        <v>15245</v>
      </c>
      <c r="D160" s="26" t="s">
        <v>146</v>
      </c>
      <c r="E160" s="27" t="s">
        <v>326</v>
      </c>
      <c r="F160" s="28" t="s">
        <v>327</v>
      </c>
      <c r="G160" s="26" t="s">
        <v>68</v>
      </c>
      <c r="H160" s="29">
        <v>250</v>
      </c>
      <c r="J160" s="29">
        <f t="shared" si="8"/>
        <v>250</v>
      </c>
      <c r="K160" s="29">
        <f t="shared" si="9"/>
        <v>0</v>
      </c>
      <c r="L160" s="24">
        <f t="shared" si="10"/>
        <v>3</v>
      </c>
      <c r="M160" s="24" t="str">
        <f>VLOOKUP(L160,mês!A:B,2,0)</f>
        <v>Março</v>
      </c>
      <c r="N160" s="24" t="str">
        <f t="shared" si="11"/>
        <v xml:space="preserve">RORÇ </v>
      </c>
    </row>
    <row r="161" spans="1:14" ht="57" customHeight="1" x14ac:dyDescent="0.2">
      <c r="A161" s="24" t="s">
        <v>317</v>
      </c>
      <c r="B161" s="25">
        <v>44662</v>
      </c>
      <c r="C161" s="26">
        <v>15334</v>
      </c>
      <c r="D161" s="26" t="s">
        <v>146</v>
      </c>
      <c r="E161" s="27" t="s">
        <v>328</v>
      </c>
      <c r="F161" s="28" t="s">
        <v>329</v>
      </c>
      <c r="G161" s="26" t="s">
        <v>68</v>
      </c>
      <c r="H161" s="29">
        <v>500</v>
      </c>
      <c r="J161" s="29">
        <f t="shared" si="8"/>
        <v>500</v>
      </c>
      <c r="K161" s="29">
        <f t="shared" si="9"/>
        <v>0</v>
      </c>
      <c r="L161" s="24">
        <f t="shared" si="10"/>
        <v>4</v>
      </c>
      <c r="M161" s="24" t="str">
        <f>VLOOKUP(L161,mês!A:B,2,0)</f>
        <v>Abril</v>
      </c>
      <c r="N161" s="24" t="str">
        <f t="shared" si="11"/>
        <v xml:space="preserve">RORÇ </v>
      </c>
    </row>
    <row r="162" spans="1:14" ht="57" customHeight="1" x14ac:dyDescent="0.2">
      <c r="A162" s="24" t="s">
        <v>317</v>
      </c>
      <c r="B162" s="25">
        <v>44665</v>
      </c>
      <c r="C162" s="26">
        <v>15364</v>
      </c>
      <c r="D162" s="26" t="s">
        <v>146</v>
      </c>
      <c r="E162" s="27" t="s">
        <v>330</v>
      </c>
      <c r="F162" s="28" t="s">
        <v>331</v>
      </c>
      <c r="G162" s="26" t="s">
        <v>68</v>
      </c>
      <c r="H162" s="29">
        <v>780</v>
      </c>
      <c r="J162" s="29">
        <f t="shared" si="8"/>
        <v>780</v>
      </c>
      <c r="K162" s="29">
        <f t="shared" si="9"/>
        <v>0</v>
      </c>
      <c r="L162" s="24">
        <f t="shared" si="10"/>
        <v>4</v>
      </c>
      <c r="M162" s="24" t="str">
        <f>VLOOKUP(L162,mês!A:B,2,0)</f>
        <v>Abril</v>
      </c>
      <c r="N162" s="24" t="str">
        <f t="shared" si="11"/>
        <v xml:space="preserve">RORÇ </v>
      </c>
    </row>
    <row r="163" spans="1:14" ht="57" customHeight="1" x14ac:dyDescent="0.2">
      <c r="A163" s="24" t="s">
        <v>317</v>
      </c>
      <c r="B163" s="25">
        <v>44683</v>
      </c>
      <c r="C163" s="26">
        <v>15432</v>
      </c>
      <c r="D163" s="26" t="s">
        <v>146</v>
      </c>
      <c r="E163" s="27" t="s">
        <v>332</v>
      </c>
      <c r="F163" s="28" t="s">
        <v>333</v>
      </c>
      <c r="G163" s="26" t="s">
        <v>68</v>
      </c>
      <c r="H163" s="29">
        <v>2880</v>
      </c>
      <c r="J163" s="29">
        <f t="shared" si="8"/>
        <v>2880</v>
      </c>
      <c r="K163" s="29">
        <f t="shared" si="9"/>
        <v>0</v>
      </c>
      <c r="L163" s="24">
        <f t="shared" si="10"/>
        <v>5</v>
      </c>
      <c r="M163" s="24" t="str">
        <f>VLOOKUP(L163,mês!A:B,2,0)</f>
        <v>Maio</v>
      </c>
      <c r="N163" s="24" t="str">
        <f t="shared" si="11"/>
        <v xml:space="preserve">RORÇ </v>
      </c>
    </row>
    <row r="164" spans="1:14" ht="57" customHeight="1" x14ac:dyDescent="0.2">
      <c r="A164" s="24" t="s">
        <v>317</v>
      </c>
      <c r="B164" s="25">
        <v>44684</v>
      </c>
      <c r="C164" s="26">
        <v>15468</v>
      </c>
      <c r="D164" s="26" t="s">
        <v>146</v>
      </c>
      <c r="E164" s="27" t="s">
        <v>227</v>
      </c>
      <c r="F164" s="28" t="s">
        <v>229</v>
      </c>
      <c r="G164" s="26" t="s">
        <v>68</v>
      </c>
      <c r="H164" s="29">
        <v>13.59</v>
      </c>
      <c r="J164" s="29">
        <f t="shared" si="8"/>
        <v>13.59</v>
      </c>
      <c r="K164" s="29">
        <f t="shared" si="9"/>
        <v>0</v>
      </c>
      <c r="L164" s="24">
        <f t="shared" si="10"/>
        <v>5</v>
      </c>
      <c r="M164" s="24" t="str">
        <f>VLOOKUP(L164,mês!A:B,2,0)</f>
        <v>Maio</v>
      </c>
      <c r="N164" s="24" t="str">
        <f t="shared" si="11"/>
        <v xml:space="preserve">RORÇ </v>
      </c>
    </row>
    <row r="165" spans="1:14" ht="57" customHeight="1" x14ac:dyDescent="0.2">
      <c r="A165" s="24" t="s">
        <v>317</v>
      </c>
      <c r="B165" s="25">
        <v>44684</v>
      </c>
      <c r="C165" s="26">
        <v>15469</v>
      </c>
      <c r="D165" s="26" t="s">
        <v>146</v>
      </c>
      <c r="E165" s="27" t="s">
        <v>227</v>
      </c>
      <c r="F165" s="28" t="s">
        <v>229</v>
      </c>
      <c r="G165" s="26" t="s">
        <v>68</v>
      </c>
      <c r="H165" s="29">
        <v>11.08</v>
      </c>
      <c r="J165" s="29">
        <f t="shared" si="8"/>
        <v>11.08</v>
      </c>
      <c r="K165" s="29">
        <f t="shared" si="9"/>
        <v>0</v>
      </c>
      <c r="L165" s="24">
        <f t="shared" si="10"/>
        <v>5</v>
      </c>
      <c r="M165" s="24" t="str">
        <f>VLOOKUP(L165,mês!A:B,2,0)</f>
        <v>Maio</v>
      </c>
      <c r="N165" s="24" t="str">
        <f t="shared" si="11"/>
        <v xml:space="preserve">RORÇ </v>
      </c>
    </row>
    <row r="166" spans="1:14" ht="57" customHeight="1" x14ac:dyDescent="0.2">
      <c r="A166" s="24" t="s">
        <v>317</v>
      </c>
      <c r="B166" s="25">
        <v>44684</v>
      </c>
      <c r="C166" s="26">
        <v>15470</v>
      </c>
      <c r="D166" s="26" t="s">
        <v>146</v>
      </c>
      <c r="E166" s="27" t="s">
        <v>227</v>
      </c>
      <c r="F166" s="28" t="s">
        <v>229</v>
      </c>
      <c r="G166" s="26" t="s">
        <v>68</v>
      </c>
      <c r="H166" s="29">
        <v>11.08</v>
      </c>
      <c r="J166" s="29">
        <f t="shared" si="8"/>
        <v>11.08</v>
      </c>
      <c r="K166" s="29">
        <f t="shared" si="9"/>
        <v>0</v>
      </c>
      <c r="L166" s="24">
        <f t="shared" si="10"/>
        <v>5</v>
      </c>
      <c r="M166" s="24" t="str">
        <f>VLOOKUP(L166,mês!A:B,2,0)</f>
        <v>Maio</v>
      </c>
      <c r="N166" s="24" t="str">
        <f t="shared" si="11"/>
        <v xml:space="preserve">RORÇ </v>
      </c>
    </row>
    <row r="167" spans="1:14" ht="57" customHeight="1" x14ac:dyDescent="0.2">
      <c r="A167" s="24" t="s">
        <v>317</v>
      </c>
      <c r="B167" s="25">
        <v>44684</v>
      </c>
      <c r="C167" s="26">
        <v>15471</v>
      </c>
      <c r="D167" s="26" t="s">
        <v>146</v>
      </c>
      <c r="E167" s="27" t="s">
        <v>227</v>
      </c>
      <c r="F167" s="28" t="s">
        <v>229</v>
      </c>
      <c r="G167" s="26" t="s">
        <v>68</v>
      </c>
      <c r="H167" s="29">
        <v>13.59</v>
      </c>
      <c r="J167" s="29">
        <f t="shared" si="8"/>
        <v>13.59</v>
      </c>
      <c r="K167" s="29">
        <f t="shared" si="9"/>
        <v>0</v>
      </c>
      <c r="L167" s="24">
        <f t="shared" si="10"/>
        <v>5</v>
      </c>
      <c r="M167" s="24" t="str">
        <f>VLOOKUP(L167,mês!A:B,2,0)</f>
        <v>Maio</v>
      </c>
      <c r="N167" s="24" t="str">
        <f t="shared" si="11"/>
        <v xml:space="preserve">RORÇ </v>
      </c>
    </row>
    <row r="168" spans="1:14" ht="57" customHeight="1" x14ac:dyDescent="0.2">
      <c r="A168" s="24" t="s">
        <v>317</v>
      </c>
      <c r="B168" s="25">
        <v>44693</v>
      </c>
      <c r="C168" s="26">
        <v>15553</v>
      </c>
      <c r="D168" s="26" t="s">
        <v>146</v>
      </c>
      <c r="E168" s="27" t="s">
        <v>227</v>
      </c>
      <c r="F168" s="28" t="s">
        <v>217</v>
      </c>
      <c r="G168" s="26" t="s">
        <v>68</v>
      </c>
      <c r="H168" s="29">
        <v>160.78</v>
      </c>
      <c r="J168" s="29">
        <f t="shared" si="8"/>
        <v>160.78</v>
      </c>
      <c r="K168" s="29">
        <f t="shared" si="9"/>
        <v>0</v>
      </c>
      <c r="L168" s="24">
        <f t="shared" si="10"/>
        <v>5</v>
      </c>
      <c r="M168" s="24" t="str">
        <f>VLOOKUP(L168,mês!A:B,2,0)</f>
        <v>Maio</v>
      </c>
      <c r="N168" s="24" t="str">
        <f t="shared" si="11"/>
        <v xml:space="preserve">RORÇ </v>
      </c>
    </row>
    <row r="169" spans="1:14" ht="57" customHeight="1" x14ac:dyDescent="0.2">
      <c r="A169" s="24" t="s">
        <v>317</v>
      </c>
      <c r="B169" s="25">
        <v>44694</v>
      </c>
      <c r="C169" s="26">
        <v>15568</v>
      </c>
      <c r="D169" s="26" t="s">
        <v>146</v>
      </c>
      <c r="E169" s="27" t="s">
        <v>227</v>
      </c>
      <c r="F169" s="28" t="s">
        <v>334</v>
      </c>
      <c r="G169" s="26" t="s">
        <v>68</v>
      </c>
      <c r="H169" s="29">
        <v>0.04</v>
      </c>
      <c r="J169" s="29">
        <f t="shared" si="8"/>
        <v>0.04</v>
      </c>
      <c r="K169" s="29">
        <f t="shared" si="9"/>
        <v>0</v>
      </c>
      <c r="L169" s="24">
        <f t="shared" si="10"/>
        <v>5</v>
      </c>
      <c r="M169" s="24" t="str">
        <f>VLOOKUP(L169,mês!A:B,2,0)</f>
        <v>Maio</v>
      </c>
      <c r="N169" s="24" t="str">
        <f t="shared" si="11"/>
        <v xml:space="preserve">RORÇ </v>
      </c>
    </row>
    <row r="170" spans="1:14" ht="57" customHeight="1" x14ac:dyDescent="0.2">
      <c r="A170" s="24" t="s">
        <v>317</v>
      </c>
      <c r="B170" s="25">
        <v>44739</v>
      </c>
      <c r="C170" s="26">
        <v>15693</v>
      </c>
      <c r="D170" s="26" t="s">
        <v>146</v>
      </c>
      <c r="E170" s="27" t="s">
        <v>335</v>
      </c>
      <c r="F170" s="28" t="s">
        <v>336</v>
      </c>
      <c r="G170" s="26" t="s">
        <v>68</v>
      </c>
      <c r="H170" s="29">
        <v>309.35000000000002</v>
      </c>
      <c r="J170" s="29">
        <f t="shared" si="8"/>
        <v>309.35000000000002</v>
      </c>
      <c r="K170" s="29">
        <f t="shared" si="9"/>
        <v>0</v>
      </c>
      <c r="L170" s="24">
        <f t="shared" si="10"/>
        <v>6</v>
      </c>
      <c r="M170" s="24" t="str">
        <f>VLOOKUP(L170,mês!A:B,2,0)</f>
        <v>Junho</v>
      </c>
      <c r="N170" s="24" t="str">
        <f t="shared" si="11"/>
        <v xml:space="preserve">RORÇ </v>
      </c>
    </row>
    <row r="171" spans="1:14" ht="57" customHeight="1" x14ac:dyDescent="0.2">
      <c r="A171" s="24" t="s">
        <v>317</v>
      </c>
      <c r="B171" s="25">
        <v>44743</v>
      </c>
      <c r="C171" s="26">
        <v>15722</v>
      </c>
      <c r="D171" s="26" t="s">
        <v>146</v>
      </c>
      <c r="E171" s="27" t="s">
        <v>173</v>
      </c>
      <c r="F171" s="28" t="s">
        <v>337</v>
      </c>
      <c r="G171" s="26" t="s">
        <v>68</v>
      </c>
      <c r="H171" s="29">
        <v>0</v>
      </c>
      <c r="J171" s="29">
        <f t="shared" si="8"/>
        <v>0</v>
      </c>
      <c r="K171" s="29">
        <f t="shared" si="9"/>
        <v>0</v>
      </c>
      <c r="L171" s="24">
        <f t="shared" si="10"/>
        <v>7</v>
      </c>
      <c r="M171" s="24" t="str">
        <f>VLOOKUP(L171,mês!A:B,2,0)</f>
        <v>Julho</v>
      </c>
      <c r="N171" s="24" t="str">
        <f t="shared" si="11"/>
        <v xml:space="preserve">RORÇ </v>
      </c>
    </row>
    <row r="172" spans="1:14" ht="57" customHeight="1" x14ac:dyDescent="0.2">
      <c r="A172" s="24" t="s">
        <v>317</v>
      </c>
      <c r="B172" s="25">
        <v>44761</v>
      </c>
      <c r="C172" s="26">
        <v>15771</v>
      </c>
      <c r="D172" s="26" t="s">
        <v>146</v>
      </c>
      <c r="E172" s="27" t="s">
        <v>338</v>
      </c>
      <c r="F172" s="28" t="s">
        <v>339</v>
      </c>
      <c r="G172" s="26" t="s">
        <v>68</v>
      </c>
      <c r="H172" s="29">
        <v>1500</v>
      </c>
      <c r="J172" s="29">
        <f t="shared" si="8"/>
        <v>1500</v>
      </c>
      <c r="K172" s="29">
        <f t="shared" si="9"/>
        <v>0</v>
      </c>
      <c r="L172" s="24">
        <f t="shared" si="10"/>
        <v>7</v>
      </c>
      <c r="M172" s="24" t="str">
        <f>VLOOKUP(L172,mês!A:B,2,0)</f>
        <v>Julho</v>
      </c>
      <c r="N172" s="24" t="str">
        <f t="shared" si="11"/>
        <v xml:space="preserve">RORÇ </v>
      </c>
    </row>
    <row r="173" spans="1:14" ht="57" customHeight="1" x14ac:dyDescent="0.2">
      <c r="A173" s="24" t="s">
        <v>317</v>
      </c>
      <c r="B173" s="25">
        <v>44761</v>
      </c>
      <c r="C173" s="26">
        <v>15772</v>
      </c>
      <c r="D173" s="26" t="s">
        <v>146</v>
      </c>
      <c r="E173" s="27" t="s">
        <v>338</v>
      </c>
      <c r="F173" s="28" t="s">
        <v>340</v>
      </c>
      <c r="G173" s="26" t="s">
        <v>68</v>
      </c>
      <c r="H173" s="29">
        <v>1500</v>
      </c>
      <c r="J173" s="29">
        <f t="shared" si="8"/>
        <v>1500</v>
      </c>
      <c r="K173" s="29">
        <f t="shared" si="9"/>
        <v>0</v>
      </c>
      <c r="L173" s="24">
        <f t="shared" si="10"/>
        <v>7</v>
      </c>
      <c r="M173" s="24" t="str">
        <f>VLOOKUP(L173,mês!A:B,2,0)</f>
        <v>Julho</v>
      </c>
      <c r="N173" s="24" t="str">
        <f t="shared" si="11"/>
        <v xml:space="preserve">RORÇ </v>
      </c>
    </row>
    <row r="174" spans="1:14" ht="57" customHeight="1" x14ac:dyDescent="0.2">
      <c r="A174" s="24" t="s">
        <v>317</v>
      </c>
      <c r="B174" s="25">
        <v>44775</v>
      </c>
      <c r="C174" s="26">
        <v>15812</v>
      </c>
      <c r="D174" s="26" t="s">
        <v>146</v>
      </c>
      <c r="E174" s="27" t="s">
        <v>341</v>
      </c>
      <c r="F174" s="28" t="s">
        <v>342</v>
      </c>
      <c r="G174" s="26" t="s">
        <v>68</v>
      </c>
      <c r="H174" s="29">
        <v>560</v>
      </c>
      <c r="J174" s="29">
        <f t="shared" si="8"/>
        <v>560</v>
      </c>
      <c r="K174" s="29">
        <f t="shared" si="9"/>
        <v>0</v>
      </c>
      <c r="L174" s="24">
        <f t="shared" si="10"/>
        <v>8</v>
      </c>
      <c r="M174" s="24" t="str">
        <f>VLOOKUP(L174,mês!A:B,2,0)</f>
        <v>Agosto</v>
      </c>
      <c r="N174" s="24" t="str">
        <f t="shared" si="11"/>
        <v xml:space="preserve">RORÇ </v>
      </c>
    </row>
    <row r="175" spans="1:14" ht="57" customHeight="1" x14ac:dyDescent="0.2">
      <c r="A175" s="24" t="s">
        <v>317</v>
      </c>
      <c r="B175" s="25">
        <v>44791</v>
      </c>
      <c r="C175" s="26">
        <v>15875</v>
      </c>
      <c r="D175" s="26" t="s">
        <v>146</v>
      </c>
      <c r="E175" s="27" t="s">
        <v>231</v>
      </c>
      <c r="F175" s="28" t="s">
        <v>343</v>
      </c>
      <c r="G175" s="26" t="s">
        <v>68</v>
      </c>
      <c r="H175" s="29">
        <v>3864</v>
      </c>
      <c r="J175" s="29">
        <f t="shared" si="8"/>
        <v>3864</v>
      </c>
      <c r="K175" s="29">
        <f t="shared" si="9"/>
        <v>0</v>
      </c>
      <c r="L175" s="24">
        <f t="shared" si="10"/>
        <v>8</v>
      </c>
      <c r="M175" s="24" t="str">
        <f>VLOOKUP(L175,mês!A:B,2,0)</f>
        <v>Agosto</v>
      </c>
      <c r="N175" s="24" t="str">
        <f t="shared" si="11"/>
        <v xml:space="preserve">RORÇ </v>
      </c>
    </row>
    <row r="176" spans="1:14" ht="57" customHeight="1" x14ac:dyDescent="0.2">
      <c r="A176" s="24" t="s">
        <v>317</v>
      </c>
      <c r="B176" s="25">
        <v>44796</v>
      </c>
      <c r="C176" s="26">
        <v>15900</v>
      </c>
      <c r="D176" s="26" t="s">
        <v>146</v>
      </c>
      <c r="E176" s="27" t="s">
        <v>142</v>
      </c>
      <c r="F176" s="28" t="s">
        <v>344</v>
      </c>
      <c r="G176" s="26" t="s">
        <v>68</v>
      </c>
      <c r="H176" s="29">
        <v>5470</v>
      </c>
      <c r="J176" s="29">
        <f t="shared" si="8"/>
        <v>5470</v>
      </c>
      <c r="K176" s="29">
        <f t="shared" si="9"/>
        <v>0</v>
      </c>
      <c r="L176" s="24">
        <f t="shared" si="10"/>
        <v>8</v>
      </c>
      <c r="M176" s="24" t="str">
        <f>VLOOKUP(L176,mês!A:B,2,0)</f>
        <v>Agosto</v>
      </c>
      <c r="N176" s="24" t="str">
        <f t="shared" si="11"/>
        <v xml:space="preserve">RORÇ </v>
      </c>
    </row>
    <row r="177" spans="1:14" ht="57" customHeight="1" x14ac:dyDescent="0.2">
      <c r="A177" s="24" t="s">
        <v>317</v>
      </c>
      <c r="B177" s="25">
        <v>44803</v>
      </c>
      <c r="C177" s="26">
        <v>15928</v>
      </c>
      <c r="D177" s="26" t="s">
        <v>146</v>
      </c>
      <c r="E177" s="27" t="s">
        <v>345</v>
      </c>
      <c r="F177" s="28" t="s">
        <v>346</v>
      </c>
      <c r="G177" s="26" t="s">
        <v>68</v>
      </c>
      <c r="H177" s="29">
        <v>648.55999999999995</v>
      </c>
      <c r="J177" s="29">
        <f t="shared" si="8"/>
        <v>648.55999999999995</v>
      </c>
      <c r="K177" s="29">
        <f t="shared" si="9"/>
        <v>0</v>
      </c>
      <c r="L177" s="24">
        <f t="shared" si="10"/>
        <v>8</v>
      </c>
      <c r="M177" s="24" t="str">
        <f>VLOOKUP(L177,mês!A:B,2,0)</f>
        <v>Agosto</v>
      </c>
      <c r="N177" s="24" t="str">
        <f t="shared" si="11"/>
        <v xml:space="preserve">RORÇ </v>
      </c>
    </row>
    <row r="178" spans="1:14" ht="57" customHeight="1" x14ac:dyDescent="0.2">
      <c r="A178" s="24" t="s">
        <v>317</v>
      </c>
      <c r="B178" s="25">
        <v>44806</v>
      </c>
      <c r="C178" s="26">
        <v>15975</v>
      </c>
      <c r="D178" s="26" t="s">
        <v>146</v>
      </c>
      <c r="E178" s="27" t="s">
        <v>235</v>
      </c>
      <c r="F178" s="28" t="s">
        <v>217</v>
      </c>
      <c r="G178" s="26" t="s">
        <v>68</v>
      </c>
      <c r="H178" s="29">
        <v>84.47</v>
      </c>
      <c r="J178" s="29">
        <f t="shared" si="8"/>
        <v>84.47</v>
      </c>
      <c r="K178" s="29">
        <f t="shared" si="9"/>
        <v>0</v>
      </c>
      <c r="L178" s="24">
        <f t="shared" si="10"/>
        <v>9</v>
      </c>
      <c r="M178" s="24" t="str">
        <f>VLOOKUP(L178,mês!A:B,2,0)</f>
        <v>Setembro</v>
      </c>
      <c r="N178" s="24" t="str">
        <f t="shared" si="11"/>
        <v xml:space="preserve">RORÇ </v>
      </c>
    </row>
    <row r="179" spans="1:14" ht="57" customHeight="1" x14ac:dyDescent="0.2">
      <c r="A179" s="24" t="s">
        <v>317</v>
      </c>
      <c r="B179" s="25">
        <v>44812</v>
      </c>
      <c r="C179" s="26">
        <v>16004</v>
      </c>
      <c r="D179" s="26" t="s">
        <v>146</v>
      </c>
      <c r="E179" s="27" t="s">
        <v>235</v>
      </c>
      <c r="F179" s="28" t="s">
        <v>347</v>
      </c>
      <c r="G179" s="26" t="s">
        <v>68</v>
      </c>
      <c r="H179" s="29">
        <v>1858.53</v>
      </c>
      <c r="J179" s="29">
        <f t="shared" si="8"/>
        <v>1858.53</v>
      </c>
      <c r="K179" s="29">
        <f t="shared" si="9"/>
        <v>0</v>
      </c>
      <c r="L179" s="24">
        <f t="shared" si="10"/>
        <v>9</v>
      </c>
      <c r="M179" s="24" t="str">
        <f>VLOOKUP(L179,mês!A:B,2,0)</f>
        <v>Setembro</v>
      </c>
      <c r="N179" s="24" t="str">
        <f t="shared" si="11"/>
        <v xml:space="preserve">RORÇ </v>
      </c>
    </row>
    <row r="180" spans="1:14" ht="57" customHeight="1" x14ac:dyDescent="0.2">
      <c r="A180" s="24" t="s">
        <v>317</v>
      </c>
      <c r="B180" s="25">
        <v>44817</v>
      </c>
      <c r="C180" s="26">
        <v>16040</v>
      </c>
      <c r="D180" s="26" t="s">
        <v>146</v>
      </c>
      <c r="E180" s="27" t="s">
        <v>348</v>
      </c>
      <c r="F180" s="28" t="s">
        <v>349</v>
      </c>
      <c r="G180" s="26" t="s">
        <v>68</v>
      </c>
      <c r="H180" s="29">
        <v>151.94</v>
      </c>
      <c r="J180" s="29">
        <f t="shared" si="8"/>
        <v>151.94</v>
      </c>
      <c r="K180" s="29">
        <f t="shared" si="9"/>
        <v>0</v>
      </c>
      <c r="L180" s="24">
        <f t="shared" si="10"/>
        <v>9</v>
      </c>
      <c r="M180" s="24" t="str">
        <f>VLOOKUP(L180,mês!A:B,2,0)</f>
        <v>Setembro</v>
      </c>
      <c r="N180" s="24" t="str">
        <f t="shared" si="11"/>
        <v xml:space="preserve">RORÇ </v>
      </c>
    </row>
    <row r="181" spans="1:14" ht="57" customHeight="1" x14ac:dyDescent="0.2">
      <c r="A181" s="24" t="s">
        <v>317</v>
      </c>
      <c r="B181" s="25">
        <v>44818</v>
      </c>
      <c r="C181" s="26">
        <v>16054</v>
      </c>
      <c r="D181" s="26" t="s">
        <v>146</v>
      </c>
      <c r="E181" s="27" t="s">
        <v>350</v>
      </c>
      <c r="F181" s="28" t="s">
        <v>351</v>
      </c>
      <c r="G181" s="26" t="s">
        <v>68</v>
      </c>
      <c r="H181" s="29">
        <v>1389.69</v>
      </c>
      <c r="J181" s="29">
        <f t="shared" si="8"/>
        <v>1389.69</v>
      </c>
      <c r="K181" s="29">
        <f t="shared" si="9"/>
        <v>0</v>
      </c>
      <c r="L181" s="24">
        <f t="shared" si="10"/>
        <v>9</v>
      </c>
      <c r="M181" s="24" t="str">
        <f>VLOOKUP(L181,mês!A:B,2,0)</f>
        <v>Setembro</v>
      </c>
      <c r="N181" s="24" t="str">
        <f t="shared" si="11"/>
        <v xml:space="preserve">RORÇ </v>
      </c>
    </row>
    <row r="182" spans="1:14" ht="57" customHeight="1" x14ac:dyDescent="0.2">
      <c r="A182" s="24" t="s">
        <v>317</v>
      </c>
      <c r="B182" s="25">
        <v>44819</v>
      </c>
      <c r="C182" s="26">
        <v>16059</v>
      </c>
      <c r="D182" s="26" t="s">
        <v>146</v>
      </c>
      <c r="E182" s="27" t="s">
        <v>352</v>
      </c>
      <c r="F182" s="28" t="s">
        <v>353</v>
      </c>
      <c r="G182" s="26" t="s">
        <v>68</v>
      </c>
      <c r="H182" s="29">
        <v>127.88</v>
      </c>
      <c r="J182" s="29">
        <f t="shared" si="8"/>
        <v>127.88</v>
      </c>
      <c r="K182" s="29">
        <f t="shared" si="9"/>
        <v>0</v>
      </c>
      <c r="L182" s="24">
        <f t="shared" si="10"/>
        <v>9</v>
      </c>
      <c r="M182" s="24" t="str">
        <f>VLOOKUP(L182,mês!A:B,2,0)</f>
        <v>Setembro</v>
      </c>
      <c r="N182" s="24" t="str">
        <f t="shared" si="11"/>
        <v xml:space="preserve">RORÇ </v>
      </c>
    </row>
    <row r="183" spans="1:14" ht="57" customHeight="1" x14ac:dyDescent="0.2">
      <c r="A183" s="24" t="s">
        <v>317</v>
      </c>
      <c r="B183" s="25">
        <v>44819</v>
      </c>
      <c r="C183" s="26">
        <v>16060</v>
      </c>
      <c r="D183" s="26" t="s">
        <v>146</v>
      </c>
      <c r="E183" s="27" t="s">
        <v>352</v>
      </c>
      <c r="F183" s="28" t="s">
        <v>354</v>
      </c>
      <c r="G183" s="26" t="s">
        <v>68</v>
      </c>
      <c r="H183" s="29">
        <v>127.88</v>
      </c>
      <c r="J183" s="29">
        <f t="shared" si="8"/>
        <v>127.88</v>
      </c>
      <c r="K183" s="29">
        <f t="shared" si="9"/>
        <v>0</v>
      </c>
      <c r="L183" s="24">
        <f t="shared" si="10"/>
        <v>9</v>
      </c>
      <c r="M183" s="24" t="str">
        <f>VLOOKUP(L183,mês!A:B,2,0)</f>
        <v>Setembro</v>
      </c>
      <c r="N183" s="24" t="str">
        <f t="shared" si="11"/>
        <v xml:space="preserve">RORÇ </v>
      </c>
    </row>
    <row r="184" spans="1:14" ht="57" customHeight="1" x14ac:dyDescent="0.2">
      <c r="A184" s="24" t="s">
        <v>317</v>
      </c>
      <c r="B184" s="25">
        <v>44820</v>
      </c>
      <c r="C184" s="26">
        <v>16066</v>
      </c>
      <c r="D184" s="26" t="s">
        <v>146</v>
      </c>
      <c r="E184" s="27" t="s">
        <v>235</v>
      </c>
      <c r="F184" s="28" t="s">
        <v>217</v>
      </c>
      <c r="G184" s="26" t="s">
        <v>68</v>
      </c>
      <c r="H184" s="29">
        <v>388.3</v>
      </c>
      <c r="J184" s="29">
        <f t="shared" si="8"/>
        <v>388.3</v>
      </c>
      <c r="K184" s="29">
        <f t="shared" si="9"/>
        <v>0</v>
      </c>
      <c r="L184" s="24">
        <f t="shared" si="10"/>
        <v>9</v>
      </c>
      <c r="M184" s="24" t="str">
        <f>VLOOKUP(L184,mês!A:B,2,0)</f>
        <v>Setembro</v>
      </c>
      <c r="N184" s="24" t="str">
        <f t="shared" si="11"/>
        <v xml:space="preserve">RORÇ </v>
      </c>
    </row>
    <row r="185" spans="1:14" ht="57" customHeight="1" x14ac:dyDescent="0.2">
      <c r="A185" s="24" t="s">
        <v>317</v>
      </c>
      <c r="B185" s="25">
        <v>44844</v>
      </c>
      <c r="C185" s="26">
        <v>16154</v>
      </c>
      <c r="D185" s="26" t="s">
        <v>146</v>
      </c>
      <c r="E185" s="27" t="s">
        <v>355</v>
      </c>
      <c r="F185" s="28" t="s">
        <v>356</v>
      </c>
      <c r="G185" s="26" t="s">
        <v>68</v>
      </c>
      <c r="H185" s="29">
        <v>549</v>
      </c>
      <c r="J185" s="29">
        <f t="shared" si="8"/>
        <v>549</v>
      </c>
      <c r="K185" s="29">
        <f t="shared" si="9"/>
        <v>0</v>
      </c>
      <c r="L185" s="24">
        <f t="shared" si="10"/>
        <v>10</v>
      </c>
      <c r="M185" s="24" t="str">
        <f>VLOOKUP(L185,mês!A:B,2,0)</f>
        <v>Outubro</v>
      </c>
      <c r="N185" s="24" t="str">
        <f t="shared" si="11"/>
        <v xml:space="preserve">RORÇ </v>
      </c>
    </row>
    <row r="186" spans="1:14" ht="57" customHeight="1" x14ac:dyDescent="0.2">
      <c r="A186" s="24" t="s">
        <v>317</v>
      </c>
      <c r="B186" s="25">
        <v>44844</v>
      </c>
      <c r="C186" s="26">
        <v>16155</v>
      </c>
      <c r="D186" s="26" t="s">
        <v>146</v>
      </c>
      <c r="E186" s="27" t="s">
        <v>355</v>
      </c>
      <c r="F186" s="28" t="s">
        <v>357</v>
      </c>
      <c r="G186" s="26" t="s">
        <v>68</v>
      </c>
      <c r="H186" s="29">
        <v>260</v>
      </c>
      <c r="J186" s="29">
        <f t="shared" si="8"/>
        <v>260</v>
      </c>
      <c r="K186" s="29">
        <f t="shared" si="9"/>
        <v>0</v>
      </c>
      <c r="L186" s="24">
        <f t="shared" si="10"/>
        <v>10</v>
      </c>
      <c r="M186" s="24" t="str">
        <f>VLOOKUP(L186,mês!A:B,2,0)</f>
        <v>Outubro</v>
      </c>
      <c r="N186" s="24" t="str">
        <f t="shared" si="11"/>
        <v xml:space="preserve">RORÇ </v>
      </c>
    </row>
    <row r="187" spans="1:14" ht="57" customHeight="1" x14ac:dyDescent="0.2">
      <c r="A187" s="24" t="s">
        <v>317</v>
      </c>
      <c r="B187" s="25">
        <v>44844</v>
      </c>
      <c r="C187" s="26">
        <v>16156</v>
      </c>
      <c r="D187" s="26" t="s">
        <v>146</v>
      </c>
      <c r="E187" s="27" t="s">
        <v>358</v>
      </c>
      <c r="F187" s="28" t="s">
        <v>359</v>
      </c>
      <c r="G187" s="26" t="s">
        <v>68</v>
      </c>
      <c r="H187" s="29">
        <v>3864</v>
      </c>
      <c r="J187" s="29">
        <f t="shared" si="8"/>
        <v>3864</v>
      </c>
      <c r="K187" s="29">
        <f t="shared" si="9"/>
        <v>0</v>
      </c>
      <c r="L187" s="24">
        <f t="shared" si="10"/>
        <v>10</v>
      </c>
      <c r="M187" s="24" t="str">
        <f>VLOOKUP(L187,mês!A:B,2,0)</f>
        <v>Outubro</v>
      </c>
      <c r="N187" s="24" t="str">
        <f t="shared" si="11"/>
        <v xml:space="preserve">RORÇ </v>
      </c>
    </row>
    <row r="188" spans="1:14" ht="57" customHeight="1" x14ac:dyDescent="0.2">
      <c r="A188" s="24" t="s">
        <v>317</v>
      </c>
      <c r="B188" s="25">
        <v>44845</v>
      </c>
      <c r="C188" s="26">
        <v>16186</v>
      </c>
      <c r="D188" s="26" t="s">
        <v>146</v>
      </c>
      <c r="E188" s="27" t="s">
        <v>235</v>
      </c>
      <c r="F188" s="28" t="s">
        <v>217</v>
      </c>
      <c r="G188" s="26" t="s">
        <v>68</v>
      </c>
      <c r="H188" s="29">
        <v>133.69</v>
      </c>
      <c r="J188" s="29">
        <f t="shared" si="8"/>
        <v>133.69</v>
      </c>
      <c r="K188" s="29">
        <f t="shared" si="9"/>
        <v>0</v>
      </c>
      <c r="L188" s="24">
        <f t="shared" si="10"/>
        <v>10</v>
      </c>
      <c r="M188" s="24" t="str">
        <f>VLOOKUP(L188,mês!A:B,2,0)</f>
        <v>Outubro</v>
      </c>
      <c r="N188" s="24" t="str">
        <f t="shared" si="11"/>
        <v xml:space="preserve">RORÇ </v>
      </c>
    </row>
    <row r="189" spans="1:14" ht="57" customHeight="1" x14ac:dyDescent="0.2">
      <c r="A189" s="24" t="s">
        <v>317</v>
      </c>
      <c r="B189" s="25">
        <v>44851</v>
      </c>
      <c r="C189" s="26">
        <v>16144</v>
      </c>
      <c r="D189" s="26" t="s">
        <v>146</v>
      </c>
      <c r="E189" s="27" t="s">
        <v>245</v>
      </c>
      <c r="F189" s="28" t="s">
        <v>360</v>
      </c>
      <c r="G189" s="26" t="s">
        <v>68</v>
      </c>
      <c r="H189" s="29">
        <v>8.52</v>
      </c>
      <c r="J189" s="29">
        <f t="shared" si="8"/>
        <v>8.52</v>
      </c>
      <c r="K189" s="29">
        <f t="shared" si="9"/>
        <v>0</v>
      </c>
      <c r="L189" s="24">
        <f t="shared" si="10"/>
        <v>10</v>
      </c>
      <c r="M189" s="24" t="str">
        <f>VLOOKUP(L189,mês!A:B,2,0)</f>
        <v>Outubro</v>
      </c>
      <c r="N189" s="24" t="str">
        <f t="shared" si="11"/>
        <v xml:space="preserve">RORÇ </v>
      </c>
    </row>
    <row r="190" spans="1:14" ht="57" customHeight="1" x14ac:dyDescent="0.2">
      <c r="A190" s="24" t="s">
        <v>317</v>
      </c>
      <c r="B190" s="25">
        <v>44851</v>
      </c>
      <c r="C190" s="26">
        <v>16210</v>
      </c>
      <c r="D190" s="26" t="s">
        <v>146</v>
      </c>
      <c r="E190" s="27" t="s">
        <v>66</v>
      </c>
      <c r="F190" s="28" t="s">
        <v>361</v>
      </c>
      <c r="G190" s="26" t="s">
        <v>68</v>
      </c>
      <c r="H190" s="29">
        <v>3498.42</v>
      </c>
      <c r="J190" s="29">
        <f t="shared" si="8"/>
        <v>3498.42</v>
      </c>
      <c r="K190" s="29">
        <f t="shared" si="9"/>
        <v>0</v>
      </c>
      <c r="L190" s="24">
        <f t="shared" si="10"/>
        <v>10</v>
      </c>
      <c r="M190" s="24" t="str">
        <f>VLOOKUP(L190,mês!A:B,2,0)</f>
        <v>Outubro</v>
      </c>
      <c r="N190" s="24" t="str">
        <f t="shared" si="11"/>
        <v xml:space="preserve">RORÇ </v>
      </c>
    </row>
    <row r="191" spans="1:14" ht="57" customHeight="1" x14ac:dyDescent="0.2">
      <c r="A191" s="24" t="s">
        <v>317</v>
      </c>
      <c r="B191" s="25">
        <v>44869</v>
      </c>
      <c r="C191" s="26">
        <v>16275</v>
      </c>
      <c r="D191" s="26" t="s">
        <v>146</v>
      </c>
      <c r="E191" s="27" t="s">
        <v>250</v>
      </c>
      <c r="F191" s="28" t="s">
        <v>362</v>
      </c>
      <c r="G191" s="26" t="s">
        <v>68</v>
      </c>
      <c r="H191" s="29">
        <v>1500</v>
      </c>
      <c r="J191" s="29">
        <f t="shared" si="8"/>
        <v>1500</v>
      </c>
      <c r="K191" s="29">
        <f t="shared" si="9"/>
        <v>0</v>
      </c>
      <c r="L191" s="24">
        <f t="shared" si="10"/>
        <v>11</v>
      </c>
      <c r="M191" s="24" t="str">
        <f>VLOOKUP(L191,mês!A:B,2,0)</f>
        <v>Novembro</v>
      </c>
      <c r="N191" s="24" t="str">
        <f t="shared" si="11"/>
        <v xml:space="preserve">RORÇ </v>
      </c>
    </row>
    <row r="192" spans="1:14" ht="57" customHeight="1" x14ac:dyDescent="0.2">
      <c r="A192" s="24" t="s">
        <v>317</v>
      </c>
      <c r="B192" s="25">
        <v>44887</v>
      </c>
      <c r="C192" s="26">
        <v>16309</v>
      </c>
      <c r="D192" s="26" t="s">
        <v>146</v>
      </c>
      <c r="E192" s="27" t="s">
        <v>245</v>
      </c>
      <c r="F192" s="28" t="s">
        <v>363</v>
      </c>
      <c r="G192" s="26" t="s">
        <v>68</v>
      </c>
      <c r="H192" s="29">
        <v>8.52</v>
      </c>
      <c r="J192" s="29">
        <f t="shared" si="8"/>
        <v>8.52</v>
      </c>
      <c r="K192" s="29">
        <f t="shared" si="9"/>
        <v>0</v>
      </c>
      <c r="L192" s="24">
        <f t="shared" si="10"/>
        <v>11</v>
      </c>
      <c r="M192" s="24" t="str">
        <f>VLOOKUP(L192,mês!A:B,2,0)</f>
        <v>Novembro</v>
      </c>
      <c r="N192" s="24" t="str">
        <f t="shared" si="11"/>
        <v xml:space="preserve">RORÇ </v>
      </c>
    </row>
    <row r="193" spans="1:14" ht="57" customHeight="1" x14ac:dyDescent="0.2">
      <c r="A193" s="24" t="s">
        <v>317</v>
      </c>
      <c r="B193" s="25">
        <v>44897</v>
      </c>
      <c r="C193" s="26">
        <v>16373</v>
      </c>
      <c r="D193" s="26" t="s">
        <v>146</v>
      </c>
      <c r="E193" s="27" t="s">
        <v>260</v>
      </c>
      <c r="F193" s="28" t="s">
        <v>261</v>
      </c>
      <c r="G193" s="26" t="s">
        <v>68</v>
      </c>
      <c r="H193" s="29">
        <v>95.52</v>
      </c>
      <c r="J193" s="29">
        <f t="shared" si="8"/>
        <v>95.52</v>
      </c>
      <c r="K193" s="29">
        <f t="shared" si="9"/>
        <v>0</v>
      </c>
      <c r="L193" s="24">
        <f t="shared" si="10"/>
        <v>12</v>
      </c>
      <c r="M193" s="24" t="str">
        <f>VLOOKUP(L193,mês!A:B,2,0)</f>
        <v>Dezembro</v>
      </c>
      <c r="N193" s="24" t="str">
        <f t="shared" si="11"/>
        <v xml:space="preserve">RORÇ </v>
      </c>
    </row>
    <row r="194" spans="1:14" ht="57" customHeight="1" x14ac:dyDescent="0.2">
      <c r="A194" s="24" t="s">
        <v>317</v>
      </c>
      <c r="B194" s="25">
        <v>44900</v>
      </c>
      <c r="C194" s="26">
        <v>16352</v>
      </c>
      <c r="D194" s="26" t="s">
        <v>146</v>
      </c>
      <c r="E194" s="27" t="s">
        <v>245</v>
      </c>
      <c r="F194" s="28" t="s">
        <v>364</v>
      </c>
      <c r="G194" s="26" t="s">
        <v>68</v>
      </c>
      <c r="H194" s="29">
        <v>20.3</v>
      </c>
      <c r="J194" s="29">
        <f t="shared" si="8"/>
        <v>20.3</v>
      </c>
      <c r="K194" s="29">
        <f t="shared" si="9"/>
        <v>0</v>
      </c>
      <c r="L194" s="24">
        <f t="shared" si="10"/>
        <v>12</v>
      </c>
      <c r="M194" s="24" t="str">
        <f>VLOOKUP(L194,mês!A:B,2,0)</f>
        <v>Dezembro</v>
      </c>
      <c r="N194" s="24" t="str">
        <f t="shared" si="11"/>
        <v xml:space="preserve">RORÇ </v>
      </c>
    </row>
    <row r="195" spans="1:14" ht="57" customHeight="1" x14ac:dyDescent="0.2">
      <c r="A195" s="24" t="s">
        <v>317</v>
      </c>
      <c r="B195" s="25">
        <v>44900</v>
      </c>
      <c r="C195" s="26">
        <v>16379</v>
      </c>
      <c r="D195" s="26" t="s">
        <v>146</v>
      </c>
      <c r="E195" s="27" t="s">
        <v>235</v>
      </c>
      <c r="F195" s="28" t="s">
        <v>217</v>
      </c>
      <c r="G195" s="26" t="s">
        <v>68</v>
      </c>
      <c r="H195" s="29">
        <v>287.60000000000002</v>
      </c>
      <c r="J195" s="29">
        <f t="shared" ref="J195:J258" si="12">IF(G195="Não",0,H195)</f>
        <v>287.60000000000002</v>
      </c>
      <c r="K195" s="29">
        <f t="shared" ref="K195:K258" si="13">IF(G195="Não",H195,0)</f>
        <v>0</v>
      </c>
      <c r="L195" s="24">
        <f t="shared" ref="L195:L258" si="14">MONTH(B195)</f>
        <v>12</v>
      </c>
      <c r="M195" s="24" t="str">
        <f>VLOOKUP(L195,mês!A:B,2,0)</f>
        <v>Dezembro</v>
      </c>
      <c r="N195" s="24" t="str">
        <f t="shared" ref="N195:N258" si="15">LEFT(A195,SEARCH("-",A195)-1)</f>
        <v xml:space="preserve">RORÇ </v>
      </c>
    </row>
    <row r="196" spans="1:14" ht="57" customHeight="1" x14ac:dyDescent="0.2">
      <c r="A196" s="24" t="s">
        <v>317</v>
      </c>
      <c r="B196" s="25">
        <v>44910</v>
      </c>
      <c r="C196" s="26">
        <v>16426</v>
      </c>
      <c r="D196" s="26" t="s">
        <v>146</v>
      </c>
      <c r="E196" s="27" t="s">
        <v>235</v>
      </c>
      <c r="F196" s="28" t="s">
        <v>217</v>
      </c>
      <c r="G196" s="26" t="s">
        <v>68</v>
      </c>
      <c r="H196" s="29">
        <v>25.55</v>
      </c>
      <c r="J196" s="29">
        <f t="shared" si="12"/>
        <v>25.55</v>
      </c>
      <c r="K196" s="29">
        <f t="shared" si="13"/>
        <v>0</v>
      </c>
      <c r="L196" s="24">
        <f t="shared" si="14"/>
        <v>12</v>
      </c>
      <c r="M196" s="24" t="str">
        <f>VLOOKUP(L196,mês!A:B,2,0)</f>
        <v>Dezembro</v>
      </c>
      <c r="N196" s="24" t="str">
        <f t="shared" si="15"/>
        <v xml:space="preserve">RORÇ </v>
      </c>
    </row>
    <row r="197" spans="1:14" ht="57" customHeight="1" x14ac:dyDescent="0.2">
      <c r="A197" s="24" t="s">
        <v>317</v>
      </c>
      <c r="B197" s="25">
        <v>44910</v>
      </c>
      <c r="C197" s="26">
        <v>16422</v>
      </c>
      <c r="D197" s="26" t="s">
        <v>146</v>
      </c>
      <c r="E197" s="27" t="s">
        <v>235</v>
      </c>
      <c r="F197" s="28" t="s">
        <v>217</v>
      </c>
      <c r="G197" s="26" t="s">
        <v>68</v>
      </c>
      <c r="H197" s="29">
        <v>62.45</v>
      </c>
      <c r="J197" s="29">
        <f t="shared" si="12"/>
        <v>62.45</v>
      </c>
      <c r="K197" s="29">
        <f t="shared" si="13"/>
        <v>0</v>
      </c>
      <c r="L197" s="24">
        <f t="shared" si="14"/>
        <v>12</v>
      </c>
      <c r="M197" s="24" t="str">
        <f>VLOOKUP(L197,mês!A:B,2,0)</f>
        <v>Dezembro</v>
      </c>
      <c r="N197" s="24" t="str">
        <f t="shared" si="15"/>
        <v xml:space="preserve">RORÇ </v>
      </c>
    </row>
    <row r="198" spans="1:14" ht="57" customHeight="1" x14ac:dyDescent="0.2">
      <c r="A198" s="24" t="s">
        <v>317</v>
      </c>
      <c r="B198" s="25">
        <v>44910</v>
      </c>
      <c r="C198" s="26">
        <v>16423</v>
      </c>
      <c r="D198" s="26" t="s">
        <v>146</v>
      </c>
      <c r="E198" s="27" t="s">
        <v>235</v>
      </c>
      <c r="F198" s="28" t="s">
        <v>217</v>
      </c>
      <c r="G198" s="26" t="s">
        <v>68</v>
      </c>
      <c r="H198" s="29">
        <v>62.45</v>
      </c>
      <c r="J198" s="29">
        <f t="shared" si="12"/>
        <v>62.45</v>
      </c>
      <c r="K198" s="29">
        <f t="shared" si="13"/>
        <v>0</v>
      </c>
      <c r="L198" s="24">
        <f t="shared" si="14"/>
        <v>12</v>
      </c>
      <c r="M198" s="24" t="str">
        <f>VLOOKUP(L198,mês!A:B,2,0)</f>
        <v>Dezembro</v>
      </c>
      <c r="N198" s="24" t="str">
        <f t="shared" si="15"/>
        <v xml:space="preserve">RORÇ </v>
      </c>
    </row>
    <row r="199" spans="1:14" ht="57" customHeight="1" x14ac:dyDescent="0.2">
      <c r="A199" s="24" t="s">
        <v>365</v>
      </c>
      <c r="B199" s="25">
        <v>44644</v>
      </c>
      <c r="C199" s="26">
        <v>15259</v>
      </c>
      <c r="D199" s="26" t="s">
        <v>151</v>
      </c>
      <c r="E199" s="27" t="s">
        <v>366</v>
      </c>
      <c r="F199" s="28" t="s">
        <v>367</v>
      </c>
      <c r="G199" s="26" t="s">
        <v>68</v>
      </c>
      <c r="H199" s="29">
        <v>97.5</v>
      </c>
      <c r="J199" s="29">
        <f t="shared" si="12"/>
        <v>97.5</v>
      </c>
      <c r="K199" s="29">
        <f t="shared" si="13"/>
        <v>0</v>
      </c>
      <c r="L199" s="24">
        <f t="shared" si="14"/>
        <v>3</v>
      </c>
      <c r="M199" s="24" t="str">
        <f>VLOOKUP(L199,mês!A:B,2,0)</f>
        <v>Março</v>
      </c>
      <c r="N199" s="24" t="str">
        <f t="shared" si="15"/>
        <v xml:space="preserve">RI </v>
      </c>
    </row>
    <row r="200" spans="1:14" ht="57" customHeight="1" x14ac:dyDescent="0.2">
      <c r="A200" s="24" t="s">
        <v>365</v>
      </c>
      <c r="B200" s="25">
        <v>44648</v>
      </c>
      <c r="C200" s="26">
        <v>15278</v>
      </c>
      <c r="D200" s="26" t="s">
        <v>151</v>
      </c>
      <c r="E200" s="27" t="s">
        <v>368</v>
      </c>
      <c r="F200" s="28" t="s">
        <v>369</v>
      </c>
      <c r="G200" s="26" t="s">
        <v>68</v>
      </c>
      <c r="H200" s="29">
        <v>183.2</v>
      </c>
      <c r="J200" s="29">
        <f t="shared" si="12"/>
        <v>183.2</v>
      </c>
      <c r="K200" s="29">
        <f t="shared" si="13"/>
        <v>0</v>
      </c>
      <c r="L200" s="24">
        <f t="shared" si="14"/>
        <v>3</v>
      </c>
      <c r="M200" s="24" t="str">
        <f>VLOOKUP(L200,mês!A:B,2,0)</f>
        <v>Março</v>
      </c>
      <c r="N200" s="24" t="str">
        <f t="shared" si="15"/>
        <v xml:space="preserve">RI </v>
      </c>
    </row>
    <row r="201" spans="1:14" ht="57" customHeight="1" x14ac:dyDescent="0.2">
      <c r="A201" s="24" t="s">
        <v>365</v>
      </c>
      <c r="B201" s="25">
        <v>44754</v>
      </c>
      <c r="C201" s="26">
        <v>15757</v>
      </c>
      <c r="D201" s="26" t="s">
        <v>151</v>
      </c>
      <c r="E201" s="27" t="s">
        <v>366</v>
      </c>
      <c r="F201" s="28" t="s">
        <v>370</v>
      </c>
      <c r="G201" s="26" t="s">
        <v>68</v>
      </c>
      <c r="H201" s="29">
        <v>560</v>
      </c>
      <c r="J201" s="29">
        <f t="shared" si="12"/>
        <v>560</v>
      </c>
      <c r="K201" s="29">
        <f t="shared" si="13"/>
        <v>0</v>
      </c>
      <c r="L201" s="24">
        <f t="shared" si="14"/>
        <v>7</v>
      </c>
      <c r="M201" s="24" t="str">
        <f>VLOOKUP(L201,mês!A:B,2,0)</f>
        <v>Julho</v>
      </c>
      <c r="N201" s="24" t="str">
        <f t="shared" si="15"/>
        <v xml:space="preserve">RI </v>
      </c>
    </row>
    <row r="202" spans="1:14" ht="57" customHeight="1" x14ac:dyDescent="0.2">
      <c r="A202" s="24" t="s">
        <v>365</v>
      </c>
      <c r="B202" s="25">
        <v>44764</v>
      </c>
      <c r="C202" s="26">
        <v>15784</v>
      </c>
      <c r="D202" s="26" t="s">
        <v>151</v>
      </c>
      <c r="E202" s="27" t="s">
        <v>368</v>
      </c>
      <c r="F202" s="28" t="s">
        <v>371</v>
      </c>
      <c r="G202" s="26" t="s">
        <v>68</v>
      </c>
      <c r="H202" s="29">
        <v>800</v>
      </c>
      <c r="J202" s="29">
        <f t="shared" si="12"/>
        <v>800</v>
      </c>
      <c r="K202" s="29">
        <f t="shared" si="13"/>
        <v>0</v>
      </c>
      <c r="L202" s="24">
        <f t="shared" si="14"/>
        <v>7</v>
      </c>
      <c r="M202" s="24" t="str">
        <f>VLOOKUP(L202,mês!A:B,2,0)</f>
        <v>Julho</v>
      </c>
      <c r="N202" s="24" t="str">
        <f t="shared" si="15"/>
        <v xml:space="preserve">RI </v>
      </c>
    </row>
    <row r="203" spans="1:14" ht="57" customHeight="1" x14ac:dyDescent="0.2">
      <c r="A203" s="24" t="s">
        <v>365</v>
      </c>
      <c r="B203" s="25">
        <v>44778</v>
      </c>
      <c r="C203" s="26">
        <v>15824</v>
      </c>
      <c r="D203" s="26" t="s">
        <v>151</v>
      </c>
      <c r="E203" s="27" t="s">
        <v>372</v>
      </c>
      <c r="F203" s="28" t="s">
        <v>373</v>
      </c>
      <c r="G203" s="26" t="s">
        <v>68</v>
      </c>
      <c r="H203" s="29">
        <v>6827.1</v>
      </c>
      <c r="J203" s="29">
        <f t="shared" si="12"/>
        <v>6827.1</v>
      </c>
      <c r="K203" s="29">
        <f t="shared" si="13"/>
        <v>0</v>
      </c>
      <c r="L203" s="24">
        <f t="shared" si="14"/>
        <v>8</v>
      </c>
      <c r="M203" s="24" t="str">
        <f>VLOOKUP(L203,mês!A:B,2,0)</f>
        <v>Agosto</v>
      </c>
      <c r="N203" s="24" t="str">
        <f t="shared" si="15"/>
        <v xml:space="preserve">RI </v>
      </c>
    </row>
    <row r="204" spans="1:14" ht="57" customHeight="1" x14ac:dyDescent="0.2">
      <c r="A204" s="24" t="s">
        <v>365</v>
      </c>
      <c r="B204" s="25">
        <v>44784</v>
      </c>
      <c r="C204" s="26">
        <v>15843</v>
      </c>
      <c r="D204" s="26" t="s">
        <v>151</v>
      </c>
      <c r="E204" s="27" t="s">
        <v>366</v>
      </c>
      <c r="F204" s="28" t="s">
        <v>374</v>
      </c>
      <c r="G204" s="26" t="s">
        <v>68</v>
      </c>
      <c r="H204" s="29">
        <v>634</v>
      </c>
      <c r="J204" s="29">
        <f t="shared" si="12"/>
        <v>634</v>
      </c>
      <c r="K204" s="29">
        <f t="shared" si="13"/>
        <v>0</v>
      </c>
      <c r="L204" s="24">
        <f t="shared" si="14"/>
        <v>8</v>
      </c>
      <c r="M204" s="24" t="str">
        <f>VLOOKUP(L204,mês!A:B,2,0)</f>
        <v>Agosto</v>
      </c>
      <c r="N204" s="24" t="str">
        <f t="shared" si="15"/>
        <v xml:space="preserve">RI </v>
      </c>
    </row>
    <row r="205" spans="1:14" ht="57" customHeight="1" x14ac:dyDescent="0.2">
      <c r="A205" s="24" t="s">
        <v>365</v>
      </c>
      <c r="B205" s="25">
        <v>44784</v>
      </c>
      <c r="C205" s="26">
        <v>15844</v>
      </c>
      <c r="D205" s="26" t="s">
        <v>151</v>
      </c>
      <c r="E205" s="27" t="s">
        <v>366</v>
      </c>
      <c r="F205" s="28" t="s">
        <v>375</v>
      </c>
      <c r="G205" s="26" t="s">
        <v>68</v>
      </c>
      <c r="H205" s="29">
        <v>2545.9499999999998</v>
      </c>
      <c r="J205" s="29">
        <f t="shared" si="12"/>
        <v>2545.9499999999998</v>
      </c>
      <c r="K205" s="29">
        <f t="shared" si="13"/>
        <v>0</v>
      </c>
      <c r="L205" s="24">
        <f t="shared" si="14"/>
        <v>8</v>
      </c>
      <c r="M205" s="24" t="str">
        <f>VLOOKUP(L205,mês!A:B,2,0)</f>
        <v>Agosto</v>
      </c>
      <c r="N205" s="24" t="str">
        <f t="shared" si="15"/>
        <v xml:space="preserve">RI </v>
      </c>
    </row>
    <row r="206" spans="1:14" ht="57" customHeight="1" x14ac:dyDescent="0.2">
      <c r="A206" s="24" t="s">
        <v>365</v>
      </c>
      <c r="B206" s="25">
        <v>44827</v>
      </c>
      <c r="C206" s="26">
        <v>16090</v>
      </c>
      <c r="D206" s="26" t="s">
        <v>151</v>
      </c>
      <c r="E206" s="27" t="s">
        <v>73</v>
      </c>
      <c r="F206" s="28" t="s">
        <v>376</v>
      </c>
      <c r="G206" s="26" t="s">
        <v>68</v>
      </c>
      <c r="H206" s="29">
        <v>1908.08</v>
      </c>
      <c r="J206" s="29">
        <f t="shared" si="12"/>
        <v>1908.08</v>
      </c>
      <c r="K206" s="29">
        <f t="shared" si="13"/>
        <v>0</v>
      </c>
      <c r="L206" s="24">
        <f t="shared" si="14"/>
        <v>9</v>
      </c>
      <c r="M206" s="24" t="str">
        <f>VLOOKUP(L206,mês!A:B,2,0)</f>
        <v>Setembro</v>
      </c>
      <c r="N206" s="24" t="str">
        <f t="shared" si="15"/>
        <v xml:space="preserve">RI </v>
      </c>
    </row>
    <row r="207" spans="1:14" ht="57" customHeight="1" x14ac:dyDescent="0.2">
      <c r="A207" s="24" t="s">
        <v>365</v>
      </c>
      <c r="B207" s="25">
        <v>44851</v>
      </c>
      <c r="C207" s="26">
        <v>16213</v>
      </c>
      <c r="D207" s="26" t="s">
        <v>151</v>
      </c>
      <c r="E207" s="27" t="s">
        <v>377</v>
      </c>
      <c r="F207" s="28" t="s">
        <v>378</v>
      </c>
      <c r="G207" s="26" t="s">
        <v>68</v>
      </c>
      <c r="H207" s="29">
        <v>9452</v>
      </c>
      <c r="J207" s="29">
        <f t="shared" si="12"/>
        <v>9452</v>
      </c>
      <c r="K207" s="29">
        <f t="shared" si="13"/>
        <v>0</v>
      </c>
      <c r="L207" s="24">
        <f t="shared" si="14"/>
        <v>10</v>
      </c>
      <c r="M207" s="24" t="str">
        <f>VLOOKUP(L207,mês!A:B,2,0)</f>
        <v>Outubro</v>
      </c>
      <c r="N207" s="24" t="str">
        <f t="shared" si="15"/>
        <v xml:space="preserve">RI </v>
      </c>
    </row>
    <row r="208" spans="1:14" ht="57" customHeight="1" x14ac:dyDescent="0.2">
      <c r="A208" s="24" t="s">
        <v>365</v>
      </c>
      <c r="B208" s="25">
        <v>44851</v>
      </c>
      <c r="C208" s="26">
        <v>16214</v>
      </c>
      <c r="D208" s="26" t="s">
        <v>151</v>
      </c>
      <c r="E208" s="27" t="s">
        <v>379</v>
      </c>
      <c r="F208" s="28" t="s">
        <v>380</v>
      </c>
      <c r="G208" s="26" t="s">
        <v>68</v>
      </c>
      <c r="H208" s="29">
        <v>5960</v>
      </c>
      <c r="J208" s="29">
        <f t="shared" si="12"/>
        <v>5960</v>
      </c>
      <c r="K208" s="29">
        <f t="shared" si="13"/>
        <v>0</v>
      </c>
      <c r="L208" s="24">
        <f t="shared" si="14"/>
        <v>10</v>
      </c>
      <c r="M208" s="24" t="str">
        <f>VLOOKUP(L208,mês!A:B,2,0)</f>
        <v>Outubro</v>
      </c>
      <c r="N208" s="24" t="str">
        <f t="shared" si="15"/>
        <v xml:space="preserve">RI </v>
      </c>
    </row>
    <row r="209" spans="1:14" ht="57" customHeight="1" x14ac:dyDescent="0.2">
      <c r="A209" s="24" t="s">
        <v>365</v>
      </c>
      <c r="B209" s="25">
        <v>44869</v>
      </c>
      <c r="C209" s="26">
        <v>16270</v>
      </c>
      <c r="D209" s="26" t="s">
        <v>151</v>
      </c>
      <c r="E209" s="27" t="s">
        <v>368</v>
      </c>
      <c r="F209" s="28" t="s">
        <v>381</v>
      </c>
      <c r="G209" s="26" t="s">
        <v>68</v>
      </c>
      <c r="H209" s="29">
        <v>811.87</v>
      </c>
      <c r="J209" s="29">
        <f t="shared" si="12"/>
        <v>811.87</v>
      </c>
      <c r="K209" s="29">
        <f t="shared" si="13"/>
        <v>0</v>
      </c>
      <c r="L209" s="24">
        <f t="shared" si="14"/>
        <v>11</v>
      </c>
      <c r="M209" s="24" t="str">
        <f>VLOOKUP(L209,mês!A:B,2,0)</f>
        <v>Novembro</v>
      </c>
      <c r="N209" s="24" t="str">
        <f t="shared" si="15"/>
        <v xml:space="preserve">RI </v>
      </c>
    </row>
    <row r="210" spans="1:14" ht="57" customHeight="1" x14ac:dyDescent="0.2">
      <c r="A210" s="24" t="s">
        <v>365</v>
      </c>
      <c r="B210" s="25">
        <v>44909</v>
      </c>
      <c r="C210" s="26">
        <v>16420</v>
      </c>
      <c r="D210" s="26" t="s">
        <v>151</v>
      </c>
      <c r="E210" s="27" t="s">
        <v>366</v>
      </c>
      <c r="F210" s="28" t="s">
        <v>382</v>
      </c>
      <c r="G210" s="26" t="s">
        <v>68</v>
      </c>
      <c r="H210" s="29">
        <v>367</v>
      </c>
      <c r="J210" s="29">
        <f t="shared" si="12"/>
        <v>367</v>
      </c>
      <c r="K210" s="29">
        <f t="shared" si="13"/>
        <v>0</v>
      </c>
      <c r="L210" s="24">
        <f t="shared" si="14"/>
        <v>12</v>
      </c>
      <c r="M210" s="24" t="str">
        <f>VLOOKUP(L210,mês!A:B,2,0)</f>
        <v>Dezembro</v>
      </c>
      <c r="N210" s="24" t="str">
        <f t="shared" si="15"/>
        <v xml:space="preserve">RI </v>
      </c>
    </row>
    <row r="211" spans="1:14" ht="57" customHeight="1" x14ac:dyDescent="0.2">
      <c r="A211" s="24" t="s">
        <v>365</v>
      </c>
      <c r="B211" s="25">
        <v>44911</v>
      </c>
      <c r="C211" s="26">
        <v>16434</v>
      </c>
      <c r="D211" s="26" t="s">
        <v>151</v>
      </c>
      <c r="E211" s="27" t="s">
        <v>366</v>
      </c>
      <c r="F211" s="28" t="s">
        <v>383</v>
      </c>
      <c r="G211" s="26" t="s">
        <v>68</v>
      </c>
      <c r="H211" s="29">
        <v>422.98</v>
      </c>
      <c r="J211" s="29">
        <f t="shared" si="12"/>
        <v>422.98</v>
      </c>
      <c r="K211" s="29">
        <f t="shared" si="13"/>
        <v>0</v>
      </c>
      <c r="L211" s="24">
        <f t="shared" si="14"/>
        <v>12</v>
      </c>
      <c r="M211" s="24" t="str">
        <f>VLOOKUP(L211,mês!A:B,2,0)</f>
        <v>Dezembro</v>
      </c>
      <c r="N211" s="24" t="str">
        <f t="shared" si="15"/>
        <v xml:space="preserve">RI </v>
      </c>
    </row>
    <row r="212" spans="1:14" ht="57" customHeight="1" x14ac:dyDescent="0.2">
      <c r="A212" s="24" t="s">
        <v>365</v>
      </c>
      <c r="B212" s="25">
        <v>44915</v>
      </c>
      <c r="C212" s="26">
        <v>16444</v>
      </c>
      <c r="D212" s="26" t="s">
        <v>151</v>
      </c>
      <c r="E212" s="27" t="s">
        <v>366</v>
      </c>
      <c r="F212" s="28" t="s">
        <v>384</v>
      </c>
      <c r="G212" s="26" t="s">
        <v>68</v>
      </c>
      <c r="H212" s="29">
        <v>180</v>
      </c>
      <c r="J212" s="29">
        <f t="shared" si="12"/>
        <v>180</v>
      </c>
      <c r="K212" s="29">
        <f t="shared" si="13"/>
        <v>0</v>
      </c>
      <c r="L212" s="24">
        <f t="shared" si="14"/>
        <v>12</v>
      </c>
      <c r="M212" s="24" t="str">
        <f>VLOOKUP(L212,mês!A:B,2,0)</f>
        <v>Dezembro</v>
      </c>
      <c r="N212" s="24" t="str">
        <f t="shared" si="15"/>
        <v xml:space="preserve">RI </v>
      </c>
    </row>
    <row r="213" spans="1:14" ht="57" customHeight="1" x14ac:dyDescent="0.2">
      <c r="A213" s="24" t="s">
        <v>385</v>
      </c>
      <c r="B213" s="25">
        <v>44602</v>
      </c>
      <c r="C213" s="26">
        <v>15094</v>
      </c>
      <c r="D213" s="26" t="s">
        <v>151</v>
      </c>
      <c r="E213" s="27" t="s">
        <v>216</v>
      </c>
      <c r="F213" s="28" t="s">
        <v>217</v>
      </c>
      <c r="G213" s="26" t="s">
        <v>68</v>
      </c>
      <c r="H213" s="29">
        <v>126.28</v>
      </c>
      <c r="J213" s="29">
        <f t="shared" si="12"/>
        <v>126.28</v>
      </c>
      <c r="K213" s="29">
        <f t="shared" si="13"/>
        <v>0</v>
      </c>
      <c r="L213" s="24">
        <f t="shared" si="14"/>
        <v>2</v>
      </c>
      <c r="M213" s="24" t="str">
        <f>VLOOKUP(L213,mês!A:B,2,0)</f>
        <v>Fevereiro</v>
      </c>
      <c r="N213" s="24" t="str">
        <f t="shared" si="15"/>
        <v xml:space="preserve">RORÇ </v>
      </c>
    </row>
    <row r="214" spans="1:14" ht="57" customHeight="1" x14ac:dyDescent="0.2">
      <c r="A214" s="24" t="s">
        <v>385</v>
      </c>
      <c r="B214" s="25">
        <v>44602</v>
      </c>
      <c r="C214" s="26">
        <v>15096</v>
      </c>
      <c r="D214" s="26" t="s">
        <v>151</v>
      </c>
      <c r="E214" s="27" t="s">
        <v>216</v>
      </c>
      <c r="F214" s="28" t="s">
        <v>217</v>
      </c>
      <c r="G214" s="26" t="s">
        <v>68</v>
      </c>
      <c r="H214" s="29">
        <v>0.03</v>
      </c>
      <c r="J214" s="29">
        <f t="shared" si="12"/>
        <v>0.03</v>
      </c>
      <c r="K214" s="29">
        <f t="shared" si="13"/>
        <v>0</v>
      </c>
      <c r="L214" s="24">
        <f t="shared" si="14"/>
        <v>2</v>
      </c>
      <c r="M214" s="24" t="str">
        <f>VLOOKUP(L214,mês!A:B,2,0)</f>
        <v>Fevereiro</v>
      </c>
      <c r="N214" s="24" t="str">
        <f t="shared" si="15"/>
        <v xml:space="preserve">RORÇ </v>
      </c>
    </row>
    <row r="215" spans="1:14" ht="57" customHeight="1" x14ac:dyDescent="0.2">
      <c r="A215" s="24" t="s">
        <v>385</v>
      </c>
      <c r="B215" s="25">
        <v>44602</v>
      </c>
      <c r="C215" s="26">
        <v>15098</v>
      </c>
      <c r="D215" s="26" t="s">
        <v>151</v>
      </c>
      <c r="E215" s="27" t="s">
        <v>216</v>
      </c>
      <c r="F215" s="28" t="s">
        <v>217</v>
      </c>
      <c r="G215" s="26" t="s">
        <v>68</v>
      </c>
      <c r="H215" s="29">
        <v>333.55</v>
      </c>
      <c r="J215" s="29">
        <f t="shared" si="12"/>
        <v>333.55</v>
      </c>
      <c r="K215" s="29">
        <f t="shared" si="13"/>
        <v>0</v>
      </c>
      <c r="L215" s="24">
        <f t="shared" si="14"/>
        <v>2</v>
      </c>
      <c r="M215" s="24" t="str">
        <f>VLOOKUP(L215,mês!A:B,2,0)</f>
        <v>Fevereiro</v>
      </c>
      <c r="N215" s="24" t="str">
        <f t="shared" si="15"/>
        <v xml:space="preserve">RORÇ </v>
      </c>
    </row>
    <row r="216" spans="1:14" ht="57" customHeight="1" x14ac:dyDescent="0.2">
      <c r="A216" s="24" t="s">
        <v>385</v>
      </c>
      <c r="B216" s="25">
        <v>44602</v>
      </c>
      <c r="C216" s="26">
        <v>15104</v>
      </c>
      <c r="D216" s="26" t="s">
        <v>151</v>
      </c>
      <c r="E216" s="27" t="s">
        <v>216</v>
      </c>
      <c r="F216" s="28" t="s">
        <v>217</v>
      </c>
      <c r="G216" s="26" t="s">
        <v>68</v>
      </c>
      <c r="H216" s="29">
        <v>71.099999999999994</v>
      </c>
      <c r="J216" s="29">
        <f t="shared" si="12"/>
        <v>71.099999999999994</v>
      </c>
      <c r="K216" s="29">
        <f t="shared" si="13"/>
        <v>0</v>
      </c>
      <c r="L216" s="24">
        <f t="shared" si="14"/>
        <v>2</v>
      </c>
      <c r="M216" s="24" t="str">
        <f>VLOOKUP(L216,mês!A:B,2,0)</f>
        <v>Fevereiro</v>
      </c>
      <c r="N216" s="24" t="str">
        <f t="shared" si="15"/>
        <v xml:space="preserve">RORÇ </v>
      </c>
    </row>
    <row r="217" spans="1:14" ht="57" customHeight="1" x14ac:dyDescent="0.2">
      <c r="A217" s="24" t="s">
        <v>385</v>
      </c>
      <c r="B217" s="25">
        <v>44602</v>
      </c>
      <c r="C217" s="26">
        <v>15108</v>
      </c>
      <c r="D217" s="26" t="s">
        <v>151</v>
      </c>
      <c r="E217" s="27" t="s">
        <v>216</v>
      </c>
      <c r="F217" s="28" t="s">
        <v>217</v>
      </c>
      <c r="G217" s="26" t="s">
        <v>68</v>
      </c>
      <c r="H217" s="29">
        <v>108.76</v>
      </c>
      <c r="J217" s="29">
        <f t="shared" si="12"/>
        <v>108.76</v>
      </c>
      <c r="K217" s="29">
        <f t="shared" si="13"/>
        <v>0</v>
      </c>
      <c r="L217" s="24">
        <f t="shared" si="14"/>
        <v>2</v>
      </c>
      <c r="M217" s="24" t="str">
        <f>VLOOKUP(L217,mês!A:B,2,0)</f>
        <v>Fevereiro</v>
      </c>
      <c r="N217" s="24" t="str">
        <f t="shared" si="15"/>
        <v xml:space="preserve">RORÇ </v>
      </c>
    </row>
    <row r="218" spans="1:14" ht="57" customHeight="1" x14ac:dyDescent="0.2">
      <c r="A218" s="24" t="s">
        <v>385</v>
      </c>
      <c r="B218" s="25">
        <v>44602</v>
      </c>
      <c r="C218" s="26">
        <v>15123</v>
      </c>
      <c r="D218" s="26" t="s">
        <v>151</v>
      </c>
      <c r="E218" s="27" t="s">
        <v>216</v>
      </c>
      <c r="F218" s="28" t="s">
        <v>217</v>
      </c>
      <c r="G218" s="26" t="s">
        <v>68</v>
      </c>
      <c r="H218" s="29">
        <v>148.38</v>
      </c>
      <c r="J218" s="29">
        <f t="shared" si="12"/>
        <v>148.38</v>
      </c>
      <c r="K218" s="29">
        <f t="shared" si="13"/>
        <v>0</v>
      </c>
      <c r="L218" s="24">
        <f t="shared" si="14"/>
        <v>2</v>
      </c>
      <c r="M218" s="24" t="str">
        <f>VLOOKUP(L218,mês!A:B,2,0)</f>
        <v>Fevereiro</v>
      </c>
      <c r="N218" s="24" t="str">
        <f t="shared" si="15"/>
        <v xml:space="preserve">RORÇ </v>
      </c>
    </row>
    <row r="219" spans="1:14" ht="57" customHeight="1" x14ac:dyDescent="0.2">
      <c r="A219" s="24" t="s">
        <v>385</v>
      </c>
      <c r="B219" s="25">
        <v>44602</v>
      </c>
      <c r="C219" s="26">
        <v>15124</v>
      </c>
      <c r="D219" s="26" t="s">
        <v>151</v>
      </c>
      <c r="E219" s="27" t="s">
        <v>216</v>
      </c>
      <c r="F219" s="28" t="s">
        <v>217</v>
      </c>
      <c r="G219" s="26" t="s">
        <v>68</v>
      </c>
      <c r="H219" s="29">
        <v>81.290000000000006</v>
      </c>
      <c r="J219" s="29">
        <f t="shared" si="12"/>
        <v>81.290000000000006</v>
      </c>
      <c r="K219" s="29">
        <f t="shared" si="13"/>
        <v>0</v>
      </c>
      <c r="L219" s="24">
        <f t="shared" si="14"/>
        <v>2</v>
      </c>
      <c r="M219" s="24" t="str">
        <f>VLOOKUP(L219,mês!A:B,2,0)</f>
        <v>Fevereiro</v>
      </c>
      <c r="N219" s="24" t="str">
        <f t="shared" si="15"/>
        <v xml:space="preserve">RORÇ </v>
      </c>
    </row>
    <row r="220" spans="1:14" ht="57" customHeight="1" x14ac:dyDescent="0.2">
      <c r="A220" s="24" t="s">
        <v>385</v>
      </c>
      <c r="B220" s="25">
        <v>44607</v>
      </c>
      <c r="C220" s="26">
        <v>15099</v>
      </c>
      <c r="D220" s="26" t="s">
        <v>151</v>
      </c>
      <c r="E220" s="27" t="s">
        <v>214</v>
      </c>
      <c r="F220" s="28" t="s">
        <v>386</v>
      </c>
      <c r="G220" s="26" t="s">
        <v>68</v>
      </c>
      <c r="H220" s="29">
        <v>24.72</v>
      </c>
      <c r="J220" s="29">
        <f t="shared" si="12"/>
        <v>24.72</v>
      </c>
      <c r="K220" s="29">
        <f t="shared" si="13"/>
        <v>0</v>
      </c>
      <c r="L220" s="24">
        <f t="shared" si="14"/>
        <v>2</v>
      </c>
      <c r="M220" s="24" t="str">
        <f>VLOOKUP(L220,mês!A:B,2,0)</f>
        <v>Fevereiro</v>
      </c>
      <c r="N220" s="24" t="str">
        <f t="shared" si="15"/>
        <v xml:space="preserve">RORÇ </v>
      </c>
    </row>
    <row r="221" spans="1:14" ht="57" customHeight="1" x14ac:dyDescent="0.2">
      <c r="A221" s="24" t="s">
        <v>385</v>
      </c>
      <c r="B221" s="25">
        <v>44616</v>
      </c>
      <c r="C221" s="26">
        <v>15169</v>
      </c>
      <c r="D221" s="26" t="s">
        <v>151</v>
      </c>
      <c r="E221" s="27" t="s">
        <v>387</v>
      </c>
      <c r="F221" s="28" t="s">
        <v>388</v>
      </c>
      <c r="G221" s="26" t="s">
        <v>68</v>
      </c>
      <c r="H221" s="29">
        <v>204.13</v>
      </c>
      <c r="J221" s="29">
        <f t="shared" si="12"/>
        <v>204.13</v>
      </c>
      <c r="K221" s="29">
        <f t="shared" si="13"/>
        <v>0</v>
      </c>
      <c r="L221" s="24">
        <f t="shared" si="14"/>
        <v>2</v>
      </c>
      <c r="M221" s="24" t="str">
        <f>VLOOKUP(L221,mês!A:B,2,0)</f>
        <v>Fevereiro</v>
      </c>
      <c r="N221" s="24" t="str">
        <f t="shared" si="15"/>
        <v xml:space="preserve">RORÇ </v>
      </c>
    </row>
    <row r="222" spans="1:14" ht="57" customHeight="1" x14ac:dyDescent="0.2">
      <c r="A222" s="24" t="s">
        <v>385</v>
      </c>
      <c r="B222" s="25">
        <v>44655</v>
      </c>
      <c r="C222" s="26">
        <v>15314</v>
      </c>
      <c r="D222" s="26" t="s">
        <v>151</v>
      </c>
      <c r="E222" s="27" t="s">
        <v>389</v>
      </c>
      <c r="F222" s="28" t="s">
        <v>390</v>
      </c>
      <c r="G222" s="26" t="s">
        <v>68</v>
      </c>
      <c r="H222" s="29">
        <v>139.69999999999999</v>
      </c>
      <c r="J222" s="29">
        <f t="shared" si="12"/>
        <v>139.69999999999999</v>
      </c>
      <c r="K222" s="29">
        <f t="shared" si="13"/>
        <v>0</v>
      </c>
      <c r="L222" s="24">
        <f t="shared" si="14"/>
        <v>4</v>
      </c>
      <c r="M222" s="24" t="str">
        <f>VLOOKUP(L222,mês!A:B,2,0)</f>
        <v>Abril</v>
      </c>
      <c r="N222" s="24" t="str">
        <f t="shared" si="15"/>
        <v xml:space="preserve">RORÇ </v>
      </c>
    </row>
    <row r="223" spans="1:14" ht="57" customHeight="1" x14ac:dyDescent="0.2">
      <c r="A223" s="24" t="s">
        <v>385</v>
      </c>
      <c r="B223" s="25">
        <v>44657</v>
      </c>
      <c r="C223" s="26">
        <v>15311</v>
      </c>
      <c r="D223" s="26" t="s">
        <v>151</v>
      </c>
      <c r="E223" s="27" t="s">
        <v>214</v>
      </c>
      <c r="F223" s="28" t="s">
        <v>391</v>
      </c>
      <c r="G223" s="26" t="s">
        <v>68</v>
      </c>
      <c r="H223" s="29">
        <v>24.72</v>
      </c>
      <c r="J223" s="29">
        <f t="shared" si="12"/>
        <v>24.72</v>
      </c>
      <c r="K223" s="29">
        <f t="shared" si="13"/>
        <v>0</v>
      </c>
      <c r="L223" s="24">
        <f t="shared" si="14"/>
        <v>4</v>
      </c>
      <c r="M223" s="24" t="str">
        <f>VLOOKUP(L223,mês!A:B,2,0)</f>
        <v>Abril</v>
      </c>
      <c r="N223" s="24" t="str">
        <f t="shared" si="15"/>
        <v xml:space="preserve">RORÇ </v>
      </c>
    </row>
    <row r="224" spans="1:14" ht="57" customHeight="1" x14ac:dyDescent="0.2">
      <c r="A224" s="24" t="s">
        <v>385</v>
      </c>
      <c r="B224" s="25">
        <v>44678</v>
      </c>
      <c r="C224" s="26">
        <v>15401</v>
      </c>
      <c r="D224" s="26" t="s">
        <v>151</v>
      </c>
      <c r="E224" s="27" t="s">
        <v>389</v>
      </c>
      <c r="F224" s="28" t="s">
        <v>392</v>
      </c>
      <c r="G224" s="26" t="s">
        <v>68</v>
      </c>
      <c r="H224" s="29">
        <v>161</v>
      </c>
      <c r="J224" s="29">
        <f t="shared" si="12"/>
        <v>161</v>
      </c>
      <c r="K224" s="29">
        <f t="shared" si="13"/>
        <v>0</v>
      </c>
      <c r="L224" s="24">
        <f t="shared" si="14"/>
        <v>4</v>
      </c>
      <c r="M224" s="24" t="str">
        <f>VLOOKUP(L224,mês!A:B,2,0)</f>
        <v>Abril</v>
      </c>
      <c r="N224" s="24" t="str">
        <f t="shared" si="15"/>
        <v xml:space="preserve">RORÇ </v>
      </c>
    </row>
    <row r="225" spans="1:14" ht="57" customHeight="1" x14ac:dyDescent="0.2">
      <c r="A225" s="24" t="s">
        <v>385</v>
      </c>
      <c r="B225" s="25">
        <v>44683</v>
      </c>
      <c r="C225" s="26">
        <v>15435</v>
      </c>
      <c r="D225" s="26" t="s">
        <v>151</v>
      </c>
      <c r="E225" s="27" t="s">
        <v>152</v>
      </c>
      <c r="F225" s="28" t="s">
        <v>393</v>
      </c>
      <c r="G225" s="26" t="s">
        <v>68</v>
      </c>
      <c r="H225" s="29">
        <v>0</v>
      </c>
      <c r="J225" s="29">
        <f t="shared" si="12"/>
        <v>0</v>
      </c>
      <c r="K225" s="29">
        <f t="shared" si="13"/>
        <v>0</v>
      </c>
      <c r="L225" s="24">
        <f t="shared" si="14"/>
        <v>5</v>
      </c>
      <c r="M225" s="24" t="str">
        <f>VLOOKUP(L225,mês!A:B,2,0)</f>
        <v>Maio</v>
      </c>
      <c r="N225" s="24" t="str">
        <f t="shared" si="15"/>
        <v xml:space="preserve">RORÇ </v>
      </c>
    </row>
    <row r="226" spans="1:14" ht="57" customHeight="1" x14ac:dyDescent="0.2">
      <c r="A226" s="24" t="s">
        <v>385</v>
      </c>
      <c r="B226" s="25">
        <v>44684</v>
      </c>
      <c r="C226" s="26">
        <v>15459</v>
      </c>
      <c r="D226" s="26" t="s">
        <v>151</v>
      </c>
      <c r="E226" s="27" t="s">
        <v>227</v>
      </c>
      <c r="F226" s="28" t="s">
        <v>229</v>
      </c>
      <c r="G226" s="26" t="s">
        <v>68</v>
      </c>
      <c r="H226" s="29">
        <v>254.84</v>
      </c>
      <c r="J226" s="29">
        <f t="shared" si="12"/>
        <v>254.84</v>
      </c>
      <c r="K226" s="29">
        <f t="shared" si="13"/>
        <v>0</v>
      </c>
      <c r="L226" s="24">
        <f t="shared" si="14"/>
        <v>5</v>
      </c>
      <c r="M226" s="24" t="str">
        <f>VLOOKUP(L226,mês!A:B,2,0)</f>
        <v>Maio</v>
      </c>
      <c r="N226" s="24" t="str">
        <f t="shared" si="15"/>
        <v xml:space="preserve">RORÇ </v>
      </c>
    </row>
    <row r="227" spans="1:14" ht="57" customHeight="1" x14ac:dyDescent="0.2">
      <c r="A227" s="24" t="s">
        <v>385</v>
      </c>
      <c r="B227" s="25">
        <v>44684</v>
      </c>
      <c r="C227" s="26">
        <v>15463</v>
      </c>
      <c r="D227" s="26" t="s">
        <v>151</v>
      </c>
      <c r="E227" s="27" t="s">
        <v>227</v>
      </c>
      <c r="F227" s="28" t="s">
        <v>229</v>
      </c>
      <c r="G227" s="26" t="s">
        <v>68</v>
      </c>
      <c r="H227" s="29">
        <v>170.42</v>
      </c>
      <c r="J227" s="29">
        <f t="shared" si="12"/>
        <v>170.42</v>
      </c>
      <c r="K227" s="29">
        <f t="shared" si="13"/>
        <v>0</v>
      </c>
      <c r="L227" s="24">
        <f t="shared" si="14"/>
        <v>5</v>
      </c>
      <c r="M227" s="24" t="str">
        <f>VLOOKUP(L227,mês!A:B,2,0)</f>
        <v>Maio</v>
      </c>
      <c r="N227" s="24" t="str">
        <f t="shared" si="15"/>
        <v xml:space="preserve">RORÇ </v>
      </c>
    </row>
    <row r="228" spans="1:14" ht="57" customHeight="1" x14ac:dyDescent="0.2">
      <c r="A228" s="24" t="s">
        <v>385</v>
      </c>
      <c r="B228" s="25">
        <v>44684</v>
      </c>
      <c r="C228" s="26">
        <v>15464</v>
      </c>
      <c r="D228" s="26" t="s">
        <v>151</v>
      </c>
      <c r="E228" s="27" t="s">
        <v>227</v>
      </c>
      <c r="F228" s="28" t="s">
        <v>229</v>
      </c>
      <c r="G228" s="26" t="s">
        <v>68</v>
      </c>
      <c r="H228" s="29">
        <v>38.840000000000003</v>
      </c>
      <c r="J228" s="29">
        <f t="shared" si="12"/>
        <v>38.840000000000003</v>
      </c>
      <c r="K228" s="29">
        <f t="shared" si="13"/>
        <v>0</v>
      </c>
      <c r="L228" s="24">
        <f t="shared" si="14"/>
        <v>5</v>
      </c>
      <c r="M228" s="24" t="str">
        <f>VLOOKUP(L228,mês!A:B,2,0)</f>
        <v>Maio</v>
      </c>
      <c r="N228" s="24" t="str">
        <f t="shared" si="15"/>
        <v xml:space="preserve">RORÇ </v>
      </c>
    </row>
    <row r="229" spans="1:14" ht="57" customHeight="1" x14ac:dyDescent="0.2">
      <c r="A229" s="24" t="s">
        <v>385</v>
      </c>
      <c r="B229" s="25">
        <v>44684</v>
      </c>
      <c r="C229" s="26">
        <v>15475</v>
      </c>
      <c r="D229" s="26" t="s">
        <v>151</v>
      </c>
      <c r="E229" s="27" t="s">
        <v>227</v>
      </c>
      <c r="F229" s="28" t="s">
        <v>229</v>
      </c>
      <c r="G229" s="26" t="s">
        <v>68</v>
      </c>
      <c r="H229" s="29">
        <v>38.840000000000003</v>
      </c>
      <c r="J229" s="29">
        <f t="shared" si="12"/>
        <v>38.840000000000003</v>
      </c>
      <c r="K229" s="29">
        <f t="shared" si="13"/>
        <v>0</v>
      </c>
      <c r="L229" s="24">
        <f t="shared" si="14"/>
        <v>5</v>
      </c>
      <c r="M229" s="24" t="str">
        <f>VLOOKUP(L229,mês!A:B,2,0)</f>
        <v>Maio</v>
      </c>
      <c r="N229" s="24" t="str">
        <f t="shared" si="15"/>
        <v xml:space="preserve">RORÇ </v>
      </c>
    </row>
    <row r="230" spans="1:14" ht="57" customHeight="1" x14ac:dyDescent="0.2">
      <c r="A230" s="24" t="s">
        <v>385</v>
      </c>
      <c r="B230" s="25">
        <v>44686</v>
      </c>
      <c r="C230" s="26">
        <v>15483</v>
      </c>
      <c r="D230" s="26" t="s">
        <v>151</v>
      </c>
      <c r="E230" s="27" t="s">
        <v>227</v>
      </c>
      <c r="F230" s="28" t="s">
        <v>228</v>
      </c>
      <c r="G230" s="26" t="s">
        <v>68</v>
      </c>
      <c r="H230" s="29">
        <v>30.72</v>
      </c>
      <c r="J230" s="29">
        <f t="shared" si="12"/>
        <v>30.72</v>
      </c>
      <c r="K230" s="29">
        <f t="shared" si="13"/>
        <v>0</v>
      </c>
      <c r="L230" s="24">
        <f t="shared" si="14"/>
        <v>5</v>
      </c>
      <c r="M230" s="24" t="str">
        <f>VLOOKUP(L230,mês!A:B,2,0)</f>
        <v>Maio</v>
      </c>
      <c r="N230" s="24" t="str">
        <f t="shared" si="15"/>
        <v xml:space="preserve">RORÇ </v>
      </c>
    </row>
    <row r="231" spans="1:14" ht="57" customHeight="1" x14ac:dyDescent="0.2">
      <c r="A231" s="24" t="s">
        <v>385</v>
      </c>
      <c r="B231" s="25">
        <v>44686</v>
      </c>
      <c r="C231" s="26">
        <v>15482</v>
      </c>
      <c r="D231" s="26" t="s">
        <v>151</v>
      </c>
      <c r="E231" s="27" t="s">
        <v>227</v>
      </c>
      <c r="F231" s="28" t="s">
        <v>394</v>
      </c>
      <c r="G231" s="26" t="s">
        <v>68</v>
      </c>
      <c r="H231" s="29">
        <v>15.36</v>
      </c>
      <c r="J231" s="29">
        <f t="shared" si="12"/>
        <v>15.36</v>
      </c>
      <c r="K231" s="29">
        <f t="shared" si="13"/>
        <v>0</v>
      </c>
      <c r="L231" s="24">
        <f t="shared" si="14"/>
        <v>5</v>
      </c>
      <c r="M231" s="24" t="str">
        <f>VLOOKUP(L231,mês!A:B,2,0)</f>
        <v>Maio</v>
      </c>
      <c r="N231" s="24" t="str">
        <f t="shared" si="15"/>
        <v xml:space="preserve">RORÇ </v>
      </c>
    </row>
    <row r="232" spans="1:14" ht="57" customHeight="1" x14ac:dyDescent="0.2">
      <c r="A232" s="24" t="s">
        <v>385</v>
      </c>
      <c r="B232" s="25">
        <v>44692</v>
      </c>
      <c r="C232" s="26">
        <v>15528</v>
      </c>
      <c r="D232" s="26" t="s">
        <v>151</v>
      </c>
      <c r="E232" s="27" t="s">
        <v>227</v>
      </c>
      <c r="F232" s="28" t="s">
        <v>229</v>
      </c>
      <c r="G232" s="26" t="s">
        <v>68</v>
      </c>
      <c r="H232" s="29">
        <v>17.5</v>
      </c>
      <c r="J232" s="29">
        <f t="shared" si="12"/>
        <v>17.5</v>
      </c>
      <c r="K232" s="29">
        <f t="shared" si="13"/>
        <v>0</v>
      </c>
      <c r="L232" s="24">
        <f t="shared" si="14"/>
        <v>5</v>
      </c>
      <c r="M232" s="24" t="str">
        <f>VLOOKUP(L232,mês!A:B,2,0)</f>
        <v>Maio</v>
      </c>
      <c r="N232" s="24" t="str">
        <f t="shared" si="15"/>
        <v xml:space="preserve">RORÇ </v>
      </c>
    </row>
    <row r="233" spans="1:14" ht="57" customHeight="1" x14ac:dyDescent="0.2">
      <c r="A233" s="24" t="s">
        <v>385</v>
      </c>
      <c r="B233" s="25">
        <v>44692</v>
      </c>
      <c r="C233" s="26">
        <v>15531</v>
      </c>
      <c r="D233" s="26" t="s">
        <v>151</v>
      </c>
      <c r="E233" s="27" t="s">
        <v>227</v>
      </c>
      <c r="F233" s="28" t="s">
        <v>229</v>
      </c>
      <c r="G233" s="26" t="s">
        <v>68</v>
      </c>
      <c r="H233" s="29">
        <v>45.87</v>
      </c>
      <c r="J233" s="29">
        <f t="shared" si="12"/>
        <v>45.87</v>
      </c>
      <c r="K233" s="29">
        <f t="shared" si="13"/>
        <v>0</v>
      </c>
      <c r="L233" s="24">
        <f t="shared" si="14"/>
        <v>5</v>
      </c>
      <c r="M233" s="24" t="str">
        <f>VLOOKUP(L233,mês!A:B,2,0)</f>
        <v>Maio</v>
      </c>
      <c r="N233" s="24" t="str">
        <f t="shared" si="15"/>
        <v xml:space="preserve">RORÇ </v>
      </c>
    </row>
    <row r="234" spans="1:14" ht="57" customHeight="1" x14ac:dyDescent="0.2">
      <c r="A234" s="24" t="s">
        <v>385</v>
      </c>
      <c r="B234" s="25">
        <v>44693</v>
      </c>
      <c r="C234" s="26">
        <v>15549</v>
      </c>
      <c r="D234" s="26" t="s">
        <v>151</v>
      </c>
      <c r="E234" s="27" t="s">
        <v>227</v>
      </c>
      <c r="F234" s="28" t="s">
        <v>229</v>
      </c>
      <c r="G234" s="26" t="s">
        <v>68</v>
      </c>
      <c r="H234" s="29">
        <v>1.22</v>
      </c>
      <c r="J234" s="29">
        <f t="shared" si="12"/>
        <v>1.22</v>
      </c>
      <c r="K234" s="29">
        <f t="shared" si="13"/>
        <v>0</v>
      </c>
      <c r="L234" s="24">
        <f t="shared" si="14"/>
        <v>5</v>
      </c>
      <c r="M234" s="24" t="str">
        <f>VLOOKUP(L234,mês!A:B,2,0)</f>
        <v>Maio</v>
      </c>
      <c r="N234" s="24" t="str">
        <f t="shared" si="15"/>
        <v xml:space="preserve">RORÇ </v>
      </c>
    </row>
    <row r="235" spans="1:14" ht="57" customHeight="1" x14ac:dyDescent="0.2">
      <c r="A235" s="24" t="s">
        <v>385</v>
      </c>
      <c r="B235" s="25">
        <v>44693</v>
      </c>
      <c r="C235" s="26">
        <v>15550</v>
      </c>
      <c r="D235" s="26" t="s">
        <v>151</v>
      </c>
      <c r="E235" s="27" t="s">
        <v>227</v>
      </c>
      <c r="F235" s="28" t="s">
        <v>229</v>
      </c>
      <c r="G235" s="26" t="s">
        <v>68</v>
      </c>
      <c r="H235" s="29">
        <v>20.78</v>
      </c>
      <c r="J235" s="29">
        <f t="shared" si="12"/>
        <v>20.78</v>
      </c>
      <c r="K235" s="29">
        <f t="shared" si="13"/>
        <v>0</v>
      </c>
      <c r="L235" s="24">
        <f t="shared" si="14"/>
        <v>5</v>
      </c>
      <c r="M235" s="24" t="str">
        <f>VLOOKUP(L235,mês!A:B,2,0)</f>
        <v>Maio</v>
      </c>
      <c r="N235" s="24" t="str">
        <f t="shared" si="15"/>
        <v xml:space="preserve">RORÇ </v>
      </c>
    </row>
    <row r="236" spans="1:14" ht="57" customHeight="1" x14ac:dyDescent="0.2">
      <c r="A236" s="24" t="s">
        <v>385</v>
      </c>
      <c r="B236" s="25">
        <v>44694</v>
      </c>
      <c r="C236" s="26">
        <v>15569</v>
      </c>
      <c r="D236" s="26" t="s">
        <v>151</v>
      </c>
      <c r="E236" s="27" t="s">
        <v>227</v>
      </c>
      <c r="F236" s="28" t="s">
        <v>334</v>
      </c>
      <c r="G236" s="26" t="s">
        <v>68</v>
      </c>
      <c r="H236" s="29">
        <v>124.94</v>
      </c>
      <c r="J236" s="29">
        <f t="shared" si="12"/>
        <v>124.94</v>
      </c>
      <c r="K236" s="29">
        <f t="shared" si="13"/>
        <v>0</v>
      </c>
      <c r="L236" s="24">
        <f t="shared" si="14"/>
        <v>5</v>
      </c>
      <c r="M236" s="24" t="str">
        <f>VLOOKUP(L236,mês!A:B,2,0)</f>
        <v>Maio</v>
      </c>
      <c r="N236" s="24" t="str">
        <f t="shared" si="15"/>
        <v xml:space="preserve">RORÇ </v>
      </c>
    </row>
    <row r="237" spans="1:14" ht="57" customHeight="1" x14ac:dyDescent="0.2">
      <c r="A237" s="24" t="s">
        <v>385</v>
      </c>
      <c r="B237" s="25">
        <v>44697</v>
      </c>
      <c r="C237" s="26">
        <v>15584</v>
      </c>
      <c r="D237" s="26" t="s">
        <v>151</v>
      </c>
      <c r="E237" s="27" t="s">
        <v>389</v>
      </c>
      <c r="F237" s="28" t="s">
        <v>395</v>
      </c>
      <c r="G237" s="26" t="s">
        <v>68</v>
      </c>
      <c r="H237" s="29">
        <v>173</v>
      </c>
      <c r="J237" s="29">
        <f t="shared" si="12"/>
        <v>173</v>
      </c>
      <c r="K237" s="29">
        <f t="shared" si="13"/>
        <v>0</v>
      </c>
      <c r="L237" s="24">
        <f t="shared" si="14"/>
        <v>5</v>
      </c>
      <c r="M237" s="24" t="str">
        <f>VLOOKUP(L237,mês!A:B,2,0)</f>
        <v>Maio</v>
      </c>
      <c r="N237" s="24" t="str">
        <f t="shared" si="15"/>
        <v xml:space="preserve">RORÇ </v>
      </c>
    </row>
    <row r="238" spans="1:14" ht="57" customHeight="1" x14ac:dyDescent="0.2">
      <c r="A238" s="24" t="s">
        <v>385</v>
      </c>
      <c r="B238" s="25">
        <v>44722</v>
      </c>
      <c r="C238" s="26">
        <v>15669</v>
      </c>
      <c r="D238" s="26" t="s">
        <v>151</v>
      </c>
      <c r="E238" s="27" t="s">
        <v>396</v>
      </c>
      <c r="F238" s="28" t="s">
        <v>397</v>
      </c>
      <c r="G238" s="26" t="s">
        <v>68</v>
      </c>
      <c r="H238" s="29">
        <v>1226</v>
      </c>
      <c r="J238" s="29">
        <f t="shared" si="12"/>
        <v>1226</v>
      </c>
      <c r="K238" s="29">
        <f t="shared" si="13"/>
        <v>0</v>
      </c>
      <c r="L238" s="24">
        <f t="shared" si="14"/>
        <v>6</v>
      </c>
      <c r="M238" s="24" t="str">
        <f>VLOOKUP(L238,mês!A:B,2,0)</f>
        <v>Junho</v>
      </c>
      <c r="N238" s="24" t="str">
        <f t="shared" si="15"/>
        <v xml:space="preserve">RORÇ </v>
      </c>
    </row>
    <row r="239" spans="1:14" ht="57" customHeight="1" x14ac:dyDescent="0.2">
      <c r="A239" s="24" t="s">
        <v>385</v>
      </c>
      <c r="B239" s="25">
        <v>44722</v>
      </c>
      <c r="C239" s="26">
        <v>15670</v>
      </c>
      <c r="D239" s="26" t="s">
        <v>151</v>
      </c>
      <c r="E239" s="27" t="s">
        <v>398</v>
      </c>
      <c r="F239" s="28" t="s">
        <v>399</v>
      </c>
      <c r="G239" s="26" t="s">
        <v>68</v>
      </c>
      <c r="H239" s="29">
        <v>376</v>
      </c>
      <c r="J239" s="29">
        <f t="shared" si="12"/>
        <v>376</v>
      </c>
      <c r="K239" s="29">
        <f t="shared" si="13"/>
        <v>0</v>
      </c>
      <c r="L239" s="24">
        <f t="shared" si="14"/>
        <v>6</v>
      </c>
      <c r="M239" s="24" t="str">
        <f>VLOOKUP(L239,mês!A:B,2,0)</f>
        <v>Junho</v>
      </c>
      <c r="N239" s="24" t="str">
        <f t="shared" si="15"/>
        <v xml:space="preserve">RORÇ </v>
      </c>
    </row>
    <row r="240" spans="1:14" ht="57" customHeight="1" x14ac:dyDescent="0.2">
      <c r="A240" s="24" t="s">
        <v>385</v>
      </c>
      <c r="B240" s="25">
        <v>44739</v>
      </c>
      <c r="C240" s="26">
        <v>15697</v>
      </c>
      <c r="D240" s="26" t="s">
        <v>151</v>
      </c>
      <c r="E240" s="27" t="s">
        <v>142</v>
      </c>
      <c r="F240" s="28" t="s">
        <v>400</v>
      </c>
      <c r="G240" s="26" t="s">
        <v>68</v>
      </c>
      <c r="H240" s="29">
        <v>3879.9</v>
      </c>
      <c r="J240" s="29">
        <f t="shared" si="12"/>
        <v>3879.9</v>
      </c>
      <c r="K240" s="29">
        <f t="shared" si="13"/>
        <v>0</v>
      </c>
      <c r="L240" s="24">
        <f t="shared" si="14"/>
        <v>6</v>
      </c>
      <c r="M240" s="24" t="str">
        <f>VLOOKUP(L240,mês!A:B,2,0)</f>
        <v>Junho</v>
      </c>
      <c r="N240" s="24" t="str">
        <f t="shared" si="15"/>
        <v xml:space="preserve">RORÇ </v>
      </c>
    </row>
    <row r="241" spans="1:14" ht="57" customHeight="1" x14ac:dyDescent="0.2">
      <c r="A241" s="24" t="s">
        <v>385</v>
      </c>
      <c r="B241" s="25">
        <v>44740</v>
      </c>
      <c r="C241" s="26">
        <v>15701</v>
      </c>
      <c r="D241" s="26" t="s">
        <v>151</v>
      </c>
      <c r="E241" s="27" t="s">
        <v>169</v>
      </c>
      <c r="F241" s="28" t="s">
        <v>401</v>
      </c>
      <c r="G241" s="26" t="s">
        <v>68</v>
      </c>
      <c r="H241" s="29">
        <v>5159</v>
      </c>
      <c r="J241" s="29">
        <f t="shared" si="12"/>
        <v>5159</v>
      </c>
      <c r="K241" s="29">
        <f t="shared" si="13"/>
        <v>0</v>
      </c>
      <c r="L241" s="24">
        <f t="shared" si="14"/>
        <v>6</v>
      </c>
      <c r="M241" s="24" t="str">
        <f>VLOOKUP(L241,mês!A:B,2,0)</f>
        <v>Junho</v>
      </c>
      <c r="N241" s="24" t="str">
        <f t="shared" si="15"/>
        <v xml:space="preserve">RORÇ </v>
      </c>
    </row>
    <row r="242" spans="1:14" ht="57" customHeight="1" x14ac:dyDescent="0.2">
      <c r="A242" s="24" t="s">
        <v>385</v>
      </c>
      <c r="B242" s="25">
        <v>44764</v>
      </c>
      <c r="C242" s="26">
        <v>15782</v>
      </c>
      <c r="D242" s="26" t="s">
        <v>151</v>
      </c>
      <c r="E242" s="27" t="s">
        <v>313</v>
      </c>
      <c r="F242" s="28" t="s">
        <v>402</v>
      </c>
      <c r="G242" s="26" t="s">
        <v>68</v>
      </c>
      <c r="H242" s="29">
        <v>245</v>
      </c>
      <c r="J242" s="29">
        <f t="shared" si="12"/>
        <v>245</v>
      </c>
      <c r="K242" s="29">
        <f t="shared" si="13"/>
        <v>0</v>
      </c>
      <c r="L242" s="24">
        <f t="shared" si="14"/>
        <v>7</v>
      </c>
      <c r="M242" s="24" t="str">
        <f>VLOOKUP(L242,mês!A:B,2,0)</f>
        <v>Julho</v>
      </c>
      <c r="N242" s="24" t="str">
        <f t="shared" si="15"/>
        <v xml:space="preserve">RORÇ </v>
      </c>
    </row>
    <row r="243" spans="1:14" ht="57" customHeight="1" x14ac:dyDescent="0.2">
      <c r="A243" s="24" t="s">
        <v>385</v>
      </c>
      <c r="B243" s="25">
        <v>44769</v>
      </c>
      <c r="C243" s="26">
        <v>15716</v>
      </c>
      <c r="D243" s="26" t="s">
        <v>151</v>
      </c>
      <c r="E243" s="27" t="s">
        <v>403</v>
      </c>
      <c r="F243" s="28" t="s">
        <v>404</v>
      </c>
      <c r="G243" s="26" t="s">
        <v>68</v>
      </c>
      <c r="H243" s="29">
        <v>24.72</v>
      </c>
      <c r="J243" s="29">
        <f t="shared" si="12"/>
        <v>24.72</v>
      </c>
      <c r="K243" s="29">
        <f t="shared" si="13"/>
        <v>0</v>
      </c>
      <c r="L243" s="24">
        <f t="shared" si="14"/>
        <v>7</v>
      </c>
      <c r="M243" s="24" t="str">
        <f>VLOOKUP(L243,mês!A:B,2,0)</f>
        <v>Julho</v>
      </c>
      <c r="N243" s="24" t="str">
        <f t="shared" si="15"/>
        <v xml:space="preserve">RORÇ </v>
      </c>
    </row>
    <row r="244" spans="1:14" ht="57" customHeight="1" x14ac:dyDescent="0.2">
      <c r="A244" s="24" t="s">
        <v>385</v>
      </c>
      <c r="B244" s="25">
        <v>44778</v>
      </c>
      <c r="C244" s="26">
        <v>15821</v>
      </c>
      <c r="D244" s="26" t="s">
        <v>151</v>
      </c>
      <c r="E244" s="27" t="s">
        <v>405</v>
      </c>
      <c r="F244" s="28" t="s">
        <v>406</v>
      </c>
      <c r="G244" s="26" t="s">
        <v>68</v>
      </c>
      <c r="H244" s="29">
        <v>975</v>
      </c>
      <c r="J244" s="29">
        <f t="shared" si="12"/>
        <v>975</v>
      </c>
      <c r="K244" s="29">
        <f t="shared" si="13"/>
        <v>0</v>
      </c>
      <c r="L244" s="24">
        <f t="shared" si="14"/>
        <v>8</v>
      </c>
      <c r="M244" s="24" t="str">
        <f>VLOOKUP(L244,mês!A:B,2,0)</f>
        <v>Agosto</v>
      </c>
      <c r="N244" s="24" t="str">
        <f t="shared" si="15"/>
        <v xml:space="preserve">RORÇ </v>
      </c>
    </row>
    <row r="245" spans="1:14" ht="57" customHeight="1" x14ac:dyDescent="0.2">
      <c r="A245" s="24" t="s">
        <v>385</v>
      </c>
      <c r="B245" s="25">
        <v>44788</v>
      </c>
      <c r="C245" s="26">
        <v>15859</v>
      </c>
      <c r="D245" s="26" t="s">
        <v>151</v>
      </c>
      <c r="E245" s="27" t="s">
        <v>407</v>
      </c>
      <c r="F245" s="28" t="s">
        <v>408</v>
      </c>
      <c r="G245" s="26" t="s">
        <v>68</v>
      </c>
      <c r="H245" s="29">
        <v>30</v>
      </c>
      <c r="J245" s="29">
        <f t="shared" si="12"/>
        <v>30</v>
      </c>
      <c r="K245" s="29">
        <f t="shared" si="13"/>
        <v>0</v>
      </c>
      <c r="L245" s="24">
        <f t="shared" si="14"/>
        <v>8</v>
      </c>
      <c r="M245" s="24" t="str">
        <f>VLOOKUP(L245,mês!A:B,2,0)</f>
        <v>Agosto</v>
      </c>
      <c r="N245" s="24" t="str">
        <f t="shared" si="15"/>
        <v xml:space="preserve">RORÇ </v>
      </c>
    </row>
    <row r="246" spans="1:14" ht="57" customHeight="1" x14ac:dyDescent="0.2">
      <c r="A246" s="24" t="s">
        <v>385</v>
      </c>
      <c r="B246" s="25">
        <v>44792</v>
      </c>
      <c r="C246" s="26">
        <v>15862</v>
      </c>
      <c r="D246" s="26" t="s">
        <v>151</v>
      </c>
      <c r="E246" s="27" t="s">
        <v>214</v>
      </c>
      <c r="F246" s="28" t="s">
        <v>409</v>
      </c>
      <c r="G246" s="26" t="s">
        <v>68</v>
      </c>
      <c r="H246" s="29">
        <v>8.52</v>
      </c>
      <c r="J246" s="29">
        <f t="shared" si="12"/>
        <v>8.52</v>
      </c>
      <c r="K246" s="29">
        <f t="shared" si="13"/>
        <v>0</v>
      </c>
      <c r="L246" s="24">
        <f t="shared" si="14"/>
        <v>8</v>
      </c>
      <c r="M246" s="24" t="str">
        <f>VLOOKUP(L246,mês!A:B,2,0)</f>
        <v>Agosto</v>
      </c>
      <c r="N246" s="24" t="str">
        <f t="shared" si="15"/>
        <v xml:space="preserve">RORÇ </v>
      </c>
    </row>
    <row r="247" spans="1:14" ht="57" customHeight="1" x14ac:dyDescent="0.2">
      <c r="A247" s="24" t="s">
        <v>385</v>
      </c>
      <c r="B247" s="25">
        <v>44792</v>
      </c>
      <c r="C247" s="26">
        <v>15863</v>
      </c>
      <c r="D247" s="26" t="s">
        <v>151</v>
      </c>
      <c r="E247" s="27" t="s">
        <v>214</v>
      </c>
      <c r="F247" s="28" t="s">
        <v>410</v>
      </c>
      <c r="G247" s="26" t="s">
        <v>68</v>
      </c>
      <c r="H247" s="29">
        <v>24.72</v>
      </c>
      <c r="J247" s="29">
        <f t="shared" si="12"/>
        <v>24.72</v>
      </c>
      <c r="K247" s="29">
        <f t="shared" si="13"/>
        <v>0</v>
      </c>
      <c r="L247" s="24">
        <f t="shared" si="14"/>
        <v>8</v>
      </c>
      <c r="M247" s="24" t="str">
        <f>VLOOKUP(L247,mês!A:B,2,0)</f>
        <v>Agosto</v>
      </c>
      <c r="N247" s="24" t="str">
        <f t="shared" si="15"/>
        <v xml:space="preserve">RORÇ </v>
      </c>
    </row>
    <row r="248" spans="1:14" ht="57" customHeight="1" x14ac:dyDescent="0.2">
      <c r="A248" s="24" t="s">
        <v>385</v>
      </c>
      <c r="B248" s="25">
        <v>44795</v>
      </c>
      <c r="C248" s="26">
        <v>15886</v>
      </c>
      <c r="D248" s="26" t="s">
        <v>151</v>
      </c>
      <c r="E248" s="27" t="s">
        <v>389</v>
      </c>
      <c r="F248" s="28" t="s">
        <v>411</v>
      </c>
      <c r="G248" s="26" t="s">
        <v>68</v>
      </c>
      <c r="H248" s="29">
        <v>121.6</v>
      </c>
      <c r="J248" s="29">
        <f t="shared" si="12"/>
        <v>121.6</v>
      </c>
      <c r="K248" s="29">
        <f t="shared" si="13"/>
        <v>0</v>
      </c>
      <c r="L248" s="24">
        <f t="shared" si="14"/>
        <v>8</v>
      </c>
      <c r="M248" s="24" t="str">
        <f>VLOOKUP(L248,mês!A:B,2,0)</f>
        <v>Agosto</v>
      </c>
      <c r="N248" s="24" t="str">
        <f t="shared" si="15"/>
        <v xml:space="preserve">RORÇ </v>
      </c>
    </row>
    <row r="249" spans="1:14" ht="57" customHeight="1" x14ac:dyDescent="0.2">
      <c r="A249" s="24" t="s">
        <v>385</v>
      </c>
      <c r="B249" s="25">
        <v>44799</v>
      </c>
      <c r="C249" s="26">
        <v>15915</v>
      </c>
      <c r="D249" s="26" t="s">
        <v>151</v>
      </c>
      <c r="E249" s="27" t="s">
        <v>412</v>
      </c>
      <c r="F249" s="28" t="s">
        <v>413</v>
      </c>
      <c r="G249" s="26" t="s">
        <v>68</v>
      </c>
      <c r="H249" s="29">
        <v>20108</v>
      </c>
      <c r="J249" s="29">
        <f t="shared" si="12"/>
        <v>20108</v>
      </c>
      <c r="K249" s="29">
        <f t="shared" si="13"/>
        <v>0</v>
      </c>
      <c r="L249" s="24">
        <f t="shared" si="14"/>
        <v>8</v>
      </c>
      <c r="M249" s="24" t="str">
        <f>VLOOKUP(L249,mês!A:B,2,0)</f>
        <v>Agosto</v>
      </c>
      <c r="N249" s="24" t="str">
        <f t="shared" si="15"/>
        <v xml:space="preserve">RORÇ </v>
      </c>
    </row>
    <row r="250" spans="1:14" ht="57" customHeight="1" x14ac:dyDescent="0.2">
      <c r="A250" s="24" t="s">
        <v>385</v>
      </c>
      <c r="B250" s="25">
        <v>44804</v>
      </c>
      <c r="C250" s="26">
        <v>15938</v>
      </c>
      <c r="D250" s="26" t="s">
        <v>151</v>
      </c>
      <c r="E250" s="27" t="s">
        <v>235</v>
      </c>
      <c r="F250" s="28" t="s">
        <v>217</v>
      </c>
      <c r="G250" s="26" t="s">
        <v>68</v>
      </c>
      <c r="H250" s="29">
        <v>159.08000000000001</v>
      </c>
      <c r="J250" s="29">
        <f t="shared" si="12"/>
        <v>159.08000000000001</v>
      </c>
      <c r="K250" s="29">
        <f t="shared" si="13"/>
        <v>0</v>
      </c>
      <c r="L250" s="24">
        <f t="shared" si="14"/>
        <v>8</v>
      </c>
      <c r="M250" s="24" t="str">
        <f>VLOOKUP(L250,mês!A:B,2,0)</f>
        <v>Agosto</v>
      </c>
      <c r="N250" s="24" t="str">
        <f t="shared" si="15"/>
        <v xml:space="preserve">RORÇ </v>
      </c>
    </row>
    <row r="251" spans="1:14" ht="57" customHeight="1" x14ac:dyDescent="0.2">
      <c r="A251" s="24" t="s">
        <v>385</v>
      </c>
      <c r="B251" s="25">
        <v>44806</v>
      </c>
      <c r="C251" s="26">
        <v>15966</v>
      </c>
      <c r="D251" s="26" t="s">
        <v>151</v>
      </c>
      <c r="E251" s="27" t="s">
        <v>235</v>
      </c>
      <c r="F251" s="28" t="s">
        <v>217</v>
      </c>
      <c r="G251" s="26" t="s">
        <v>68</v>
      </c>
      <c r="H251" s="29">
        <v>61.42</v>
      </c>
      <c r="J251" s="29">
        <f t="shared" si="12"/>
        <v>61.42</v>
      </c>
      <c r="K251" s="29">
        <f t="shared" si="13"/>
        <v>0</v>
      </c>
      <c r="L251" s="24">
        <f t="shared" si="14"/>
        <v>9</v>
      </c>
      <c r="M251" s="24" t="str">
        <f>VLOOKUP(L251,mês!A:B,2,0)</f>
        <v>Setembro</v>
      </c>
      <c r="N251" s="24" t="str">
        <f t="shared" si="15"/>
        <v xml:space="preserve">RORÇ </v>
      </c>
    </row>
    <row r="252" spans="1:14" ht="57" customHeight="1" x14ac:dyDescent="0.2">
      <c r="A252" s="24" t="s">
        <v>385</v>
      </c>
      <c r="B252" s="25">
        <v>44806</v>
      </c>
      <c r="C252" s="26">
        <v>15973</v>
      </c>
      <c r="D252" s="26" t="s">
        <v>151</v>
      </c>
      <c r="E252" s="27" t="s">
        <v>235</v>
      </c>
      <c r="F252" s="28" t="s">
        <v>217</v>
      </c>
      <c r="G252" s="26" t="s">
        <v>68</v>
      </c>
      <c r="H252" s="29">
        <v>164.24</v>
      </c>
      <c r="J252" s="29">
        <f t="shared" si="12"/>
        <v>164.24</v>
      </c>
      <c r="K252" s="29">
        <f t="shared" si="13"/>
        <v>0</v>
      </c>
      <c r="L252" s="24">
        <f t="shared" si="14"/>
        <v>9</v>
      </c>
      <c r="M252" s="24" t="str">
        <f>VLOOKUP(L252,mês!A:B,2,0)</f>
        <v>Setembro</v>
      </c>
      <c r="N252" s="24" t="str">
        <f t="shared" si="15"/>
        <v xml:space="preserve">RORÇ </v>
      </c>
    </row>
    <row r="253" spans="1:14" ht="57" customHeight="1" x14ac:dyDescent="0.2">
      <c r="A253" s="24" t="s">
        <v>385</v>
      </c>
      <c r="B253" s="25">
        <v>44810</v>
      </c>
      <c r="C253" s="26">
        <v>16001</v>
      </c>
      <c r="D253" s="26" t="s">
        <v>151</v>
      </c>
      <c r="E253" s="27" t="s">
        <v>235</v>
      </c>
      <c r="F253" s="28" t="s">
        <v>414</v>
      </c>
      <c r="G253" s="26" t="s">
        <v>68</v>
      </c>
      <c r="H253" s="29">
        <v>2801.21</v>
      </c>
      <c r="J253" s="29">
        <f t="shared" si="12"/>
        <v>2801.21</v>
      </c>
      <c r="K253" s="29">
        <f t="shared" si="13"/>
        <v>0</v>
      </c>
      <c r="L253" s="24">
        <f t="shared" si="14"/>
        <v>9</v>
      </c>
      <c r="M253" s="24" t="str">
        <f>VLOOKUP(L253,mês!A:B,2,0)</f>
        <v>Setembro</v>
      </c>
      <c r="N253" s="24" t="str">
        <f t="shared" si="15"/>
        <v xml:space="preserve">RORÇ </v>
      </c>
    </row>
    <row r="254" spans="1:14" ht="57" customHeight="1" x14ac:dyDescent="0.2">
      <c r="A254" s="24" t="s">
        <v>385</v>
      </c>
      <c r="B254" s="25">
        <v>44832</v>
      </c>
      <c r="C254" s="26">
        <v>16108</v>
      </c>
      <c r="D254" s="26" t="s">
        <v>151</v>
      </c>
      <c r="E254" s="27" t="s">
        <v>415</v>
      </c>
      <c r="F254" s="28" t="s">
        <v>416</v>
      </c>
      <c r="G254" s="26" t="s">
        <v>68</v>
      </c>
      <c r="H254" s="29">
        <v>33.9</v>
      </c>
      <c r="J254" s="29">
        <f t="shared" si="12"/>
        <v>33.9</v>
      </c>
      <c r="K254" s="29">
        <f t="shared" si="13"/>
        <v>0</v>
      </c>
      <c r="L254" s="24">
        <f t="shared" si="14"/>
        <v>9</v>
      </c>
      <c r="M254" s="24" t="str">
        <f>VLOOKUP(L254,mês!A:B,2,0)</f>
        <v>Setembro</v>
      </c>
      <c r="N254" s="24" t="str">
        <f t="shared" si="15"/>
        <v xml:space="preserve">RORÇ </v>
      </c>
    </row>
    <row r="255" spans="1:14" ht="57" customHeight="1" x14ac:dyDescent="0.2">
      <c r="A255" s="24" t="s">
        <v>385</v>
      </c>
      <c r="B255" s="25">
        <v>44840</v>
      </c>
      <c r="C255" s="26">
        <v>16119</v>
      </c>
      <c r="D255" s="26" t="s">
        <v>151</v>
      </c>
      <c r="E255" s="27" t="s">
        <v>403</v>
      </c>
      <c r="F255" s="28" t="s">
        <v>417</v>
      </c>
      <c r="G255" s="26" t="s">
        <v>68</v>
      </c>
      <c r="H255" s="29">
        <v>24.72</v>
      </c>
      <c r="J255" s="29">
        <f t="shared" si="12"/>
        <v>24.72</v>
      </c>
      <c r="K255" s="29">
        <f t="shared" si="13"/>
        <v>0</v>
      </c>
      <c r="L255" s="24">
        <f t="shared" si="14"/>
        <v>10</v>
      </c>
      <c r="M255" s="24" t="str">
        <f>VLOOKUP(L255,mês!A:B,2,0)</f>
        <v>Outubro</v>
      </c>
      <c r="N255" s="24" t="str">
        <f t="shared" si="15"/>
        <v xml:space="preserve">RORÇ </v>
      </c>
    </row>
    <row r="256" spans="1:14" ht="57" customHeight="1" x14ac:dyDescent="0.2">
      <c r="A256" s="24" t="s">
        <v>385</v>
      </c>
      <c r="B256" s="25">
        <v>44840</v>
      </c>
      <c r="C256" s="26">
        <v>16145</v>
      </c>
      <c r="D256" s="26" t="s">
        <v>151</v>
      </c>
      <c r="E256" s="27" t="s">
        <v>418</v>
      </c>
      <c r="F256" s="28" t="s">
        <v>419</v>
      </c>
      <c r="G256" s="26" t="s">
        <v>68</v>
      </c>
      <c r="H256" s="29">
        <v>9176.09</v>
      </c>
      <c r="J256" s="29">
        <f t="shared" si="12"/>
        <v>9176.09</v>
      </c>
      <c r="K256" s="29">
        <f t="shared" si="13"/>
        <v>0</v>
      </c>
      <c r="L256" s="24">
        <f t="shared" si="14"/>
        <v>10</v>
      </c>
      <c r="M256" s="24" t="str">
        <f>VLOOKUP(L256,mês!A:B,2,0)</f>
        <v>Outubro</v>
      </c>
      <c r="N256" s="24" t="str">
        <f t="shared" si="15"/>
        <v xml:space="preserve">RORÇ </v>
      </c>
    </row>
    <row r="257" spans="1:14" ht="57" customHeight="1" x14ac:dyDescent="0.2">
      <c r="A257" s="24" t="s">
        <v>385</v>
      </c>
      <c r="B257" s="25">
        <v>44845</v>
      </c>
      <c r="C257" s="26">
        <v>16174</v>
      </c>
      <c r="D257" s="26" t="s">
        <v>151</v>
      </c>
      <c r="E257" s="27" t="s">
        <v>235</v>
      </c>
      <c r="F257" s="28" t="s">
        <v>217</v>
      </c>
      <c r="G257" s="26" t="s">
        <v>68</v>
      </c>
      <c r="H257" s="29">
        <v>502.26</v>
      </c>
      <c r="J257" s="29">
        <f t="shared" si="12"/>
        <v>502.26</v>
      </c>
      <c r="K257" s="29">
        <f t="shared" si="13"/>
        <v>0</v>
      </c>
      <c r="L257" s="24">
        <f t="shared" si="14"/>
        <v>10</v>
      </c>
      <c r="M257" s="24" t="str">
        <f>VLOOKUP(L257,mês!A:B,2,0)</f>
        <v>Outubro</v>
      </c>
      <c r="N257" s="24" t="str">
        <f t="shared" si="15"/>
        <v xml:space="preserve">RORÇ </v>
      </c>
    </row>
    <row r="258" spans="1:14" ht="57" customHeight="1" x14ac:dyDescent="0.2">
      <c r="A258" s="24" t="s">
        <v>385</v>
      </c>
      <c r="B258" s="25">
        <v>44903</v>
      </c>
      <c r="C258" s="26">
        <v>16382</v>
      </c>
      <c r="D258" s="26" t="s">
        <v>151</v>
      </c>
      <c r="E258" s="27" t="s">
        <v>235</v>
      </c>
      <c r="F258" s="28" t="s">
        <v>217</v>
      </c>
      <c r="G258" s="26" t="s">
        <v>68</v>
      </c>
      <c r="H258" s="29">
        <v>991.38</v>
      </c>
      <c r="J258" s="29">
        <f t="shared" si="12"/>
        <v>991.38</v>
      </c>
      <c r="K258" s="29">
        <f t="shared" si="13"/>
        <v>0</v>
      </c>
      <c r="L258" s="24">
        <f t="shared" si="14"/>
        <v>12</v>
      </c>
      <c r="M258" s="24" t="str">
        <f>VLOOKUP(L258,mês!A:B,2,0)</f>
        <v>Dezembro</v>
      </c>
      <c r="N258" s="24" t="str">
        <f t="shared" si="15"/>
        <v xml:space="preserve">RORÇ </v>
      </c>
    </row>
    <row r="259" spans="1:14" ht="57" customHeight="1" x14ac:dyDescent="0.2">
      <c r="A259" s="24" t="s">
        <v>385</v>
      </c>
      <c r="B259" s="25">
        <v>44907</v>
      </c>
      <c r="C259" s="26">
        <v>16414</v>
      </c>
      <c r="D259" s="26" t="s">
        <v>151</v>
      </c>
      <c r="E259" s="27" t="s">
        <v>235</v>
      </c>
      <c r="F259" s="28" t="s">
        <v>217</v>
      </c>
      <c r="G259" s="26" t="s">
        <v>68</v>
      </c>
      <c r="H259" s="29">
        <v>54.96</v>
      </c>
      <c r="J259" s="29">
        <f t="shared" ref="J259:J322" si="16">IF(G259="Não",0,H259)</f>
        <v>54.96</v>
      </c>
      <c r="K259" s="29">
        <f t="shared" ref="K259:K322" si="17">IF(G259="Não",H259,0)</f>
        <v>0</v>
      </c>
      <c r="L259" s="24">
        <f t="shared" ref="L259:L322" si="18">MONTH(B259)</f>
        <v>12</v>
      </c>
      <c r="M259" s="24" t="str">
        <f>VLOOKUP(L259,mês!A:B,2,0)</f>
        <v>Dezembro</v>
      </c>
      <c r="N259" s="24" t="str">
        <f t="shared" ref="N259:N322" si="19">LEFT(A259,SEARCH("-",A259)-1)</f>
        <v xml:space="preserve">RORÇ </v>
      </c>
    </row>
    <row r="260" spans="1:14" ht="57" customHeight="1" x14ac:dyDescent="0.2">
      <c r="A260" s="24" t="s">
        <v>385</v>
      </c>
      <c r="B260" s="25">
        <v>44910</v>
      </c>
      <c r="C260" s="26">
        <v>16425</v>
      </c>
      <c r="D260" s="26" t="s">
        <v>151</v>
      </c>
      <c r="E260" s="27" t="s">
        <v>235</v>
      </c>
      <c r="F260" s="28" t="s">
        <v>217</v>
      </c>
      <c r="G260" s="26" t="s">
        <v>68</v>
      </c>
      <c r="H260" s="29">
        <v>172.61</v>
      </c>
      <c r="J260" s="29">
        <f t="shared" si="16"/>
        <v>172.61</v>
      </c>
      <c r="K260" s="29">
        <f t="shared" si="17"/>
        <v>0</v>
      </c>
      <c r="L260" s="24">
        <f t="shared" si="18"/>
        <v>12</v>
      </c>
      <c r="M260" s="24" t="str">
        <f>VLOOKUP(L260,mês!A:B,2,0)</f>
        <v>Dezembro</v>
      </c>
      <c r="N260" s="24" t="str">
        <f t="shared" si="19"/>
        <v xml:space="preserve">RORÇ </v>
      </c>
    </row>
    <row r="261" spans="1:14" ht="57" customHeight="1" x14ac:dyDescent="0.2">
      <c r="A261" s="24" t="s">
        <v>385</v>
      </c>
      <c r="B261" s="25">
        <v>44910</v>
      </c>
      <c r="C261" s="26">
        <v>16427</v>
      </c>
      <c r="D261" s="26" t="s">
        <v>151</v>
      </c>
      <c r="E261" s="27" t="s">
        <v>235</v>
      </c>
      <c r="F261" s="28" t="s">
        <v>217</v>
      </c>
      <c r="G261" s="26" t="s">
        <v>68</v>
      </c>
      <c r="H261" s="29">
        <v>124.78</v>
      </c>
      <c r="J261" s="29">
        <f t="shared" si="16"/>
        <v>124.78</v>
      </c>
      <c r="K261" s="29">
        <f t="shared" si="17"/>
        <v>0</v>
      </c>
      <c r="L261" s="24">
        <f t="shared" si="18"/>
        <v>12</v>
      </c>
      <c r="M261" s="24" t="str">
        <f>VLOOKUP(L261,mês!A:B,2,0)</f>
        <v>Dezembro</v>
      </c>
      <c r="N261" s="24" t="str">
        <f t="shared" si="19"/>
        <v xml:space="preserve">RORÇ </v>
      </c>
    </row>
    <row r="262" spans="1:14" ht="57" customHeight="1" x14ac:dyDescent="0.2">
      <c r="A262" s="24" t="s">
        <v>420</v>
      </c>
      <c r="B262" s="25">
        <v>44601</v>
      </c>
      <c r="C262" s="26">
        <v>15093</v>
      </c>
      <c r="D262" s="26" t="s">
        <v>151</v>
      </c>
      <c r="E262" s="27" t="s">
        <v>421</v>
      </c>
      <c r="F262" s="28" t="s">
        <v>422</v>
      </c>
      <c r="G262" s="26" t="s">
        <v>68</v>
      </c>
      <c r="H262" s="29">
        <v>957.6</v>
      </c>
      <c r="J262" s="29">
        <f t="shared" si="16"/>
        <v>957.6</v>
      </c>
      <c r="K262" s="29">
        <f t="shared" si="17"/>
        <v>0</v>
      </c>
      <c r="L262" s="24">
        <f t="shared" si="18"/>
        <v>2</v>
      </c>
      <c r="M262" s="24" t="str">
        <f>VLOOKUP(L262,mês!A:B,2,0)</f>
        <v>Fevereiro</v>
      </c>
      <c r="N262" s="24" t="str">
        <f t="shared" si="19"/>
        <v xml:space="preserve">RD </v>
      </c>
    </row>
    <row r="263" spans="1:14" ht="57" customHeight="1" x14ac:dyDescent="0.2">
      <c r="A263" s="24" t="s">
        <v>423</v>
      </c>
      <c r="B263" s="25">
        <v>44599</v>
      </c>
      <c r="C263" s="26">
        <v>15082</v>
      </c>
      <c r="D263" s="26" t="s">
        <v>176</v>
      </c>
      <c r="E263" s="27" t="s">
        <v>307</v>
      </c>
      <c r="F263" s="28" t="s">
        <v>424</v>
      </c>
      <c r="G263" s="26" t="s">
        <v>68</v>
      </c>
      <c r="H263" s="29">
        <v>8500</v>
      </c>
      <c r="J263" s="29">
        <f t="shared" si="16"/>
        <v>8500</v>
      </c>
      <c r="K263" s="29">
        <f t="shared" si="17"/>
        <v>0</v>
      </c>
      <c r="L263" s="24">
        <f t="shared" si="18"/>
        <v>2</v>
      </c>
      <c r="M263" s="24" t="str">
        <f>VLOOKUP(L263,mês!A:B,2,0)</f>
        <v>Fevereiro</v>
      </c>
      <c r="N263" s="24" t="str">
        <f t="shared" si="19"/>
        <v xml:space="preserve">RD </v>
      </c>
    </row>
    <row r="264" spans="1:14" ht="57" customHeight="1" x14ac:dyDescent="0.2">
      <c r="A264" s="24" t="s">
        <v>423</v>
      </c>
      <c r="B264" s="25">
        <v>44816</v>
      </c>
      <c r="C264" s="26">
        <v>16031</v>
      </c>
      <c r="D264" s="26" t="s">
        <v>176</v>
      </c>
      <c r="E264" s="27" t="s">
        <v>425</v>
      </c>
      <c r="F264" s="28" t="s">
        <v>426</v>
      </c>
      <c r="G264" s="26" t="s">
        <v>68</v>
      </c>
      <c r="H264" s="29">
        <v>650</v>
      </c>
      <c r="J264" s="29">
        <f t="shared" si="16"/>
        <v>650</v>
      </c>
      <c r="K264" s="29">
        <f t="shared" si="17"/>
        <v>0</v>
      </c>
      <c r="L264" s="24">
        <f t="shared" si="18"/>
        <v>9</v>
      </c>
      <c r="M264" s="24" t="str">
        <f>VLOOKUP(L264,mês!A:B,2,0)</f>
        <v>Setembro</v>
      </c>
      <c r="N264" s="24" t="str">
        <f t="shared" si="19"/>
        <v xml:space="preserve">RD </v>
      </c>
    </row>
    <row r="265" spans="1:14" ht="57" customHeight="1" x14ac:dyDescent="0.2">
      <c r="A265" s="24" t="s">
        <v>423</v>
      </c>
      <c r="B265" s="25">
        <v>44816</v>
      </c>
      <c r="C265" s="26">
        <v>16032</v>
      </c>
      <c r="D265" s="26" t="s">
        <v>176</v>
      </c>
      <c r="E265" s="27" t="s">
        <v>427</v>
      </c>
      <c r="F265" s="28" t="s">
        <v>428</v>
      </c>
      <c r="G265" s="26" t="s">
        <v>68</v>
      </c>
      <c r="H265" s="29">
        <v>1220</v>
      </c>
      <c r="J265" s="29">
        <f t="shared" si="16"/>
        <v>1220</v>
      </c>
      <c r="K265" s="29">
        <f t="shared" si="17"/>
        <v>0</v>
      </c>
      <c r="L265" s="24">
        <f t="shared" si="18"/>
        <v>9</v>
      </c>
      <c r="M265" s="24" t="str">
        <f>VLOOKUP(L265,mês!A:B,2,0)</f>
        <v>Setembro</v>
      </c>
      <c r="N265" s="24" t="str">
        <f t="shared" si="19"/>
        <v xml:space="preserve">RD </v>
      </c>
    </row>
    <row r="266" spans="1:14" ht="57" customHeight="1" x14ac:dyDescent="0.2">
      <c r="A266" s="24" t="s">
        <v>423</v>
      </c>
      <c r="B266" s="25">
        <v>44816</v>
      </c>
      <c r="C266" s="26">
        <v>16033</v>
      </c>
      <c r="D266" s="26" t="s">
        <v>176</v>
      </c>
      <c r="E266" s="27" t="s">
        <v>427</v>
      </c>
      <c r="F266" s="28" t="s">
        <v>429</v>
      </c>
      <c r="G266" s="26" t="s">
        <v>68</v>
      </c>
      <c r="H266" s="29">
        <v>1200</v>
      </c>
      <c r="J266" s="29">
        <f t="shared" si="16"/>
        <v>1200</v>
      </c>
      <c r="K266" s="29">
        <f t="shared" si="17"/>
        <v>0</v>
      </c>
      <c r="L266" s="24">
        <f t="shared" si="18"/>
        <v>9</v>
      </c>
      <c r="M266" s="24" t="str">
        <f>VLOOKUP(L266,mês!A:B,2,0)</f>
        <v>Setembro</v>
      </c>
      <c r="N266" s="24" t="str">
        <f t="shared" si="19"/>
        <v xml:space="preserve">RD </v>
      </c>
    </row>
    <row r="267" spans="1:14" ht="57" customHeight="1" x14ac:dyDescent="0.2">
      <c r="A267" s="24" t="s">
        <v>423</v>
      </c>
      <c r="B267" s="25">
        <v>44816</v>
      </c>
      <c r="C267" s="26">
        <v>16034</v>
      </c>
      <c r="D267" s="26" t="s">
        <v>176</v>
      </c>
      <c r="E267" s="27" t="s">
        <v>427</v>
      </c>
      <c r="F267" s="28" t="s">
        <v>430</v>
      </c>
      <c r="G267" s="26" t="s">
        <v>68</v>
      </c>
      <c r="H267" s="29">
        <v>1220</v>
      </c>
      <c r="J267" s="29">
        <f t="shared" si="16"/>
        <v>1220</v>
      </c>
      <c r="K267" s="29">
        <f t="shared" si="17"/>
        <v>0</v>
      </c>
      <c r="L267" s="24">
        <f t="shared" si="18"/>
        <v>9</v>
      </c>
      <c r="M267" s="24" t="str">
        <f>VLOOKUP(L267,mês!A:B,2,0)</f>
        <v>Setembro</v>
      </c>
      <c r="N267" s="24" t="str">
        <f t="shared" si="19"/>
        <v xml:space="preserve">RD </v>
      </c>
    </row>
    <row r="268" spans="1:14" ht="57" customHeight="1" x14ac:dyDescent="0.2">
      <c r="A268" s="24" t="s">
        <v>423</v>
      </c>
      <c r="B268" s="25">
        <v>44839</v>
      </c>
      <c r="C268" s="26">
        <v>16126</v>
      </c>
      <c r="D268" s="26" t="s">
        <v>176</v>
      </c>
      <c r="E268" s="27" t="s">
        <v>431</v>
      </c>
      <c r="F268" s="28" t="s">
        <v>432</v>
      </c>
      <c r="G268" s="26" t="s">
        <v>68</v>
      </c>
      <c r="H268" s="29">
        <v>756</v>
      </c>
      <c r="J268" s="29">
        <f t="shared" si="16"/>
        <v>756</v>
      </c>
      <c r="K268" s="29">
        <f t="shared" si="17"/>
        <v>0</v>
      </c>
      <c r="L268" s="24">
        <f t="shared" si="18"/>
        <v>10</v>
      </c>
      <c r="M268" s="24" t="str">
        <f>VLOOKUP(L268,mês!A:B,2,0)</f>
        <v>Outubro</v>
      </c>
      <c r="N268" s="24" t="str">
        <f t="shared" si="19"/>
        <v xml:space="preserve">RD </v>
      </c>
    </row>
    <row r="269" spans="1:14" ht="57" customHeight="1" x14ac:dyDescent="0.2">
      <c r="A269" s="24" t="s">
        <v>423</v>
      </c>
      <c r="B269" s="25">
        <v>44839</v>
      </c>
      <c r="C269" s="26">
        <v>16134</v>
      </c>
      <c r="D269" s="26" t="s">
        <v>176</v>
      </c>
      <c r="E269" s="27" t="s">
        <v>433</v>
      </c>
      <c r="F269" s="28" t="s">
        <v>434</v>
      </c>
      <c r="G269" s="26" t="s">
        <v>68</v>
      </c>
      <c r="H269" s="29">
        <v>1750</v>
      </c>
      <c r="J269" s="29">
        <f t="shared" si="16"/>
        <v>1750</v>
      </c>
      <c r="K269" s="29">
        <f t="shared" si="17"/>
        <v>0</v>
      </c>
      <c r="L269" s="24">
        <f t="shared" si="18"/>
        <v>10</v>
      </c>
      <c r="M269" s="24" t="str">
        <f>VLOOKUP(L269,mês!A:B,2,0)</f>
        <v>Outubro</v>
      </c>
      <c r="N269" s="24" t="str">
        <f t="shared" si="19"/>
        <v xml:space="preserve">RD </v>
      </c>
    </row>
    <row r="270" spans="1:14" ht="57" customHeight="1" x14ac:dyDescent="0.2">
      <c r="A270" s="24" t="s">
        <v>423</v>
      </c>
      <c r="B270" s="25">
        <v>44839</v>
      </c>
      <c r="C270" s="26">
        <v>16135</v>
      </c>
      <c r="D270" s="26" t="s">
        <v>176</v>
      </c>
      <c r="E270" s="27" t="s">
        <v>427</v>
      </c>
      <c r="F270" s="28" t="s">
        <v>435</v>
      </c>
      <c r="G270" s="26" t="s">
        <v>68</v>
      </c>
      <c r="H270" s="29">
        <v>1100</v>
      </c>
      <c r="J270" s="29">
        <f t="shared" si="16"/>
        <v>1100</v>
      </c>
      <c r="K270" s="29">
        <f t="shared" si="17"/>
        <v>0</v>
      </c>
      <c r="L270" s="24">
        <f t="shared" si="18"/>
        <v>10</v>
      </c>
      <c r="M270" s="24" t="str">
        <f>VLOOKUP(L270,mês!A:B,2,0)</f>
        <v>Outubro</v>
      </c>
      <c r="N270" s="24" t="str">
        <f t="shared" si="19"/>
        <v xml:space="preserve">RD </v>
      </c>
    </row>
    <row r="271" spans="1:14" ht="57" customHeight="1" x14ac:dyDescent="0.2">
      <c r="A271" s="24" t="s">
        <v>423</v>
      </c>
      <c r="B271" s="25">
        <v>44839</v>
      </c>
      <c r="C271" s="26">
        <v>16137</v>
      </c>
      <c r="D271" s="26" t="s">
        <v>176</v>
      </c>
      <c r="E271" s="27" t="s">
        <v>427</v>
      </c>
      <c r="F271" s="28" t="s">
        <v>436</v>
      </c>
      <c r="G271" s="26" t="s">
        <v>68</v>
      </c>
      <c r="H271" s="29">
        <v>1100</v>
      </c>
      <c r="J271" s="29">
        <f t="shared" si="16"/>
        <v>1100</v>
      </c>
      <c r="K271" s="29">
        <f t="shared" si="17"/>
        <v>0</v>
      </c>
      <c r="L271" s="24">
        <f t="shared" si="18"/>
        <v>10</v>
      </c>
      <c r="M271" s="24" t="str">
        <f>VLOOKUP(L271,mês!A:B,2,0)</f>
        <v>Outubro</v>
      </c>
      <c r="N271" s="24" t="str">
        <f t="shared" si="19"/>
        <v xml:space="preserve">RD </v>
      </c>
    </row>
    <row r="272" spans="1:14" ht="57" customHeight="1" x14ac:dyDescent="0.2">
      <c r="A272" s="24" t="s">
        <v>423</v>
      </c>
      <c r="B272" s="25">
        <v>44855</v>
      </c>
      <c r="C272" s="26">
        <v>16226</v>
      </c>
      <c r="D272" s="26" t="s">
        <v>176</v>
      </c>
      <c r="E272" s="27" t="s">
        <v>437</v>
      </c>
      <c r="F272" s="28" t="s">
        <v>438</v>
      </c>
      <c r="G272" s="26" t="s">
        <v>68</v>
      </c>
      <c r="H272" s="29">
        <v>1100</v>
      </c>
      <c r="J272" s="29">
        <f t="shared" si="16"/>
        <v>1100</v>
      </c>
      <c r="K272" s="29">
        <f t="shared" si="17"/>
        <v>0</v>
      </c>
      <c r="L272" s="24">
        <f t="shared" si="18"/>
        <v>10</v>
      </c>
      <c r="M272" s="24" t="str">
        <f>VLOOKUP(L272,mês!A:B,2,0)</f>
        <v>Outubro</v>
      </c>
      <c r="N272" s="24" t="str">
        <f t="shared" si="19"/>
        <v xml:space="preserve">RD </v>
      </c>
    </row>
    <row r="273" spans="1:14" ht="57" customHeight="1" x14ac:dyDescent="0.2">
      <c r="A273" s="24" t="s">
        <v>423</v>
      </c>
      <c r="B273" s="25">
        <v>44861</v>
      </c>
      <c r="C273" s="26">
        <v>16248</v>
      </c>
      <c r="D273" s="26" t="s">
        <v>176</v>
      </c>
      <c r="E273" s="27" t="s">
        <v>431</v>
      </c>
      <c r="F273" s="28" t="s">
        <v>439</v>
      </c>
      <c r="G273" s="26" t="s">
        <v>68</v>
      </c>
      <c r="H273" s="29">
        <v>1494</v>
      </c>
      <c r="J273" s="29">
        <f t="shared" si="16"/>
        <v>1494</v>
      </c>
      <c r="K273" s="29">
        <f t="shared" si="17"/>
        <v>0</v>
      </c>
      <c r="L273" s="24">
        <f t="shared" si="18"/>
        <v>10</v>
      </c>
      <c r="M273" s="24" t="str">
        <f>VLOOKUP(L273,mês!A:B,2,0)</f>
        <v>Outubro</v>
      </c>
      <c r="N273" s="24" t="str">
        <f t="shared" si="19"/>
        <v xml:space="preserve">RD </v>
      </c>
    </row>
    <row r="274" spans="1:14" ht="57" customHeight="1" x14ac:dyDescent="0.2">
      <c r="A274" s="24" t="s">
        <v>423</v>
      </c>
      <c r="B274" s="25">
        <v>44869</v>
      </c>
      <c r="C274" s="26">
        <v>16272</v>
      </c>
      <c r="D274" s="26" t="s">
        <v>176</v>
      </c>
      <c r="E274" s="27" t="s">
        <v>431</v>
      </c>
      <c r="F274" s="28" t="s">
        <v>440</v>
      </c>
      <c r="G274" s="26" t="s">
        <v>68</v>
      </c>
      <c r="H274" s="29">
        <v>2500</v>
      </c>
      <c r="J274" s="29">
        <f t="shared" si="16"/>
        <v>2500</v>
      </c>
      <c r="K274" s="29">
        <f t="shared" si="17"/>
        <v>0</v>
      </c>
      <c r="L274" s="24">
        <f t="shared" si="18"/>
        <v>11</v>
      </c>
      <c r="M274" s="24" t="str">
        <f>VLOOKUP(L274,mês!A:B,2,0)</f>
        <v>Novembro</v>
      </c>
      <c r="N274" s="24" t="str">
        <f t="shared" si="19"/>
        <v xml:space="preserve">RD </v>
      </c>
    </row>
    <row r="275" spans="1:14" ht="57" customHeight="1" x14ac:dyDescent="0.2">
      <c r="A275" s="24" t="s">
        <v>423</v>
      </c>
      <c r="B275" s="25">
        <v>44873</v>
      </c>
      <c r="C275" s="26">
        <v>16282</v>
      </c>
      <c r="D275" s="26" t="s">
        <v>176</v>
      </c>
      <c r="E275" s="27" t="s">
        <v>441</v>
      </c>
      <c r="F275" s="28" t="s">
        <v>442</v>
      </c>
      <c r="G275" s="26" t="s">
        <v>68</v>
      </c>
      <c r="H275" s="29">
        <v>1100</v>
      </c>
      <c r="J275" s="29">
        <f t="shared" si="16"/>
        <v>1100</v>
      </c>
      <c r="K275" s="29">
        <f t="shared" si="17"/>
        <v>0</v>
      </c>
      <c r="L275" s="24">
        <f t="shared" si="18"/>
        <v>11</v>
      </c>
      <c r="M275" s="24" t="str">
        <f>VLOOKUP(L275,mês!A:B,2,0)</f>
        <v>Novembro</v>
      </c>
      <c r="N275" s="24" t="str">
        <f t="shared" si="19"/>
        <v xml:space="preserve">RD </v>
      </c>
    </row>
    <row r="276" spans="1:14" ht="57" customHeight="1" x14ac:dyDescent="0.2">
      <c r="A276" s="24" t="s">
        <v>423</v>
      </c>
      <c r="B276" s="25">
        <v>44873</v>
      </c>
      <c r="C276" s="26">
        <v>16283</v>
      </c>
      <c r="D276" s="26" t="s">
        <v>176</v>
      </c>
      <c r="E276" s="27" t="s">
        <v>443</v>
      </c>
      <c r="F276" s="28" t="s">
        <v>444</v>
      </c>
      <c r="G276" s="26" t="s">
        <v>68</v>
      </c>
      <c r="H276" s="29">
        <v>1350</v>
      </c>
      <c r="J276" s="29">
        <f t="shared" si="16"/>
        <v>1350</v>
      </c>
      <c r="K276" s="29">
        <f t="shared" si="17"/>
        <v>0</v>
      </c>
      <c r="L276" s="24">
        <f t="shared" si="18"/>
        <v>11</v>
      </c>
      <c r="M276" s="24" t="str">
        <f>VLOOKUP(L276,mês!A:B,2,0)</f>
        <v>Novembro</v>
      </c>
      <c r="N276" s="24" t="str">
        <f t="shared" si="19"/>
        <v xml:space="preserve">RD </v>
      </c>
    </row>
    <row r="277" spans="1:14" ht="57" customHeight="1" x14ac:dyDescent="0.2">
      <c r="A277" s="24" t="s">
        <v>445</v>
      </c>
      <c r="B277" s="25">
        <v>44847</v>
      </c>
      <c r="C277" s="26">
        <v>16191</v>
      </c>
      <c r="D277" s="26" t="s">
        <v>146</v>
      </c>
      <c r="E277" s="27" t="s">
        <v>446</v>
      </c>
      <c r="F277" s="28" t="s">
        <v>447</v>
      </c>
      <c r="G277" s="26" t="s">
        <v>68</v>
      </c>
      <c r="H277" s="29">
        <v>33916.800000000003</v>
      </c>
      <c r="J277" s="29">
        <f t="shared" si="16"/>
        <v>33916.800000000003</v>
      </c>
      <c r="K277" s="29">
        <f t="shared" si="17"/>
        <v>0</v>
      </c>
      <c r="L277" s="24">
        <f t="shared" si="18"/>
        <v>10</v>
      </c>
      <c r="M277" s="24" t="str">
        <f>VLOOKUP(L277,mês!A:B,2,0)</f>
        <v>Outubro</v>
      </c>
      <c r="N277" s="24" t="str">
        <f t="shared" si="19"/>
        <v xml:space="preserve">RD </v>
      </c>
    </row>
    <row r="278" spans="1:14" ht="57" customHeight="1" x14ac:dyDescent="0.2">
      <c r="A278" s="24" t="s">
        <v>448</v>
      </c>
      <c r="B278" s="25">
        <v>44599</v>
      </c>
      <c r="C278" s="26">
        <v>15083</v>
      </c>
      <c r="D278" s="26" t="s">
        <v>176</v>
      </c>
      <c r="E278" s="27" t="s">
        <v>307</v>
      </c>
      <c r="F278" s="28" t="s">
        <v>449</v>
      </c>
      <c r="G278" s="26" t="s">
        <v>68</v>
      </c>
      <c r="H278" s="29">
        <v>9000</v>
      </c>
      <c r="J278" s="29">
        <f t="shared" si="16"/>
        <v>9000</v>
      </c>
      <c r="K278" s="29">
        <f t="shared" si="17"/>
        <v>0</v>
      </c>
      <c r="L278" s="24">
        <f t="shared" si="18"/>
        <v>2</v>
      </c>
      <c r="M278" s="24" t="str">
        <f>VLOOKUP(L278,mês!A:B,2,0)</f>
        <v>Fevereiro</v>
      </c>
      <c r="N278" s="24" t="str">
        <f t="shared" si="19"/>
        <v xml:space="preserve">RD </v>
      </c>
    </row>
    <row r="279" spans="1:14" ht="57" customHeight="1" x14ac:dyDescent="0.2">
      <c r="A279" s="24" t="s">
        <v>448</v>
      </c>
      <c r="B279" s="25">
        <v>44874</v>
      </c>
      <c r="C279" s="26">
        <v>16293</v>
      </c>
      <c r="D279" s="26" t="s">
        <v>176</v>
      </c>
      <c r="E279" s="27" t="s">
        <v>66</v>
      </c>
      <c r="F279" s="28" t="s">
        <v>450</v>
      </c>
      <c r="G279" s="26" t="s">
        <v>68</v>
      </c>
      <c r="H279" s="29">
        <v>240</v>
      </c>
      <c r="J279" s="29">
        <f t="shared" si="16"/>
        <v>240</v>
      </c>
      <c r="K279" s="29">
        <f t="shared" si="17"/>
        <v>0</v>
      </c>
      <c r="L279" s="24">
        <f t="shared" si="18"/>
        <v>11</v>
      </c>
      <c r="M279" s="24" t="str">
        <f>VLOOKUP(L279,mês!A:B,2,0)</f>
        <v>Novembro</v>
      </c>
      <c r="N279" s="24" t="str">
        <f t="shared" si="19"/>
        <v xml:space="preserve">RD </v>
      </c>
    </row>
    <row r="280" spans="1:14" ht="57" customHeight="1" x14ac:dyDescent="0.2">
      <c r="A280" s="24" t="s">
        <v>451</v>
      </c>
      <c r="B280" s="25">
        <v>44566</v>
      </c>
      <c r="C280" s="26">
        <v>15014</v>
      </c>
      <c r="D280" s="26" t="s">
        <v>65</v>
      </c>
      <c r="E280" s="27" t="s">
        <v>87</v>
      </c>
      <c r="F280" s="28" t="s">
        <v>452</v>
      </c>
      <c r="G280" s="26" t="s">
        <v>68</v>
      </c>
      <c r="H280" s="29">
        <v>379.99</v>
      </c>
      <c r="J280" s="29">
        <f t="shared" si="16"/>
        <v>379.99</v>
      </c>
      <c r="K280" s="29">
        <f t="shared" si="17"/>
        <v>0</v>
      </c>
      <c r="L280" s="24">
        <f t="shared" si="18"/>
        <v>1</v>
      </c>
      <c r="M280" s="24" t="str">
        <f>VLOOKUP(L280,mês!A:B,2,0)</f>
        <v>Janeiro</v>
      </c>
      <c r="N280" s="24" t="str">
        <f t="shared" si="19"/>
        <v xml:space="preserve">Diretoria </v>
      </c>
    </row>
    <row r="281" spans="1:14" ht="57" customHeight="1" x14ac:dyDescent="0.2">
      <c r="A281" s="24" t="s">
        <v>451</v>
      </c>
      <c r="B281" s="25">
        <v>44572</v>
      </c>
      <c r="C281" s="26">
        <v>15020</v>
      </c>
      <c r="D281" s="26" t="s">
        <v>65</v>
      </c>
      <c r="E281" s="27" t="s">
        <v>372</v>
      </c>
      <c r="F281" s="28" t="s">
        <v>453</v>
      </c>
      <c r="G281" s="26" t="s">
        <v>68</v>
      </c>
      <c r="H281" s="29">
        <v>0</v>
      </c>
      <c r="J281" s="29">
        <f t="shared" si="16"/>
        <v>0</v>
      </c>
      <c r="K281" s="29">
        <f t="shared" si="17"/>
        <v>0</v>
      </c>
      <c r="L281" s="24">
        <f t="shared" si="18"/>
        <v>1</v>
      </c>
      <c r="M281" s="24" t="str">
        <f>VLOOKUP(L281,mês!A:B,2,0)</f>
        <v>Janeiro</v>
      </c>
      <c r="N281" s="24" t="str">
        <f t="shared" si="19"/>
        <v xml:space="preserve">Diretoria </v>
      </c>
    </row>
    <row r="282" spans="1:14" ht="57" customHeight="1" x14ac:dyDescent="0.2">
      <c r="A282" s="24" t="s">
        <v>451</v>
      </c>
      <c r="B282" s="25">
        <v>44572</v>
      </c>
      <c r="C282" s="26">
        <v>15021</v>
      </c>
      <c r="D282" s="26" t="s">
        <v>65</v>
      </c>
      <c r="E282" s="27" t="s">
        <v>372</v>
      </c>
      <c r="F282" s="28" t="s">
        <v>454</v>
      </c>
      <c r="G282" s="26" t="s">
        <v>68</v>
      </c>
      <c r="H282" s="29">
        <v>0</v>
      </c>
      <c r="J282" s="29">
        <f t="shared" si="16"/>
        <v>0</v>
      </c>
      <c r="K282" s="29">
        <f t="shared" si="17"/>
        <v>0</v>
      </c>
      <c r="L282" s="24">
        <f t="shared" si="18"/>
        <v>1</v>
      </c>
      <c r="M282" s="24" t="str">
        <f>VLOOKUP(L282,mês!A:B,2,0)</f>
        <v>Janeiro</v>
      </c>
      <c r="N282" s="24" t="str">
        <f t="shared" si="19"/>
        <v xml:space="preserve">Diretoria </v>
      </c>
    </row>
    <row r="283" spans="1:14" ht="57" customHeight="1" x14ac:dyDescent="0.2">
      <c r="A283" s="24" t="s">
        <v>451</v>
      </c>
      <c r="B283" s="25">
        <v>44572</v>
      </c>
      <c r="C283" s="26">
        <v>15019</v>
      </c>
      <c r="D283" s="26" t="s">
        <v>65</v>
      </c>
      <c r="E283" s="27" t="s">
        <v>455</v>
      </c>
      <c r="F283" s="28" t="s">
        <v>456</v>
      </c>
      <c r="G283" s="26" t="s">
        <v>68</v>
      </c>
      <c r="H283" s="29">
        <v>26666.43</v>
      </c>
      <c r="J283" s="29">
        <f t="shared" si="16"/>
        <v>26666.43</v>
      </c>
      <c r="K283" s="29">
        <f t="shared" si="17"/>
        <v>0</v>
      </c>
      <c r="L283" s="24">
        <f t="shared" si="18"/>
        <v>1</v>
      </c>
      <c r="M283" s="24" t="str">
        <f>VLOOKUP(L283,mês!A:B,2,0)</f>
        <v>Janeiro</v>
      </c>
      <c r="N283" s="24" t="str">
        <f t="shared" si="19"/>
        <v xml:space="preserve">Diretoria </v>
      </c>
    </row>
    <row r="284" spans="1:14" ht="57" customHeight="1" x14ac:dyDescent="0.2">
      <c r="A284" s="24" t="s">
        <v>451</v>
      </c>
      <c r="B284" s="25">
        <v>44575</v>
      </c>
      <c r="C284" s="26">
        <v>15031</v>
      </c>
      <c r="D284" s="26" t="s">
        <v>65</v>
      </c>
      <c r="E284" s="27" t="s">
        <v>457</v>
      </c>
      <c r="F284" s="28" t="s">
        <v>458</v>
      </c>
      <c r="G284" s="26" t="s">
        <v>68</v>
      </c>
      <c r="H284" s="29">
        <v>124.4</v>
      </c>
      <c r="J284" s="29">
        <f t="shared" si="16"/>
        <v>124.4</v>
      </c>
      <c r="K284" s="29">
        <f t="shared" si="17"/>
        <v>0</v>
      </c>
      <c r="L284" s="24">
        <f t="shared" si="18"/>
        <v>1</v>
      </c>
      <c r="M284" s="24" t="str">
        <f>VLOOKUP(L284,mês!A:B,2,0)</f>
        <v>Janeiro</v>
      </c>
      <c r="N284" s="24" t="str">
        <f t="shared" si="19"/>
        <v xml:space="preserve">Diretoria </v>
      </c>
    </row>
    <row r="285" spans="1:14" ht="57" customHeight="1" x14ac:dyDescent="0.2">
      <c r="A285" s="24" t="s">
        <v>451</v>
      </c>
      <c r="B285" s="25">
        <v>44575</v>
      </c>
      <c r="C285" s="26">
        <v>15032</v>
      </c>
      <c r="D285" s="26" t="s">
        <v>65</v>
      </c>
      <c r="E285" s="27" t="s">
        <v>196</v>
      </c>
      <c r="F285" s="28" t="s">
        <v>459</v>
      </c>
      <c r="G285" s="26" t="s">
        <v>68</v>
      </c>
      <c r="H285" s="29">
        <v>2427.75</v>
      </c>
      <c r="J285" s="29">
        <f t="shared" si="16"/>
        <v>2427.75</v>
      </c>
      <c r="K285" s="29">
        <f t="shared" si="17"/>
        <v>0</v>
      </c>
      <c r="L285" s="24">
        <f t="shared" si="18"/>
        <v>1</v>
      </c>
      <c r="M285" s="24" t="str">
        <f>VLOOKUP(L285,mês!A:B,2,0)</f>
        <v>Janeiro</v>
      </c>
      <c r="N285" s="24" t="str">
        <f t="shared" si="19"/>
        <v xml:space="preserve">Diretoria </v>
      </c>
    </row>
    <row r="286" spans="1:14" ht="57" customHeight="1" x14ac:dyDescent="0.2">
      <c r="A286" s="24" t="s">
        <v>451</v>
      </c>
      <c r="B286" s="25">
        <v>44575</v>
      </c>
      <c r="C286" s="26">
        <v>15034</v>
      </c>
      <c r="D286" s="26" t="s">
        <v>65</v>
      </c>
      <c r="E286" s="27" t="s">
        <v>460</v>
      </c>
      <c r="F286" s="28" t="s">
        <v>461</v>
      </c>
      <c r="G286" s="26" t="s">
        <v>68</v>
      </c>
      <c r="H286" s="29">
        <v>5180.88</v>
      </c>
      <c r="J286" s="29">
        <f t="shared" si="16"/>
        <v>5180.88</v>
      </c>
      <c r="K286" s="29">
        <f t="shared" si="17"/>
        <v>0</v>
      </c>
      <c r="L286" s="24">
        <f t="shared" si="18"/>
        <v>1</v>
      </c>
      <c r="M286" s="24" t="str">
        <f>VLOOKUP(L286,mês!A:B,2,0)</f>
        <v>Janeiro</v>
      </c>
      <c r="N286" s="24" t="str">
        <f t="shared" si="19"/>
        <v xml:space="preserve">Diretoria </v>
      </c>
    </row>
    <row r="287" spans="1:14" ht="57" customHeight="1" x14ac:dyDescent="0.2">
      <c r="A287" s="24" t="s">
        <v>451</v>
      </c>
      <c r="B287" s="25">
        <v>44575</v>
      </c>
      <c r="C287" s="26">
        <v>15035</v>
      </c>
      <c r="D287" s="26" t="s">
        <v>65</v>
      </c>
      <c r="E287" s="27" t="s">
        <v>462</v>
      </c>
      <c r="F287" s="28" t="s">
        <v>463</v>
      </c>
      <c r="G287" s="26" t="s">
        <v>68</v>
      </c>
      <c r="H287" s="29">
        <v>861.84</v>
      </c>
      <c r="J287" s="29">
        <f t="shared" si="16"/>
        <v>861.84</v>
      </c>
      <c r="K287" s="29">
        <f t="shared" si="17"/>
        <v>0</v>
      </c>
      <c r="L287" s="24">
        <f t="shared" si="18"/>
        <v>1</v>
      </c>
      <c r="M287" s="24" t="str">
        <f>VLOOKUP(L287,mês!A:B,2,0)</f>
        <v>Janeiro</v>
      </c>
      <c r="N287" s="24" t="str">
        <f t="shared" si="19"/>
        <v xml:space="preserve">Diretoria </v>
      </c>
    </row>
    <row r="288" spans="1:14" ht="57" customHeight="1" x14ac:dyDescent="0.2">
      <c r="A288" s="24" t="s">
        <v>451</v>
      </c>
      <c r="B288" s="25">
        <v>44576</v>
      </c>
      <c r="C288" s="26">
        <v>15036</v>
      </c>
      <c r="D288" s="26" t="s">
        <v>65</v>
      </c>
      <c r="E288" s="27" t="s">
        <v>464</v>
      </c>
      <c r="F288" s="28" t="s">
        <v>465</v>
      </c>
      <c r="G288" s="26" t="s">
        <v>68</v>
      </c>
      <c r="H288" s="29">
        <v>128406</v>
      </c>
      <c r="J288" s="29">
        <f t="shared" si="16"/>
        <v>128406</v>
      </c>
      <c r="K288" s="29">
        <f t="shared" si="17"/>
        <v>0</v>
      </c>
      <c r="L288" s="24">
        <f t="shared" si="18"/>
        <v>1</v>
      </c>
      <c r="M288" s="24" t="str">
        <f>VLOOKUP(L288,mês!A:B,2,0)</f>
        <v>Janeiro</v>
      </c>
      <c r="N288" s="24" t="str">
        <f t="shared" si="19"/>
        <v xml:space="preserve">Diretoria </v>
      </c>
    </row>
    <row r="289" spans="1:14" ht="57" customHeight="1" x14ac:dyDescent="0.2">
      <c r="A289" s="24" t="s">
        <v>451</v>
      </c>
      <c r="B289" s="25">
        <v>44576</v>
      </c>
      <c r="C289" s="26">
        <v>15037</v>
      </c>
      <c r="D289" s="26" t="s">
        <v>466</v>
      </c>
      <c r="E289" s="27" t="s">
        <v>467</v>
      </c>
      <c r="F289" s="28" t="s">
        <v>468</v>
      </c>
      <c r="G289" s="26" t="s">
        <v>68</v>
      </c>
      <c r="H289" s="29">
        <v>774.2</v>
      </c>
      <c r="J289" s="29">
        <f t="shared" si="16"/>
        <v>774.2</v>
      </c>
      <c r="K289" s="29">
        <f t="shared" si="17"/>
        <v>0</v>
      </c>
      <c r="L289" s="24">
        <f t="shared" si="18"/>
        <v>1</v>
      </c>
      <c r="M289" s="24" t="str">
        <f>VLOOKUP(L289,mês!A:B,2,0)</f>
        <v>Janeiro</v>
      </c>
      <c r="N289" s="24" t="str">
        <f t="shared" si="19"/>
        <v xml:space="preserve">Diretoria </v>
      </c>
    </row>
    <row r="290" spans="1:14" ht="57" customHeight="1" x14ac:dyDescent="0.2">
      <c r="A290" s="24" t="s">
        <v>451</v>
      </c>
      <c r="B290" s="25">
        <v>44580</v>
      </c>
      <c r="C290" s="26">
        <v>15039</v>
      </c>
      <c r="D290" s="26" t="s">
        <v>107</v>
      </c>
      <c r="E290" s="27" t="s">
        <v>352</v>
      </c>
      <c r="F290" s="28" t="s">
        <v>469</v>
      </c>
      <c r="G290" s="26" t="s">
        <v>68</v>
      </c>
      <c r="H290" s="29">
        <v>40</v>
      </c>
      <c r="J290" s="29">
        <f t="shared" si="16"/>
        <v>40</v>
      </c>
      <c r="K290" s="29">
        <f t="shared" si="17"/>
        <v>0</v>
      </c>
      <c r="L290" s="24">
        <f t="shared" si="18"/>
        <v>1</v>
      </c>
      <c r="M290" s="24" t="str">
        <f>VLOOKUP(L290,mês!A:B,2,0)</f>
        <v>Janeiro</v>
      </c>
      <c r="N290" s="24" t="str">
        <f t="shared" si="19"/>
        <v xml:space="preserve">Diretoria </v>
      </c>
    </row>
    <row r="291" spans="1:14" ht="57" customHeight="1" x14ac:dyDescent="0.2">
      <c r="A291" s="24" t="s">
        <v>451</v>
      </c>
      <c r="B291" s="25">
        <v>44581</v>
      </c>
      <c r="C291" s="26">
        <v>15045</v>
      </c>
      <c r="D291" s="26" t="s">
        <v>65</v>
      </c>
      <c r="E291" s="27" t="s">
        <v>470</v>
      </c>
      <c r="F291" s="28" t="s">
        <v>471</v>
      </c>
      <c r="G291" s="26" t="s">
        <v>68</v>
      </c>
      <c r="H291" s="29">
        <v>7734.9</v>
      </c>
      <c r="J291" s="29">
        <f t="shared" si="16"/>
        <v>7734.9</v>
      </c>
      <c r="K291" s="29">
        <f t="shared" si="17"/>
        <v>0</v>
      </c>
      <c r="L291" s="24">
        <f t="shared" si="18"/>
        <v>1</v>
      </c>
      <c r="M291" s="24" t="str">
        <f>VLOOKUP(L291,mês!A:B,2,0)</f>
        <v>Janeiro</v>
      </c>
      <c r="N291" s="24" t="str">
        <f t="shared" si="19"/>
        <v xml:space="preserve">Diretoria </v>
      </c>
    </row>
    <row r="292" spans="1:14" ht="57" customHeight="1" x14ac:dyDescent="0.2">
      <c r="A292" s="24" t="s">
        <v>451</v>
      </c>
      <c r="B292" s="25">
        <v>44581</v>
      </c>
      <c r="C292" s="26">
        <v>15046</v>
      </c>
      <c r="D292" s="26" t="s">
        <v>65</v>
      </c>
      <c r="E292" s="27" t="s">
        <v>472</v>
      </c>
      <c r="F292" s="28" t="s">
        <v>473</v>
      </c>
      <c r="G292" s="26" t="s">
        <v>68</v>
      </c>
      <c r="H292" s="29">
        <v>0</v>
      </c>
      <c r="J292" s="29">
        <f t="shared" si="16"/>
        <v>0</v>
      </c>
      <c r="K292" s="29">
        <f t="shared" si="17"/>
        <v>0</v>
      </c>
      <c r="L292" s="24">
        <f t="shared" si="18"/>
        <v>1</v>
      </c>
      <c r="M292" s="24" t="str">
        <f>VLOOKUP(L292,mês!A:B,2,0)</f>
        <v>Janeiro</v>
      </c>
      <c r="N292" s="24" t="str">
        <f t="shared" si="19"/>
        <v xml:space="preserve">Diretoria </v>
      </c>
    </row>
    <row r="293" spans="1:14" ht="57" customHeight="1" x14ac:dyDescent="0.2">
      <c r="A293" s="24" t="s">
        <v>451</v>
      </c>
      <c r="B293" s="25">
        <v>44582</v>
      </c>
      <c r="C293" s="26">
        <v>15048</v>
      </c>
      <c r="D293" s="26" t="s">
        <v>65</v>
      </c>
      <c r="E293" s="27" t="s">
        <v>87</v>
      </c>
      <c r="F293" s="28" t="s">
        <v>474</v>
      </c>
      <c r="G293" s="26" t="s">
        <v>68</v>
      </c>
      <c r="H293" s="29">
        <v>1094.7</v>
      </c>
      <c r="J293" s="29">
        <f t="shared" si="16"/>
        <v>1094.7</v>
      </c>
      <c r="K293" s="29">
        <f t="shared" si="17"/>
        <v>0</v>
      </c>
      <c r="L293" s="24">
        <f t="shared" si="18"/>
        <v>1</v>
      </c>
      <c r="M293" s="24" t="str">
        <f>VLOOKUP(L293,mês!A:B,2,0)</f>
        <v>Janeiro</v>
      </c>
      <c r="N293" s="24" t="str">
        <f t="shared" si="19"/>
        <v xml:space="preserve">Diretoria </v>
      </c>
    </row>
    <row r="294" spans="1:14" ht="57" customHeight="1" x14ac:dyDescent="0.2">
      <c r="A294" s="24" t="s">
        <v>451</v>
      </c>
      <c r="B294" s="25">
        <v>44585</v>
      </c>
      <c r="C294" s="26">
        <v>15051</v>
      </c>
      <c r="D294" s="26" t="s">
        <v>65</v>
      </c>
      <c r="E294" s="27" t="s">
        <v>196</v>
      </c>
      <c r="F294" s="28" t="s">
        <v>475</v>
      </c>
      <c r="G294" s="26" t="s">
        <v>68</v>
      </c>
      <c r="H294" s="29">
        <v>171944.78</v>
      </c>
      <c r="J294" s="29">
        <f t="shared" si="16"/>
        <v>171944.78</v>
      </c>
      <c r="K294" s="29">
        <f t="shared" si="17"/>
        <v>0</v>
      </c>
      <c r="L294" s="24">
        <f t="shared" si="18"/>
        <v>1</v>
      </c>
      <c r="M294" s="24" t="str">
        <f>VLOOKUP(L294,mês!A:B,2,0)</f>
        <v>Janeiro</v>
      </c>
      <c r="N294" s="24" t="str">
        <f t="shared" si="19"/>
        <v xml:space="preserve">Diretoria </v>
      </c>
    </row>
    <row r="295" spans="1:14" ht="57" customHeight="1" x14ac:dyDescent="0.2">
      <c r="A295" s="24" t="s">
        <v>451</v>
      </c>
      <c r="B295" s="25">
        <v>44587</v>
      </c>
      <c r="C295" s="26">
        <v>15053</v>
      </c>
      <c r="D295" s="26" t="s">
        <v>107</v>
      </c>
      <c r="E295" s="27" t="s">
        <v>476</v>
      </c>
      <c r="F295" s="28" t="s">
        <v>477</v>
      </c>
      <c r="G295" s="26" t="s">
        <v>68</v>
      </c>
      <c r="H295" s="29">
        <v>499.9</v>
      </c>
      <c r="J295" s="29">
        <f t="shared" si="16"/>
        <v>499.9</v>
      </c>
      <c r="K295" s="29">
        <f t="shared" si="17"/>
        <v>0</v>
      </c>
      <c r="L295" s="24">
        <f t="shared" si="18"/>
        <v>1</v>
      </c>
      <c r="M295" s="24" t="str">
        <f>VLOOKUP(L295,mês!A:B,2,0)</f>
        <v>Janeiro</v>
      </c>
      <c r="N295" s="24" t="str">
        <f t="shared" si="19"/>
        <v xml:space="preserve">Diretoria </v>
      </c>
    </row>
    <row r="296" spans="1:14" ht="57" customHeight="1" x14ac:dyDescent="0.2">
      <c r="A296" s="24" t="s">
        <v>451</v>
      </c>
      <c r="B296" s="25">
        <v>44594</v>
      </c>
      <c r="C296" s="26">
        <v>15072</v>
      </c>
      <c r="D296" s="26" t="s">
        <v>478</v>
      </c>
      <c r="E296" s="27" t="s">
        <v>479</v>
      </c>
      <c r="F296" s="28" t="s">
        <v>480</v>
      </c>
      <c r="G296" s="26" t="s">
        <v>68</v>
      </c>
      <c r="H296" s="29">
        <v>58.8</v>
      </c>
      <c r="J296" s="29">
        <f t="shared" si="16"/>
        <v>58.8</v>
      </c>
      <c r="K296" s="29">
        <f t="shared" si="17"/>
        <v>0</v>
      </c>
      <c r="L296" s="24">
        <f t="shared" si="18"/>
        <v>2</v>
      </c>
      <c r="M296" s="24" t="str">
        <f>VLOOKUP(L296,mês!A:B,2,0)</f>
        <v>Fevereiro</v>
      </c>
      <c r="N296" s="24" t="str">
        <f t="shared" si="19"/>
        <v xml:space="preserve">Diretoria </v>
      </c>
    </row>
    <row r="297" spans="1:14" ht="57" customHeight="1" x14ac:dyDescent="0.2">
      <c r="A297" s="24" t="s">
        <v>451</v>
      </c>
      <c r="B297" s="25">
        <v>44594</v>
      </c>
      <c r="C297" s="26">
        <v>15073</v>
      </c>
      <c r="D297" s="26" t="s">
        <v>481</v>
      </c>
      <c r="E297" s="27" t="s">
        <v>482</v>
      </c>
      <c r="F297" s="28" t="s">
        <v>483</v>
      </c>
      <c r="G297" s="26" t="s">
        <v>68</v>
      </c>
      <c r="H297" s="29">
        <v>200</v>
      </c>
      <c r="J297" s="29">
        <f t="shared" si="16"/>
        <v>200</v>
      </c>
      <c r="K297" s="29">
        <f t="shared" si="17"/>
        <v>0</v>
      </c>
      <c r="L297" s="24">
        <f t="shared" si="18"/>
        <v>2</v>
      </c>
      <c r="M297" s="24" t="str">
        <f>VLOOKUP(L297,mês!A:B,2,0)</f>
        <v>Fevereiro</v>
      </c>
      <c r="N297" s="24" t="str">
        <f t="shared" si="19"/>
        <v xml:space="preserve">Diretoria </v>
      </c>
    </row>
    <row r="298" spans="1:14" ht="57" customHeight="1" x14ac:dyDescent="0.2">
      <c r="A298" s="24" t="s">
        <v>451</v>
      </c>
      <c r="B298" s="25">
        <v>44595</v>
      </c>
      <c r="C298" s="26">
        <v>15077</v>
      </c>
      <c r="D298" s="26" t="s">
        <v>65</v>
      </c>
      <c r="E298" s="27" t="s">
        <v>484</v>
      </c>
      <c r="F298" s="28" t="s">
        <v>485</v>
      </c>
      <c r="G298" s="26" t="s">
        <v>68</v>
      </c>
      <c r="H298" s="29">
        <v>1000</v>
      </c>
      <c r="J298" s="29">
        <f t="shared" si="16"/>
        <v>1000</v>
      </c>
      <c r="K298" s="29">
        <f t="shared" si="17"/>
        <v>0</v>
      </c>
      <c r="L298" s="24">
        <f t="shared" si="18"/>
        <v>2</v>
      </c>
      <c r="M298" s="24" t="str">
        <f>VLOOKUP(L298,mês!A:B,2,0)</f>
        <v>Fevereiro</v>
      </c>
      <c r="N298" s="24" t="str">
        <f t="shared" si="19"/>
        <v xml:space="preserve">Diretoria </v>
      </c>
    </row>
    <row r="299" spans="1:14" ht="57" customHeight="1" x14ac:dyDescent="0.2">
      <c r="A299" s="24" t="s">
        <v>451</v>
      </c>
      <c r="B299" s="25">
        <v>44595</v>
      </c>
      <c r="C299" s="26">
        <v>15078</v>
      </c>
      <c r="D299" s="26" t="s">
        <v>65</v>
      </c>
      <c r="E299" s="27" t="s">
        <v>486</v>
      </c>
      <c r="F299" s="28" t="s">
        <v>487</v>
      </c>
      <c r="G299" s="26" t="s">
        <v>68</v>
      </c>
      <c r="H299" s="29">
        <v>328</v>
      </c>
      <c r="J299" s="29">
        <f t="shared" si="16"/>
        <v>328</v>
      </c>
      <c r="K299" s="29">
        <f t="shared" si="17"/>
        <v>0</v>
      </c>
      <c r="L299" s="24">
        <f t="shared" si="18"/>
        <v>2</v>
      </c>
      <c r="M299" s="24" t="str">
        <f>VLOOKUP(L299,mês!A:B,2,0)</f>
        <v>Fevereiro</v>
      </c>
      <c r="N299" s="24" t="str">
        <f t="shared" si="19"/>
        <v xml:space="preserve">Diretoria </v>
      </c>
    </row>
    <row r="300" spans="1:14" ht="57" customHeight="1" x14ac:dyDescent="0.2">
      <c r="A300" s="24" t="s">
        <v>451</v>
      </c>
      <c r="B300" s="25">
        <v>44596</v>
      </c>
      <c r="C300" s="26">
        <v>15081</v>
      </c>
      <c r="D300" s="26" t="s">
        <v>65</v>
      </c>
      <c r="E300" s="27" t="s">
        <v>196</v>
      </c>
      <c r="F300" s="28" t="s">
        <v>488</v>
      </c>
      <c r="G300" s="26" t="s">
        <v>68</v>
      </c>
      <c r="H300" s="29">
        <v>12347.6</v>
      </c>
      <c r="J300" s="29">
        <f t="shared" si="16"/>
        <v>12347.6</v>
      </c>
      <c r="K300" s="29">
        <f t="shared" si="17"/>
        <v>0</v>
      </c>
      <c r="L300" s="24">
        <f t="shared" si="18"/>
        <v>2</v>
      </c>
      <c r="M300" s="24" t="str">
        <f>VLOOKUP(L300,mês!A:B,2,0)</f>
        <v>Fevereiro</v>
      </c>
      <c r="N300" s="24" t="str">
        <f t="shared" si="19"/>
        <v xml:space="preserve">Diretoria </v>
      </c>
    </row>
    <row r="301" spans="1:14" ht="57" customHeight="1" x14ac:dyDescent="0.2">
      <c r="A301" s="24" t="s">
        <v>451</v>
      </c>
      <c r="B301" s="25">
        <v>44600</v>
      </c>
      <c r="C301" s="26">
        <v>15084</v>
      </c>
      <c r="D301" s="26" t="s">
        <v>65</v>
      </c>
      <c r="E301" s="27" t="s">
        <v>489</v>
      </c>
      <c r="F301" s="28" t="s">
        <v>490</v>
      </c>
      <c r="G301" s="26" t="s">
        <v>68</v>
      </c>
      <c r="H301" s="29">
        <v>247.5</v>
      </c>
      <c r="J301" s="29">
        <f t="shared" si="16"/>
        <v>247.5</v>
      </c>
      <c r="K301" s="29">
        <f t="shared" si="17"/>
        <v>0</v>
      </c>
      <c r="L301" s="24">
        <f t="shared" si="18"/>
        <v>2</v>
      </c>
      <c r="M301" s="24" t="str">
        <f>VLOOKUP(L301,mês!A:B,2,0)</f>
        <v>Fevereiro</v>
      </c>
      <c r="N301" s="24" t="str">
        <f t="shared" si="19"/>
        <v xml:space="preserve">Diretoria </v>
      </c>
    </row>
    <row r="302" spans="1:14" ht="57" customHeight="1" x14ac:dyDescent="0.2">
      <c r="A302" s="24" t="s">
        <v>451</v>
      </c>
      <c r="B302" s="25">
        <v>44602</v>
      </c>
      <c r="C302" s="26">
        <v>15100</v>
      </c>
      <c r="D302" s="26" t="s">
        <v>491</v>
      </c>
      <c r="E302" s="27" t="s">
        <v>216</v>
      </c>
      <c r="F302" s="28" t="s">
        <v>217</v>
      </c>
      <c r="G302" s="26" t="s">
        <v>68</v>
      </c>
      <c r="H302" s="29">
        <v>139.37</v>
      </c>
      <c r="J302" s="29">
        <f t="shared" si="16"/>
        <v>139.37</v>
      </c>
      <c r="K302" s="29">
        <f t="shared" si="17"/>
        <v>0</v>
      </c>
      <c r="L302" s="24">
        <f t="shared" si="18"/>
        <v>2</v>
      </c>
      <c r="M302" s="24" t="str">
        <f>VLOOKUP(L302,mês!A:B,2,0)</f>
        <v>Fevereiro</v>
      </c>
      <c r="N302" s="24" t="str">
        <f t="shared" si="19"/>
        <v xml:space="preserve">Diretoria </v>
      </c>
    </row>
    <row r="303" spans="1:14" ht="57" customHeight="1" x14ac:dyDescent="0.2">
      <c r="A303" s="24" t="s">
        <v>451</v>
      </c>
      <c r="B303" s="25">
        <v>44602</v>
      </c>
      <c r="C303" s="26">
        <v>15095</v>
      </c>
      <c r="D303" s="26" t="s">
        <v>492</v>
      </c>
      <c r="E303" s="27" t="s">
        <v>216</v>
      </c>
      <c r="F303" s="28" t="s">
        <v>217</v>
      </c>
      <c r="G303" s="26" t="s">
        <v>68</v>
      </c>
      <c r="H303" s="29">
        <v>1272.3499999999999</v>
      </c>
      <c r="J303" s="29">
        <f t="shared" si="16"/>
        <v>1272.3499999999999</v>
      </c>
      <c r="K303" s="29">
        <f t="shared" si="17"/>
        <v>0</v>
      </c>
      <c r="L303" s="24">
        <f t="shared" si="18"/>
        <v>2</v>
      </c>
      <c r="M303" s="24" t="str">
        <f>VLOOKUP(L303,mês!A:B,2,0)</f>
        <v>Fevereiro</v>
      </c>
      <c r="N303" s="24" t="str">
        <f t="shared" si="19"/>
        <v xml:space="preserve">Diretoria </v>
      </c>
    </row>
    <row r="304" spans="1:14" ht="57" customHeight="1" x14ac:dyDescent="0.2">
      <c r="A304" s="24" t="s">
        <v>451</v>
      </c>
      <c r="B304" s="25">
        <v>44602</v>
      </c>
      <c r="C304" s="26">
        <v>15103</v>
      </c>
      <c r="D304" s="26" t="s">
        <v>65</v>
      </c>
      <c r="E304" s="27" t="s">
        <v>216</v>
      </c>
      <c r="F304" s="28" t="s">
        <v>217</v>
      </c>
      <c r="G304" s="26" t="s">
        <v>68</v>
      </c>
      <c r="H304" s="29">
        <v>61.81</v>
      </c>
      <c r="J304" s="29">
        <f t="shared" si="16"/>
        <v>61.81</v>
      </c>
      <c r="K304" s="29">
        <f t="shared" si="17"/>
        <v>0</v>
      </c>
      <c r="L304" s="24">
        <f t="shared" si="18"/>
        <v>2</v>
      </c>
      <c r="M304" s="24" t="str">
        <f>VLOOKUP(L304,mês!A:B,2,0)</f>
        <v>Fevereiro</v>
      </c>
      <c r="N304" s="24" t="str">
        <f t="shared" si="19"/>
        <v xml:space="preserve">Diretoria </v>
      </c>
    </row>
    <row r="305" spans="1:14" ht="57" customHeight="1" x14ac:dyDescent="0.2">
      <c r="A305" s="24" t="s">
        <v>451</v>
      </c>
      <c r="B305" s="25">
        <v>44602</v>
      </c>
      <c r="C305" s="26">
        <v>15105</v>
      </c>
      <c r="D305" s="26" t="s">
        <v>493</v>
      </c>
      <c r="E305" s="27" t="s">
        <v>216</v>
      </c>
      <c r="F305" s="28" t="s">
        <v>217</v>
      </c>
      <c r="G305" s="26" t="s">
        <v>68</v>
      </c>
      <c r="H305" s="29">
        <v>252.05</v>
      </c>
      <c r="J305" s="29">
        <f t="shared" si="16"/>
        <v>252.05</v>
      </c>
      <c r="K305" s="29">
        <f t="shared" si="17"/>
        <v>0</v>
      </c>
      <c r="L305" s="24">
        <f t="shared" si="18"/>
        <v>2</v>
      </c>
      <c r="M305" s="24" t="str">
        <f>VLOOKUP(L305,mês!A:B,2,0)</f>
        <v>Fevereiro</v>
      </c>
      <c r="N305" s="24" t="str">
        <f t="shared" si="19"/>
        <v xml:space="preserve">Diretoria </v>
      </c>
    </row>
    <row r="306" spans="1:14" ht="57" customHeight="1" x14ac:dyDescent="0.2">
      <c r="A306" s="24" t="s">
        <v>451</v>
      </c>
      <c r="B306" s="25">
        <v>44602</v>
      </c>
      <c r="C306" s="26">
        <v>15107</v>
      </c>
      <c r="D306" s="26" t="s">
        <v>494</v>
      </c>
      <c r="E306" s="27" t="s">
        <v>216</v>
      </c>
      <c r="F306" s="28" t="s">
        <v>217</v>
      </c>
      <c r="G306" s="26" t="s">
        <v>68</v>
      </c>
      <c r="H306" s="29">
        <v>250.29</v>
      </c>
      <c r="J306" s="29">
        <f t="shared" si="16"/>
        <v>250.29</v>
      </c>
      <c r="K306" s="29">
        <f t="shared" si="17"/>
        <v>0</v>
      </c>
      <c r="L306" s="24">
        <f t="shared" si="18"/>
        <v>2</v>
      </c>
      <c r="M306" s="24" t="str">
        <f>VLOOKUP(L306,mês!A:B,2,0)</f>
        <v>Fevereiro</v>
      </c>
      <c r="N306" s="24" t="str">
        <f t="shared" si="19"/>
        <v xml:space="preserve">Diretoria </v>
      </c>
    </row>
    <row r="307" spans="1:14" ht="57" customHeight="1" x14ac:dyDescent="0.2">
      <c r="A307" s="24" t="s">
        <v>451</v>
      </c>
      <c r="B307" s="25">
        <v>44602</v>
      </c>
      <c r="C307" s="26">
        <v>15111</v>
      </c>
      <c r="D307" s="26" t="s">
        <v>491</v>
      </c>
      <c r="E307" s="27" t="s">
        <v>216</v>
      </c>
      <c r="F307" s="28" t="s">
        <v>217</v>
      </c>
      <c r="G307" s="26" t="s">
        <v>68</v>
      </c>
      <c r="H307" s="29">
        <v>158.44</v>
      </c>
      <c r="J307" s="29">
        <f t="shared" si="16"/>
        <v>158.44</v>
      </c>
      <c r="K307" s="29">
        <f t="shared" si="17"/>
        <v>0</v>
      </c>
      <c r="L307" s="24">
        <f t="shared" si="18"/>
        <v>2</v>
      </c>
      <c r="M307" s="24" t="str">
        <f>VLOOKUP(L307,mês!A:B,2,0)</f>
        <v>Fevereiro</v>
      </c>
      <c r="N307" s="24" t="str">
        <f t="shared" si="19"/>
        <v xml:space="preserve">Diretoria </v>
      </c>
    </row>
    <row r="308" spans="1:14" ht="57" customHeight="1" x14ac:dyDescent="0.2">
      <c r="A308" s="24" t="s">
        <v>451</v>
      </c>
      <c r="B308" s="25">
        <v>44602</v>
      </c>
      <c r="C308" s="26">
        <v>15113</v>
      </c>
      <c r="D308" s="26" t="s">
        <v>495</v>
      </c>
      <c r="E308" s="27" t="s">
        <v>216</v>
      </c>
      <c r="F308" s="28" t="s">
        <v>217</v>
      </c>
      <c r="G308" s="26" t="s">
        <v>68</v>
      </c>
      <c r="H308" s="29">
        <v>150.34</v>
      </c>
      <c r="J308" s="29">
        <f t="shared" si="16"/>
        <v>150.34</v>
      </c>
      <c r="K308" s="29">
        <f t="shared" si="17"/>
        <v>0</v>
      </c>
      <c r="L308" s="24">
        <f t="shared" si="18"/>
        <v>2</v>
      </c>
      <c r="M308" s="24" t="str">
        <f>VLOOKUP(L308,mês!A:B,2,0)</f>
        <v>Fevereiro</v>
      </c>
      <c r="N308" s="24" t="str">
        <f t="shared" si="19"/>
        <v xml:space="preserve">Diretoria </v>
      </c>
    </row>
    <row r="309" spans="1:14" ht="57" customHeight="1" x14ac:dyDescent="0.2">
      <c r="A309" s="24" t="s">
        <v>451</v>
      </c>
      <c r="B309" s="25">
        <v>44602</v>
      </c>
      <c r="C309" s="26">
        <v>15118</v>
      </c>
      <c r="D309" s="26" t="s">
        <v>493</v>
      </c>
      <c r="E309" s="27" t="s">
        <v>216</v>
      </c>
      <c r="F309" s="28" t="s">
        <v>217</v>
      </c>
      <c r="G309" s="26" t="s">
        <v>68</v>
      </c>
      <c r="H309" s="29">
        <v>175</v>
      </c>
      <c r="J309" s="29">
        <f t="shared" si="16"/>
        <v>175</v>
      </c>
      <c r="K309" s="29">
        <f t="shared" si="17"/>
        <v>0</v>
      </c>
      <c r="L309" s="24">
        <f t="shared" si="18"/>
        <v>2</v>
      </c>
      <c r="M309" s="24" t="str">
        <f>VLOOKUP(L309,mês!A:B,2,0)</f>
        <v>Fevereiro</v>
      </c>
      <c r="N309" s="24" t="str">
        <f t="shared" si="19"/>
        <v xml:space="preserve">Diretoria </v>
      </c>
    </row>
    <row r="310" spans="1:14" ht="57" customHeight="1" x14ac:dyDescent="0.2">
      <c r="A310" s="24" t="s">
        <v>451</v>
      </c>
      <c r="B310" s="25">
        <v>44602</v>
      </c>
      <c r="C310" s="26">
        <v>15119</v>
      </c>
      <c r="D310" s="26" t="s">
        <v>494</v>
      </c>
      <c r="E310" s="27" t="s">
        <v>216</v>
      </c>
      <c r="F310" s="28" t="s">
        <v>217</v>
      </c>
      <c r="G310" s="26" t="s">
        <v>68</v>
      </c>
      <c r="H310" s="29">
        <v>29.62</v>
      </c>
      <c r="J310" s="29">
        <f t="shared" si="16"/>
        <v>29.62</v>
      </c>
      <c r="K310" s="29">
        <f t="shared" si="17"/>
        <v>0</v>
      </c>
      <c r="L310" s="24">
        <f t="shared" si="18"/>
        <v>2</v>
      </c>
      <c r="M310" s="24" t="str">
        <f>VLOOKUP(L310,mês!A:B,2,0)</f>
        <v>Fevereiro</v>
      </c>
      <c r="N310" s="24" t="str">
        <f t="shared" si="19"/>
        <v xml:space="preserve">Diretoria </v>
      </c>
    </row>
    <row r="311" spans="1:14" ht="57" customHeight="1" x14ac:dyDescent="0.2">
      <c r="A311" s="24" t="s">
        <v>451</v>
      </c>
      <c r="B311" s="25">
        <v>44602</v>
      </c>
      <c r="C311" s="26">
        <v>15121</v>
      </c>
      <c r="D311" s="26" t="s">
        <v>496</v>
      </c>
      <c r="E311" s="27" t="s">
        <v>216</v>
      </c>
      <c r="F311" s="28" t="s">
        <v>217</v>
      </c>
      <c r="G311" s="26" t="s">
        <v>68</v>
      </c>
      <c r="H311" s="29">
        <v>429.59</v>
      </c>
      <c r="J311" s="29">
        <f t="shared" si="16"/>
        <v>429.59</v>
      </c>
      <c r="K311" s="29">
        <f t="shared" si="17"/>
        <v>0</v>
      </c>
      <c r="L311" s="24">
        <f t="shared" si="18"/>
        <v>2</v>
      </c>
      <c r="M311" s="24" t="str">
        <f>VLOOKUP(L311,mês!A:B,2,0)</f>
        <v>Fevereiro</v>
      </c>
      <c r="N311" s="24" t="str">
        <f t="shared" si="19"/>
        <v xml:space="preserve">Diretoria </v>
      </c>
    </row>
    <row r="312" spans="1:14" ht="57" customHeight="1" x14ac:dyDescent="0.2">
      <c r="A312" s="24" t="s">
        <v>451</v>
      </c>
      <c r="B312" s="25">
        <v>44602</v>
      </c>
      <c r="C312" s="26">
        <v>15122</v>
      </c>
      <c r="D312" s="26" t="s">
        <v>65</v>
      </c>
      <c r="E312" s="27" t="s">
        <v>216</v>
      </c>
      <c r="F312" s="28" t="s">
        <v>217</v>
      </c>
      <c r="G312" s="26" t="s">
        <v>68</v>
      </c>
      <c r="H312" s="29">
        <v>204.8</v>
      </c>
      <c r="J312" s="29">
        <f t="shared" si="16"/>
        <v>204.8</v>
      </c>
      <c r="K312" s="29">
        <f t="shared" si="17"/>
        <v>0</v>
      </c>
      <c r="L312" s="24">
        <f t="shared" si="18"/>
        <v>2</v>
      </c>
      <c r="M312" s="24" t="str">
        <f>VLOOKUP(L312,mês!A:B,2,0)</f>
        <v>Fevereiro</v>
      </c>
      <c r="N312" s="24" t="str">
        <f t="shared" si="19"/>
        <v xml:space="preserve">Diretoria </v>
      </c>
    </row>
    <row r="313" spans="1:14" ht="57" customHeight="1" x14ac:dyDescent="0.2">
      <c r="A313" s="24" t="s">
        <v>451</v>
      </c>
      <c r="B313" s="25">
        <v>44602</v>
      </c>
      <c r="C313" s="26">
        <v>15126</v>
      </c>
      <c r="D313" s="26" t="s">
        <v>160</v>
      </c>
      <c r="E313" s="27" t="s">
        <v>216</v>
      </c>
      <c r="F313" s="28" t="s">
        <v>217</v>
      </c>
      <c r="G313" s="26" t="s">
        <v>68</v>
      </c>
      <c r="H313" s="29">
        <v>65.06</v>
      </c>
      <c r="J313" s="29">
        <f t="shared" si="16"/>
        <v>65.06</v>
      </c>
      <c r="K313" s="29">
        <f t="shared" si="17"/>
        <v>0</v>
      </c>
      <c r="L313" s="24">
        <f t="shared" si="18"/>
        <v>2</v>
      </c>
      <c r="M313" s="24" t="str">
        <f>VLOOKUP(L313,mês!A:B,2,0)</f>
        <v>Fevereiro</v>
      </c>
      <c r="N313" s="24" t="str">
        <f t="shared" si="19"/>
        <v xml:space="preserve">Diretoria </v>
      </c>
    </row>
    <row r="314" spans="1:14" ht="57" customHeight="1" x14ac:dyDescent="0.2">
      <c r="A314" s="24" t="s">
        <v>451</v>
      </c>
      <c r="B314" s="25">
        <v>44606</v>
      </c>
      <c r="C314" s="26">
        <v>15139</v>
      </c>
      <c r="D314" s="26" t="s">
        <v>65</v>
      </c>
      <c r="E314" s="27" t="s">
        <v>66</v>
      </c>
      <c r="F314" s="28" t="s">
        <v>497</v>
      </c>
      <c r="G314" s="26" t="s">
        <v>68</v>
      </c>
      <c r="H314" s="29">
        <v>752</v>
      </c>
      <c r="J314" s="29">
        <f t="shared" si="16"/>
        <v>752</v>
      </c>
      <c r="K314" s="29">
        <f t="shared" si="17"/>
        <v>0</v>
      </c>
      <c r="L314" s="24">
        <f t="shared" si="18"/>
        <v>2</v>
      </c>
      <c r="M314" s="24" t="str">
        <f>VLOOKUP(L314,mês!A:B,2,0)</f>
        <v>Fevereiro</v>
      </c>
      <c r="N314" s="24" t="str">
        <f t="shared" si="19"/>
        <v xml:space="preserve">Diretoria </v>
      </c>
    </row>
    <row r="315" spans="1:14" ht="57" customHeight="1" x14ac:dyDescent="0.2">
      <c r="A315" s="24" t="s">
        <v>451</v>
      </c>
      <c r="B315" s="25">
        <v>44606</v>
      </c>
      <c r="C315" s="26">
        <v>15140</v>
      </c>
      <c r="D315" s="26" t="s">
        <v>65</v>
      </c>
      <c r="E315" s="27" t="s">
        <v>470</v>
      </c>
      <c r="F315" s="28" t="s">
        <v>498</v>
      </c>
      <c r="G315" s="26" t="s">
        <v>68</v>
      </c>
      <c r="H315" s="29">
        <v>17712</v>
      </c>
      <c r="J315" s="29">
        <f t="shared" si="16"/>
        <v>17712</v>
      </c>
      <c r="K315" s="29">
        <f t="shared" si="17"/>
        <v>0</v>
      </c>
      <c r="L315" s="24">
        <f t="shared" si="18"/>
        <v>2</v>
      </c>
      <c r="M315" s="24" t="str">
        <f>VLOOKUP(L315,mês!A:B,2,0)</f>
        <v>Fevereiro</v>
      </c>
      <c r="N315" s="24" t="str">
        <f t="shared" si="19"/>
        <v xml:space="preserve">Diretoria </v>
      </c>
    </row>
    <row r="316" spans="1:14" ht="57" customHeight="1" x14ac:dyDescent="0.2">
      <c r="A316" s="24" t="s">
        <v>451</v>
      </c>
      <c r="B316" s="25">
        <v>44607</v>
      </c>
      <c r="C316" s="26">
        <v>15143</v>
      </c>
      <c r="D316" s="26" t="s">
        <v>494</v>
      </c>
      <c r="E316" s="27" t="s">
        <v>499</v>
      </c>
      <c r="F316" s="28" t="s">
        <v>500</v>
      </c>
      <c r="G316" s="26" t="s">
        <v>68</v>
      </c>
      <c r="H316" s="29">
        <v>112.5</v>
      </c>
      <c r="J316" s="29">
        <f t="shared" si="16"/>
        <v>112.5</v>
      </c>
      <c r="K316" s="29">
        <f t="shared" si="17"/>
        <v>0</v>
      </c>
      <c r="L316" s="24">
        <f t="shared" si="18"/>
        <v>2</v>
      </c>
      <c r="M316" s="24" t="str">
        <f>VLOOKUP(L316,mês!A:B,2,0)</f>
        <v>Fevereiro</v>
      </c>
      <c r="N316" s="24" t="str">
        <f t="shared" si="19"/>
        <v xml:space="preserve">Diretoria </v>
      </c>
    </row>
    <row r="317" spans="1:14" ht="57" customHeight="1" x14ac:dyDescent="0.2">
      <c r="A317" s="24" t="s">
        <v>451</v>
      </c>
      <c r="B317" s="25">
        <v>44607</v>
      </c>
      <c r="C317" s="26">
        <v>15147</v>
      </c>
      <c r="D317" s="26" t="s">
        <v>65</v>
      </c>
      <c r="E317" s="27" t="s">
        <v>501</v>
      </c>
      <c r="F317" s="28" t="s">
        <v>502</v>
      </c>
      <c r="G317" s="26" t="s">
        <v>68</v>
      </c>
      <c r="H317" s="29">
        <v>465</v>
      </c>
      <c r="J317" s="29">
        <f t="shared" si="16"/>
        <v>465</v>
      </c>
      <c r="K317" s="29">
        <f t="shared" si="17"/>
        <v>0</v>
      </c>
      <c r="L317" s="24">
        <f t="shared" si="18"/>
        <v>2</v>
      </c>
      <c r="M317" s="24" t="str">
        <f>VLOOKUP(L317,mês!A:B,2,0)</f>
        <v>Fevereiro</v>
      </c>
      <c r="N317" s="24" t="str">
        <f t="shared" si="19"/>
        <v xml:space="preserve">Diretoria </v>
      </c>
    </row>
    <row r="318" spans="1:14" ht="57" customHeight="1" x14ac:dyDescent="0.2">
      <c r="A318" s="24" t="s">
        <v>451</v>
      </c>
      <c r="B318" s="25">
        <v>44610</v>
      </c>
      <c r="C318" s="26">
        <v>15153</v>
      </c>
      <c r="D318" s="26" t="s">
        <v>65</v>
      </c>
      <c r="E318" s="27" t="s">
        <v>196</v>
      </c>
      <c r="F318" s="28" t="s">
        <v>503</v>
      </c>
      <c r="G318" s="26" t="s">
        <v>68</v>
      </c>
      <c r="H318" s="29">
        <v>217757</v>
      </c>
      <c r="J318" s="29">
        <f t="shared" si="16"/>
        <v>217757</v>
      </c>
      <c r="K318" s="29">
        <f t="shared" si="17"/>
        <v>0</v>
      </c>
      <c r="L318" s="24">
        <f t="shared" si="18"/>
        <v>2</v>
      </c>
      <c r="M318" s="24" t="str">
        <f>VLOOKUP(L318,mês!A:B,2,0)</f>
        <v>Fevereiro</v>
      </c>
      <c r="N318" s="24" t="str">
        <f t="shared" si="19"/>
        <v xml:space="preserve">Diretoria </v>
      </c>
    </row>
    <row r="319" spans="1:14" ht="57" customHeight="1" x14ac:dyDescent="0.2">
      <c r="A319" s="24" t="s">
        <v>451</v>
      </c>
      <c r="B319" s="25">
        <v>44613</v>
      </c>
      <c r="C319" s="26">
        <v>15156</v>
      </c>
      <c r="D319" s="26" t="s">
        <v>179</v>
      </c>
      <c r="E319" s="27" t="s">
        <v>504</v>
      </c>
      <c r="F319" s="28" t="s">
        <v>505</v>
      </c>
      <c r="G319" s="26" t="s">
        <v>68</v>
      </c>
      <c r="H319" s="29">
        <v>51770</v>
      </c>
      <c r="J319" s="29">
        <f t="shared" si="16"/>
        <v>51770</v>
      </c>
      <c r="K319" s="29">
        <f t="shared" si="17"/>
        <v>0</v>
      </c>
      <c r="L319" s="24">
        <f t="shared" si="18"/>
        <v>2</v>
      </c>
      <c r="M319" s="24" t="str">
        <f>VLOOKUP(L319,mês!A:B,2,0)</f>
        <v>Fevereiro</v>
      </c>
      <c r="N319" s="24" t="str">
        <f t="shared" si="19"/>
        <v xml:space="preserve">Diretoria </v>
      </c>
    </row>
    <row r="320" spans="1:14" ht="57" customHeight="1" x14ac:dyDescent="0.2">
      <c r="A320" s="24" t="s">
        <v>451</v>
      </c>
      <c r="B320" s="25">
        <v>44616</v>
      </c>
      <c r="C320" s="26">
        <v>15170</v>
      </c>
      <c r="D320" s="26" t="s">
        <v>91</v>
      </c>
      <c r="E320" s="27" t="s">
        <v>460</v>
      </c>
      <c r="F320" s="28" t="s">
        <v>506</v>
      </c>
      <c r="G320" s="26" t="s">
        <v>68</v>
      </c>
      <c r="H320" s="29">
        <v>970.28</v>
      </c>
      <c r="J320" s="29">
        <f t="shared" si="16"/>
        <v>970.28</v>
      </c>
      <c r="K320" s="29">
        <f t="shared" si="17"/>
        <v>0</v>
      </c>
      <c r="L320" s="24">
        <f t="shared" si="18"/>
        <v>2</v>
      </c>
      <c r="M320" s="24" t="str">
        <f>VLOOKUP(L320,mês!A:B,2,0)</f>
        <v>Fevereiro</v>
      </c>
      <c r="N320" s="24" t="str">
        <f t="shared" si="19"/>
        <v xml:space="preserve">Diretoria </v>
      </c>
    </row>
    <row r="321" spans="1:14" ht="57" customHeight="1" x14ac:dyDescent="0.2">
      <c r="A321" s="24" t="s">
        <v>451</v>
      </c>
      <c r="B321" s="25">
        <v>44623</v>
      </c>
      <c r="C321" s="26">
        <v>15175</v>
      </c>
      <c r="D321" s="26" t="s">
        <v>65</v>
      </c>
      <c r="E321" s="27" t="s">
        <v>87</v>
      </c>
      <c r="F321" s="28" t="s">
        <v>507</v>
      </c>
      <c r="G321" s="26" t="s">
        <v>68</v>
      </c>
      <c r="H321" s="29">
        <v>1840.74</v>
      </c>
      <c r="J321" s="29">
        <f t="shared" si="16"/>
        <v>1840.74</v>
      </c>
      <c r="K321" s="29">
        <f t="shared" si="17"/>
        <v>0</v>
      </c>
      <c r="L321" s="24">
        <f t="shared" si="18"/>
        <v>3</v>
      </c>
      <c r="M321" s="24" t="str">
        <f>VLOOKUP(L321,mês!A:B,2,0)</f>
        <v>Março</v>
      </c>
      <c r="N321" s="24" t="str">
        <f t="shared" si="19"/>
        <v xml:space="preserve">Diretoria </v>
      </c>
    </row>
    <row r="322" spans="1:14" ht="57" customHeight="1" x14ac:dyDescent="0.2">
      <c r="A322" s="24" t="s">
        <v>451</v>
      </c>
      <c r="B322" s="25">
        <v>44623</v>
      </c>
      <c r="C322" s="26">
        <v>15177</v>
      </c>
      <c r="D322" s="26" t="s">
        <v>508</v>
      </c>
      <c r="E322" s="27" t="s">
        <v>509</v>
      </c>
      <c r="F322" s="28" t="s">
        <v>510</v>
      </c>
      <c r="G322" s="26" t="s">
        <v>68</v>
      </c>
      <c r="H322" s="29">
        <v>80</v>
      </c>
      <c r="J322" s="29">
        <f t="shared" si="16"/>
        <v>80</v>
      </c>
      <c r="K322" s="29">
        <f t="shared" si="17"/>
        <v>0</v>
      </c>
      <c r="L322" s="24">
        <f t="shared" si="18"/>
        <v>3</v>
      </c>
      <c r="M322" s="24" t="str">
        <f>VLOOKUP(L322,mês!A:B,2,0)</f>
        <v>Março</v>
      </c>
      <c r="N322" s="24" t="str">
        <f t="shared" si="19"/>
        <v xml:space="preserve">Diretoria </v>
      </c>
    </row>
    <row r="323" spans="1:14" ht="57" customHeight="1" x14ac:dyDescent="0.2">
      <c r="A323" s="24" t="s">
        <v>451</v>
      </c>
      <c r="B323" s="25">
        <v>44623</v>
      </c>
      <c r="C323" s="26">
        <v>15178</v>
      </c>
      <c r="D323" s="26" t="s">
        <v>65</v>
      </c>
      <c r="E323" s="27" t="s">
        <v>511</v>
      </c>
      <c r="F323" s="28" t="s">
        <v>512</v>
      </c>
      <c r="G323" s="26" t="s">
        <v>68</v>
      </c>
      <c r="H323" s="29">
        <v>353.7</v>
      </c>
      <c r="J323" s="29">
        <f t="shared" ref="J323:J386" si="20">IF(G323="Não",0,H323)</f>
        <v>353.7</v>
      </c>
      <c r="K323" s="29">
        <f t="shared" ref="K323:K386" si="21">IF(G323="Não",H323,0)</f>
        <v>0</v>
      </c>
      <c r="L323" s="24">
        <f t="shared" ref="L323:L386" si="22">MONTH(B323)</f>
        <v>3</v>
      </c>
      <c r="M323" s="24" t="str">
        <f>VLOOKUP(L323,mês!A:B,2,0)</f>
        <v>Março</v>
      </c>
      <c r="N323" s="24" t="str">
        <f t="shared" ref="N323:N386" si="23">LEFT(A323,SEARCH("-",A323)-1)</f>
        <v xml:space="preserve">Diretoria </v>
      </c>
    </row>
    <row r="324" spans="1:14" ht="57" customHeight="1" x14ac:dyDescent="0.2">
      <c r="A324" s="24" t="s">
        <v>451</v>
      </c>
      <c r="B324" s="25">
        <v>44623</v>
      </c>
      <c r="C324" s="26">
        <v>15179</v>
      </c>
      <c r="D324" s="26" t="s">
        <v>65</v>
      </c>
      <c r="E324" s="27" t="s">
        <v>513</v>
      </c>
      <c r="F324" s="28" t="s">
        <v>514</v>
      </c>
      <c r="G324" s="26" t="s">
        <v>68</v>
      </c>
      <c r="H324" s="29">
        <v>1320</v>
      </c>
      <c r="J324" s="29">
        <f t="shared" si="20"/>
        <v>1320</v>
      </c>
      <c r="K324" s="29">
        <f t="shared" si="21"/>
        <v>0</v>
      </c>
      <c r="L324" s="24">
        <f t="shared" si="22"/>
        <v>3</v>
      </c>
      <c r="M324" s="24" t="str">
        <f>VLOOKUP(L324,mês!A:B,2,0)</f>
        <v>Março</v>
      </c>
      <c r="N324" s="24" t="str">
        <f t="shared" si="23"/>
        <v xml:space="preserve">Diretoria </v>
      </c>
    </row>
    <row r="325" spans="1:14" ht="57" customHeight="1" x14ac:dyDescent="0.2">
      <c r="A325" s="24" t="s">
        <v>451</v>
      </c>
      <c r="B325" s="25">
        <v>44623</v>
      </c>
      <c r="C325" s="26">
        <v>15180</v>
      </c>
      <c r="D325" s="26" t="s">
        <v>65</v>
      </c>
      <c r="E325" s="27" t="s">
        <v>513</v>
      </c>
      <c r="F325" s="28" t="s">
        <v>515</v>
      </c>
      <c r="G325" s="26" t="s">
        <v>68</v>
      </c>
      <c r="H325" s="29">
        <v>2000</v>
      </c>
      <c r="J325" s="29">
        <f t="shared" si="20"/>
        <v>2000</v>
      </c>
      <c r="K325" s="29">
        <f t="shared" si="21"/>
        <v>0</v>
      </c>
      <c r="L325" s="24">
        <f t="shared" si="22"/>
        <v>3</v>
      </c>
      <c r="M325" s="24" t="str">
        <f>VLOOKUP(L325,mês!A:B,2,0)</f>
        <v>Março</v>
      </c>
      <c r="N325" s="24" t="str">
        <f t="shared" si="23"/>
        <v xml:space="preserve">Diretoria </v>
      </c>
    </row>
    <row r="326" spans="1:14" ht="57" customHeight="1" x14ac:dyDescent="0.2">
      <c r="A326" s="24" t="s">
        <v>451</v>
      </c>
      <c r="B326" s="25">
        <v>44623</v>
      </c>
      <c r="C326" s="26">
        <v>15181</v>
      </c>
      <c r="D326" s="26" t="s">
        <v>65</v>
      </c>
      <c r="E326" s="27" t="s">
        <v>513</v>
      </c>
      <c r="F326" s="28" t="s">
        <v>516</v>
      </c>
      <c r="G326" s="26" t="s">
        <v>68</v>
      </c>
      <c r="H326" s="29">
        <v>3960</v>
      </c>
      <c r="J326" s="29">
        <f t="shared" si="20"/>
        <v>3960</v>
      </c>
      <c r="K326" s="29">
        <f t="shared" si="21"/>
        <v>0</v>
      </c>
      <c r="L326" s="24">
        <f t="shared" si="22"/>
        <v>3</v>
      </c>
      <c r="M326" s="24" t="str">
        <f>VLOOKUP(L326,mês!A:B,2,0)</f>
        <v>Março</v>
      </c>
      <c r="N326" s="24" t="str">
        <f t="shared" si="23"/>
        <v xml:space="preserve">Diretoria </v>
      </c>
    </row>
    <row r="327" spans="1:14" ht="57" customHeight="1" x14ac:dyDescent="0.2">
      <c r="A327" s="24" t="s">
        <v>451</v>
      </c>
      <c r="B327" s="25">
        <v>44623</v>
      </c>
      <c r="C327" s="26">
        <v>15183</v>
      </c>
      <c r="D327" s="26" t="s">
        <v>65</v>
      </c>
      <c r="E327" s="27" t="s">
        <v>455</v>
      </c>
      <c r="F327" s="28" t="s">
        <v>517</v>
      </c>
      <c r="G327" s="26" t="s">
        <v>68</v>
      </c>
      <c r="H327" s="29">
        <v>121488.89</v>
      </c>
      <c r="J327" s="29">
        <f t="shared" si="20"/>
        <v>121488.89</v>
      </c>
      <c r="K327" s="29">
        <f t="shared" si="21"/>
        <v>0</v>
      </c>
      <c r="L327" s="24">
        <f t="shared" si="22"/>
        <v>3</v>
      </c>
      <c r="M327" s="24" t="str">
        <f>VLOOKUP(L327,mês!A:B,2,0)</f>
        <v>Março</v>
      </c>
      <c r="N327" s="24" t="str">
        <f t="shared" si="23"/>
        <v xml:space="preserve">Diretoria </v>
      </c>
    </row>
    <row r="328" spans="1:14" ht="57" customHeight="1" x14ac:dyDescent="0.2">
      <c r="A328" s="24" t="s">
        <v>451</v>
      </c>
      <c r="B328" s="25">
        <v>44623</v>
      </c>
      <c r="C328" s="26">
        <v>15184</v>
      </c>
      <c r="D328" s="26" t="s">
        <v>65</v>
      </c>
      <c r="E328" s="27" t="s">
        <v>455</v>
      </c>
      <c r="F328" s="28" t="s">
        <v>518</v>
      </c>
      <c r="G328" s="26" t="s">
        <v>68</v>
      </c>
      <c r="H328" s="29">
        <v>13876.52</v>
      </c>
      <c r="J328" s="29">
        <f t="shared" si="20"/>
        <v>13876.52</v>
      </c>
      <c r="K328" s="29">
        <f t="shared" si="21"/>
        <v>0</v>
      </c>
      <c r="L328" s="24">
        <f t="shared" si="22"/>
        <v>3</v>
      </c>
      <c r="M328" s="24" t="str">
        <f>VLOOKUP(L328,mês!A:B,2,0)</f>
        <v>Março</v>
      </c>
      <c r="N328" s="24" t="str">
        <f t="shared" si="23"/>
        <v xml:space="preserve">Diretoria </v>
      </c>
    </row>
    <row r="329" spans="1:14" ht="57" customHeight="1" x14ac:dyDescent="0.2">
      <c r="A329" s="24" t="s">
        <v>451</v>
      </c>
      <c r="B329" s="25">
        <v>44624</v>
      </c>
      <c r="C329" s="26">
        <v>15158</v>
      </c>
      <c r="D329" s="26" t="s">
        <v>494</v>
      </c>
      <c r="E329" s="27" t="s">
        <v>214</v>
      </c>
      <c r="F329" s="28" t="s">
        <v>519</v>
      </c>
      <c r="G329" s="26" t="s">
        <v>68</v>
      </c>
      <c r="H329" s="29">
        <v>16.84</v>
      </c>
      <c r="J329" s="29">
        <f t="shared" si="20"/>
        <v>16.84</v>
      </c>
      <c r="K329" s="29">
        <f t="shared" si="21"/>
        <v>0</v>
      </c>
      <c r="L329" s="24">
        <f t="shared" si="22"/>
        <v>3</v>
      </c>
      <c r="M329" s="24" t="str">
        <f>VLOOKUP(L329,mês!A:B,2,0)</f>
        <v>Março</v>
      </c>
      <c r="N329" s="24" t="str">
        <f t="shared" si="23"/>
        <v xml:space="preserve">Diretoria </v>
      </c>
    </row>
    <row r="330" spans="1:14" ht="57" customHeight="1" x14ac:dyDescent="0.2">
      <c r="A330" s="24" t="s">
        <v>451</v>
      </c>
      <c r="B330" s="25">
        <v>44624</v>
      </c>
      <c r="C330" s="26">
        <v>15186</v>
      </c>
      <c r="D330" s="26" t="s">
        <v>520</v>
      </c>
      <c r="E330" s="27" t="s">
        <v>521</v>
      </c>
      <c r="F330" s="28" t="s">
        <v>522</v>
      </c>
      <c r="G330" s="26" t="s">
        <v>68</v>
      </c>
      <c r="H330" s="29">
        <v>1350</v>
      </c>
      <c r="J330" s="29">
        <f t="shared" si="20"/>
        <v>1350</v>
      </c>
      <c r="K330" s="29">
        <f t="shared" si="21"/>
        <v>0</v>
      </c>
      <c r="L330" s="24">
        <f t="shared" si="22"/>
        <v>3</v>
      </c>
      <c r="M330" s="24" t="str">
        <f>VLOOKUP(L330,mês!A:B,2,0)</f>
        <v>Março</v>
      </c>
      <c r="N330" s="24" t="str">
        <f t="shared" si="23"/>
        <v xml:space="preserve">Diretoria </v>
      </c>
    </row>
    <row r="331" spans="1:14" ht="57" customHeight="1" x14ac:dyDescent="0.2">
      <c r="A331" s="24" t="s">
        <v>451</v>
      </c>
      <c r="B331" s="25">
        <v>44627</v>
      </c>
      <c r="C331" s="26">
        <v>15187</v>
      </c>
      <c r="D331" s="26" t="s">
        <v>264</v>
      </c>
      <c r="E331" s="27" t="s">
        <v>523</v>
      </c>
      <c r="F331" s="28" t="s">
        <v>524</v>
      </c>
      <c r="G331" s="26" t="s">
        <v>68</v>
      </c>
      <c r="H331" s="29">
        <v>3800</v>
      </c>
      <c r="J331" s="29">
        <f t="shared" si="20"/>
        <v>3800</v>
      </c>
      <c r="K331" s="29">
        <f t="shared" si="21"/>
        <v>0</v>
      </c>
      <c r="L331" s="24">
        <f t="shared" si="22"/>
        <v>3</v>
      </c>
      <c r="M331" s="24" t="str">
        <f>VLOOKUP(L331,mês!A:B,2,0)</f>
        <v>Março</v>
      </c>
      <c r="N331" s="24" t="str">
        <f t="shared" si="23"/>
        <v xml:space="preserve">Diretoria </v>
      </c>
    </row>
    <row r="332" spans="1:14" ht="57" customHeight="1" x14ac:dyDescent="0.2">
      <c r="A332" s="24" t="s">
        <v>451</v>
      </c>
      <c r="B332" s="25">
        <v>44628</v>
      </c>
      <c r="C332" s="26">
        <v>15193</v>
      </c>
      <c r="D332" s="26" t="s">
        <v>478</v>
      </c>
      <c r="E332" s="27" t="s">
        <v>525</v>
      </c>
      <c r="F332" s="28" t="s">
        <v>526</v>
      </c>
      <c r="G332" s="26" t="s">
        <v>68</v>
      </c>
      <c r="H332" s="29">
        <v>731.77</v>
      </c>
      <c r="J332" s="29">
        <f t="shared" si="20"/>
        <v>731.77</v>
      </c>
      <c r="K332" s="29">
        <f t="shared" si="21"/>
        <v>0</v>
      </c>
      <c r="L332" s="24">
        <f t="shared" si="22"/>
        <v>3</v>
      </c>
      <c r="M332" s="24" t="str">
        <f>VLOOKUP(L332,mês!A:B,2,0)</f>
        <v>Março</v>
      </c>
      <c r="N332" s="24" t="str">
        <f t="shared" si="23"/>
        <v xml:space="preserve">Diretoria </v>
      </c>
    </row>
    <row r="333" spans="1:14" ht="57" customHeight="1" x14ac:dyDescent="0.2">
      <c r="A333" s="24" t="s">
        <v>451</v>
      </c>
      <c r="B333" s="25">
        <v>44629</v>
      </c>
      <c r="C333" s="26">
        <v>15198</v>
      </c>
      <c r="D333" s="26" t="s">
        <v>65</v>
      </c>
      <c r="E333" s="27" t="s">
        <v>338</v>
      </c>
      <c r="F333" s="28" t="s">
        <v>527</v>
      </c>
      <c r="G333" s="26" t="s">
        <v>68</v>
      </c>
      <c r="H333" s="29">
        <v>2800</v>
      </c>
      <c r="J333" s="29">
        <f t="shared" si="20"/>
        <v>2800</v>
      </c>
      <c r="K333" s="29">
        <f t="shared" si="21"/>
        <v>0</v>
      </c>
      <c r="L333" s="24">
        <f t="shared" si="22"/>
        <v>3</v>
      </c>
      <c r="M333" s="24" t="str">
        <f>VLOOKUP(L333,mês!A:B,2,0)</f>
        <v>Março</v>
      </c>
      <c r="N333" s="24" t="str">
        <f t="shared" si="23"/>
        <v xml:space="preserve">Diretoria </v>
      </c>
    </row>
    <row r="334" spans="1:14" ht="57" customHeight="1" x14ac:dyDescent="0.2">
      <c r="A334" s="24" t="s">
        <v>451</v>
      </c>
      <c r="B334" s="25">
        <v>44629</v>
      </c>
      <c r="C334" s="26">
        <v>15199</v>
      </c>
      <c r="D334" s="26" t="s">
        <v>65</v>
      </c>
      <c r="E334" s="27" t="s">
        <v>338</v>
      </c>
      <c r="F334" s="28" t="s">
        <v>528</v>
      </c>
      <c r="G334" s="26" t="s">
        <v>68</v>
      </c>
      <c r="H334" s="29">
        <v>2240</v>
      </c>
      <c r="J334" s="29">
        <f t="shared" si="20"/>
        <v>2240</v>
      </c>
      <c r="K334" s="29">
        <f t="shared" si="21"/>
        <v>0</v>
      </c>
      <c r="L334" s="24">
        <f t="shared" si="22"/>
        <v>3</v>
      </c>
      <c r="M334" s="24" t="str">
        <f>VLOOKUP(L334,mês!A:B,2,0)</f>
        <v>Março</v>
      </c>
      <c r="N334" s="24" t="str">
        <f t="shared" si="23"/>
        <v xml:space="preserve">Diretoria </v>
      </c>
    </row>
    <row r="335" spans="1:14" ht="57" customHeight="1" x14ac:dyDescent="0.2">
      <c r="A335" s="24" t="s">
        <v>451</v>
      </c>
      <c r="B335" s="25">
        <v>44630</v>
      </c>
      <c r="C335" s="26">
        <v>15205</v>
      </c>
      <c r="D335" s="26" t="s">
        <v>65</v>
      </c>
      <c r="E335" s="27" t="s">
        <v>470</v>
      </c>
      <c r="F335" s="28" t="s">
        <v>529</v>
      </c>
      <c r="G335" s="26" t="s">
        <v>68</v>
      </c>
      <c r="H335" s="29">
        <v>5678.94</v>
      </c>
      <c r="J335" s="29">
        <f t="shared" si="20"/>
        <v>5678.94</v>
      </c>
      <c r="K335" s="29">
        <f t="shared" si="21"/>
        <v>0</v>
      </c>
      <c r="L335" s="24">
        <f t="shared" si="22"/>
        <v>3</v>
      </c>
      <c r="M335" s="24" t="str">
        <f>VLOOKUP(L335,mês!A:B,2,0)</f>
        <v>Março</v>
      </c>
      <c r="N335" s="24" t="str">
        <f t="shared" si="23"/>
        <v xml:space="preserve">Diretoria </v>
      </c>
    </row>
    <row r="336" spans="1:14" ht="57" customHeight="1" x14ac:dyDescent="0.2">
      <c r="A336" s="24" t="s">
        <v>451</v>
      </c>
      <c r="B336" s="25">
        <v>44630</v>
      </c>
      <c r="C336" s="26">
        <v>15206</v>
      </c>
      <c r="D336" s="26" t="s">
        <v>65</v>
      </c>
      <c r="E336" s="27" t="s">
        <v>470</v>
      </c>
      <c r="F336" s="28" t="s">
        <v>530</v>
      </c>
      <c r="G336" s="26" t="s">
        <v>68</v>
      </c>
      <c r="H336" s="29">
        <v>5678.94</v>
      </c>
      <c r="J336" s="29">
        <f t="shared" si="20"/>
        <v>5678.94</v>
      </c>
      <c r="K336" s="29">
        <f t="shared" si="21"/>
        <v>0</v>
      </c>
      <c r="L336" s="24">
        <f t="shared" si="22"/>
        <v>3</v>
      </c>
      <c r="M336" s="24" t="str">
        <f>VLOOKUP(L336,mês!A:B,2,0)</f>
        <v>Março</v>
      </c>
      <c r="N336" s="24" t="str">
        <f t="shared" si="23"/>
        <v xml:space="preserve">Diretoria </v>
      </c>
    </row>
    <row r="337" spans="1:14" ht="57" customHeight="1" x14ac:dyDescent="0.2">
      <c r="A337" s="24" t="s">
        <v>451</v>
      </c>
      <c r="B337" s="25">
        <v>44630</v>
      </c>
      <c r="C337" s="26">
        <v>15209</v>
      </c>
      <c r="D337" s="26" t="s">
        <v>179</v>
      </c>
      <c r="E337" s="27" t="s">
        <v>182</v>
      </c>
      <c r="F337" s="28" t="s">
        <v>531</v>
      </c>
      <c r="G337" s="26" t="s">
        <v>68</v>
      </c>
      <c r="H337" s="29">
        <v>2258</v>
      </c>
      <c r="J337" s="29">
        <f t="shared" si="20"/>
        <v>2258</v>
      </c>
      <c r="K337" s="29">
        <f t="shared" si="21"/>
        <v>0</v>
      </c>
      <c r="L337" s="24">
        <f t="shared" si="22"/>
        <v>3</v>
      </c>
      <c r="M337" s="24" t="str">
        <f>VLOOKUP(L337,mês!A:B,2,0)</f>
        <v>Março</v>
      </c>
      <c r="N337" s="24" t="str">
        <f t="shared" si="23"/>
        <v xml:space="preserve">Diretoria </v>
      </c>
    </row>
    <row r="338" spans="1:14" ht="57" customHeight="1" x14ac:dyDescent="0.2">
      <c r="A338" s="24" t="s">
        <v>451</v>
      </c>
      <c r="B338" s="25">
        <v>44631</v>
      </c>
      <c r="C338" s="26">
        <v>15211</v>
      </c>
      <c r="D338" s="26" t="s">
        <v>65</v>
      </c>
      <c r="E338" s="27" t="s">
        <v>87</v>
      </c>
      <c r="F338" s="28" t="s">
        <v>532</v>
      </c>
      <c r="G338" s="26" t="s">
        <v>68</v>
      </c>
      <c r="H338" s="29">
        <v>94.4</v>
      </c>
      <c r="J338" s="29">
        <f t="shared" si="20"/>
        <v>94.4</v>
      </c>
      <c r="K338" s="29">
        <f t="shared" si="21"/>
        <v>0</v>
      </c>
      <c r="L338" s="24">
        <f t="shared" si="22"/>
        <v>3</v>
      </c>
      <c r="M338" s="24" t="str">
        <f>VLOOKUP(L338,mês!A:B,2,0)</f>
        <v>Março</v>
      </c>
      <c r="N338" s="24" t="str">
        <f t="shared" si="23"/>
        <v xml:space="preserve">Diretoria </v>
      </c>
    </row>
    <row r="339" spans="1:14" ht="57" customHeight="1" x14ac:dyDescent="0.2">
      <c r="A339" s="24" t="s">
        <v>451</v>
      </c>
      <c r="B339" s="25">
        <v>44631</v>
      </c>
      <c r="C339" s="26">
        <v>15213</v>
      </c>
      <c r="D339" s="26" t="s">
        <v>65</v>
      </c>
      <c r="E339" s="27" t="s">
        <v>470</v>
      </c>
      <c r="F339" s="28" t="s">
        <v>533</v>
      </c>
      <c r="G339" s="26" t="s">
        <v>68</v>
      </c>
      <c r="H339" s="29">
        <v>17712</v>
      </c>
      <c r="J339" s="29">
        <f t="shared" si="20"/>
        <v>17712</v>
      </c>
      <c r="K339" s="29">
        <f t="shared" si="21"/>
        <v>0</v>
      </c>
      <c r="L339" s="24">
        <f t="shared" si="22"/>
        <v>3</v>
      </c>
      <c r="M339" s="24" t="str">
        <f>VLOOKUP(L339,mês!A:B,2,0)</f>
        <v>Março</v>
      </c>
      <c r="N339" s="24" t="str">
        <f t="shared" si="23"/>
        <v xml:space="preserve">Diretoria </v>
      </c>
    </row>
    <row r="340" spans="1:14" ht="57" customHeight="1" x14ac:dyDescent="0.2">
      <c r="A340" s="24" t="s">
        <v>451</v>
      </c>
      <c r="B340" s="25">
        <v>44631</v>
      </c>
      <c r="C340" s="26">
        <v>15214</v>
      </c>
      <c r="D340" s="26" t="s">
        <v>160</v>
      </c>
      <c r="E340" s="27" t="s">
        <v>470</v>
      </c>
      <c r="F340" s="28" t="s">
        <v>534</v>
      </c>
      <c r="G340" s="26" t="s">
        <v>68</v>
      </c>
      <c r="H340" s="29">
        <v>5156.6000000000004</v>
      </c>
      <c r="J340" s="29">
        <f t="shared" si="20"/>
        <v>5156.6000000000004</v>
      </c>
      <c r="K340" s="29">
        <f t="shared" si="21"/>
        <v>0</v>
      </c>
      <c r="L340" s="24">
        <f t="shared" si="22"/>
        <v>3</v>
      </c>
      <c r="M340" s="24" t="str">
        <f>VLOOKUP(L340,mês!A:B,2,0)</f>
        <v>Março</v>
      </c>
      <c r="N340" s="24" t="str">
        <f t="shared" si="23"/>
        <v xml:space="preserve">Diretoria </v>
      </c>
    </row>
    <row r="341" spans="1:14" ht="57" customHeight="1" x14ac:dyDescent="0.2">
      <c r="A341" s="24" t="s">
        <v>451</v>
      </c>
      <c r="B341" s="25">
        <v>44631</v>
      </c>
      <c r="C341" s="26">
        <v>15217</v>
      </c>
      <c r="D341" s="26" t="s">
        <v>65</v>
      </c>
      <c r="E341" s="27" t="s">
        <v>535</v>
      </c>
      <c r="F341" s="28" t="s">
        <v>536</v>
      </c>
      <c r="G341" s="26" t="s">
        <v>68</v>
      </c>
      <c r="H341" s="29">
        <v>259.02</v>
      </c>
      <c r="J341" s="29">
        <f t="shared" si="20"/>
        <v>259.02</v>
      </c>
      <c r="K341" s="29">
        <f t="shared" si="21"/>
        <v>0</v>
      </c>
      <c r="L341" s="24">
        <f t="shared" si="22"/>
        <v>3</v>
      </c>
      <c r="M341" s="24" t="str">
        <f>VLOOKUP(L341,mês!A:B,2,0)</f>
        <v>Março</v>
      </c>
      <c r="N341" s="24" t="str">
        <f t="shared" si="23"/>
        <v xml:space="preserve">Diretoria </v>
      </c>
    </row>
    <row r="342" spans="1:14" ht="57" customHeight="1" x14ac:dyDescent="0.2">
      <c r="A342" s="24" t="s">
        <v>451</v>
      </c>
      <c r="B342" s="25">
        <v>44634</v>
      </c>
      <c r="C342" s="26">
        <v>15219</v>
      </c>
      <c r="D342" s="26" t="s">
        <v>65</v>
      </c>
      <c r="E342" s="27" t="s">
        <v>537</v>
      </c>
      <c r="F342" s="28" t="s">
        <v>538</v>
      </c>
      <c r="G342" s="26" t="s">
        <v>68</v>
      </c>
      <c r="H342" s="29">
        <v>2400</v>
      </c>
      <c r="J342" s="29">
        <f t="shared" si="20"/>
        <v>2400</v>
      </c>
      <c r="K342" s="29">
        <f t="shared" si="21"/>
        <v>0</v>
      </c>
      <c r="L342" s="24">
        <f t="shared" si="22"/>
        <v>3</v>
      </c>
      <c r="M342" s="24" t="str">
        <f>VLOOKUP(L342,mês!A:B,2,0)</f>
        <v>Março</v>
      </c>
      <c r="N342" s="24" t="str">
        <f t="shared" si="23"/>
        <v xml:space="preserve">Diretoria </v>
      </c>
    </row>
    <row r="343" spans="1:14" ht="57" customHeight="1" x14ac:dyDescent="0.2">
      <c r="A343" s="24" t="s">
        <v>451</v>
      </c>
      <c r="B343" s="25">
        <v>44635</v>
      </c>
      <c r="C343" s="26">
        <v>15225</v>
      </c>
      <c r="D343" s="26" t="s">
        <v>65</v>
      </c>
      <c r="E343" s="27" t="s">
        <v>539</v>
      </c>
      <c r="F343" s="28" t="s">
        <v>540</v>
      </c>
      <c r="G343" s="26" t="s">
        <v>68</v>
      </c>
      <c r="H343" s="29">
        <v>14001.96</v>
      </c>
      <c r="J343" s="29">
        <f t="shared" si="20"/>
        <v>14001.96</v>
      </c>
      <c r="K343" s="29">
        <f t="shared" si="21"/>
        <v>0</v>
      </c>
      <c r="L343" s="24">
        <f t="shared" si="22"/>
        <v>3</v>
      </c>
      <c r="M343" s="24" t="str">
        <f>VLOOKUP(L343,mês!A:B,2,0)</f>
        <v>Março</v>
      </c>
      <c r="N343" s="24" t="str">
        <f t="shared" si="23"/>
        <v xml:space="preserve">Diretoria </v>
      </c>
    </row>
    <row r="344" spans="1:14" ht="57" customHeight="1" x14ac:dyDescent="0.2">
      <c r="A344" s="24" t="s">
        <v>451</v>
      </c>
      <c r="B344" s="25">
        <v>44637</v>
      </c>
      <c r="C344" s="26">
        <v>15229</v>
      </c>
      <c r="D344" s="26" t="s">
        <v>65</v>
      </c>
      <c r="E344" s="27" t="s">
        <v>541</v>
      </c>
      <c r="F344" s="28" t="s">
        <v>542</v>
      </c>
      <c r="G344" s="26" t="s">
        <v>68</v>
      </c>
      <c r="H344" s="29">
        <v>1701</v>
      </c>
      <c r="J344" s="29">
        <f t="shared" si="20"/>
        <v>1701</v>
      </c>
      <c r="K344" s="29">
        <f t="shared" si="21"/>
        <v>0</v>
      </c>
      <c r="L344" s="24">
        <f t="shared" si="22"/>
        <v>3</v>
      </c>
      <c r="M344" s="24" t="str">
        <f>VLOOKUP(L344,mês!A:B,2,0)</f>
        <v>Março</v>
      </c>
      <c r="N344" s="24" t="str">
        <f t="shared" si="23"/>
        <v xml:space="preserve">Diretoria </v>
      </c>
    </row>
    <row r="345" spans="1:14" ht="57" customHeight="1" x14ac:dyDescent="0.2">
      <c r="A345" s="24" t="s">
        <v>451</v>
      </c>
      <c r="B345" s="25">
        <v>44637</v>
      </c>
      <c r="C345" s="26">
        <v>15232</v>
      </c>
      <c r="D345" s="26" t="s">
        <v>107</v>
      </c>
      <c r="E345" s="27" t="s">
        <v>543</v>
      </c>
      <c r="F345" s="28" t="s">
        <v>544</v>
      </c>
      <c r="G345" s="26" t="s">
        <v>68</v>
      </c>
      <c r="H345" s="29">
        <v>2110</v>
      </c>
      <c r="J345" s="29">
        <f t="shared" si="20"/>
        <v>2110</v>
      </c>
      <c r="K345" s="29">
        <f t="shared" si="21"/>
        <v>0</v>
      </c>
      <c r="L345" s="24">
        <f t="shared" si="22"/>
        <v>3</v>
      </c>
      <c r="M345" s="24" t="str">
        <f>VLOOKUP(L345,mês!A:B,2,0)</f>
        <v>Março</v>
      </c>
      <c r="N345" s="24" t="str">
        <f t="shared" si="23"/>
        <v xml:space="preserve">Diretoria </v>
      </c>
    </row>
    <row r="346" spans="1:14" ht="57" customHeight="1" x14ac:dyDescent="0.2">
      <c r="A346" s="24" t="s">
        <v>451</v>
      </c>
      <c r="B346" s="25">
        <v>44638</v>
      </c>
      <c r="C346" s="26">
        <v>15234</v>
      </c>
      <c r="D346" s="26" t="s">
        <v>494</v>
      </c>
      <c r="E346" s="27" t="s">
        <v>545</v>
      </c>
      <c r="F346" s="28" t="s">
        <v>546</v>
      </c>
      <c r="G346" s="26" t="s">
        <v>68</v>
      </c>
      <c r="H346" s="29">
        <v>320</v>
      </c>
      <c r="J346" s="29">
        <f t="shared" si="20"/>
        <v>320</v>
      </c>
      <c r="K346" s="29">
        <f t="shared" si="21"/>
        <v>0</v>
      </c>
      <c r="L346" s="24">
        <f t="shared" si="22"/>
        <v>3</v>
      </c>
      <c r="M346" s="24" t="str">
        <f>VLOOKUP(L346,mês!A:B,2,0)</f>
        <v>Março</v>
      </c>
      <c r="N346" s="24" t="str">
        <f t="shared" si="23"/>
        <v xml:space="preserve">Diretoria </v>
      </c>
    </row>
    <row r="347" spans="1:14" ht="57" customHeight="1" x14ac:dyDescent="0.2">
      <c r="A347" s="24" t="s">
        <v>451</v>
      </c>
      <c r="B347" s="25">
        <v>44638</v>
      </c>
      <c r="C347" s="26">
        <v>15235</v>
      </c>
      <c r="D347" s="26" t="s">
        <v>65</v>
      </c>
      <c r="E347" s="27" t="s">
        <v>87</v>
      </c>
      <c r="F347" s="28" t="s">
        <v>547</v>
      </c>
      <c r="G347" s="26" t="s">
        <v>68</v>
      </c>
      <c r="H347" s="29">
        <v>1029.8</v>
      </c>
      <c r="J347" s="29">
        <f t="shared" si="20"/>
        <v>1029.8</v>
      </c>
      <c r="K347" s="29">
        <f t="shared" si="21"/>
        <v>0</v>
      </c>
      <c r="L347" s="24">
        <f t="shared" si="22"/>
        <v>3</v>
      </c>
      <c r="M347" s="24" t="str">
        <f>VLOOKUP(L347,mês!A:B,2,0)</f>
        <v>Março</v>
      </c>
      <c r="N347" s="24" t="str">
        <f t="shared" si="23"/>
        <v xml:space="preserve">Diretoria </v>
      </c>
    </row>
    <row r="348" spans="1:14" ht="57" customHeight="1" x14ac:dyDescent="0.2">
      <c r="A348" s="24" t="s">
        <v>451</v>
      </c>
      <c r="B348" s="25">
        <v>44642</v>
      </c>
      <c r="C348" s="26">
        <v>15250</v>
      </c>
      <c r="D348" s="26" t="s">
        <v>65</v>
      </c>
      <c r="E348" s="27" t="s">
        <v>87</v>
      </c>
      <c r="F348" s="28" t="s">
        <v>548</v>
      </c>
      <c r="G348" s="26" t="s">
        <v>68</v>
      </c>
      <c r="H348" s="29">
        <v>431.2</v>
      </c>
      <c r="J348" s="29">
        <f t="shared" si="20"/>
        <v>431.2</v>
      </c>
      <c r="K348" s="29">
        <f t="shared" si="21"/>
        <v>0</v>
      </c>
      <c r="L348" s="24">
        <f t="shared" si="22"/>
        <v>3</v>
      </c>
      <c r="M348" s="24" t="str">
        <f>VLOOKUP(L348,mês!A:B,2,0)</f>
        <v>Março</v>
      </c>
      <c r="N348" s="24" t="str">
        <f t="shared" si="23"/>
        <v xml:space="preserve">Diretoria </v>
      </c>
    </row>
    <row r="349" spans="1:14" ht="57" customHeight="1" x14ac:dyDescent="0.2">
      <c r="A349" s="24" t="s">
        <v>451</v>
      </c>
      <c r="B349" s="25">
        <v>44643</v>
      </c>
      <c r="C349" s="26">
        <v>15253</v>
      </c>
      <c r="D349" s="26" t="s">
        <v>65</v>
      </c>
      <c r="E349" s="27" t="s">
        <v>549</v>
      </c>
      <c r="F349" s="28" t="s">
        <v>550</v>
      </c>
      <c r="G349" s="26" t="s">
        <v>68</v>
      </c>
      <c r="H349" s="29">
        <v>354</v>
      </c>
      <c r="J349" s="29">
        <f t="shared" si="20"/>
        <v>354</v>
      </c>
      <c r="K349" s="29">
        <f t="shared" si="21"/>
        <v>0</v>
      </c>
      <c r="L349" s="24">
        <f t="shared" si="22"/>
        <v>3</v>
      </c>
      <c r="M349" s="24" t="str">
        <f>VLOOKUP(L349,mês!A:B,2,0)</f>
        <v>Março</v>
      </c>
      <c r="N349" s="24" t="str">
        <f t="shared" si="23"/>
        <v xml:space="preserve">Diretoria </v>
      </c>
    </row>
    <row r="350" spans="1:14" ht="57" customHeight="1" x14ac:dyDescent="0.2">
      <c r="A350" s="24" t="s">
        <v>451</v>
      </c>
      <c r="B350" s="25">
        <v>44644</v>
      </c>
      <c r="C350" s="26">
        <v>15255</v>
      </c>
      <c r="D350" s="26" t="s">
        <v>478</v>
      </c>
      <c r="E350" s="27" t="s">
        <v>479</v>
      </c>
      <c r="F350" s="28" t="s">
        <v>551</v>
      </c>
      <c r="G350" s="26" t="s">
        <v>68</v>
      </c>
      <c r="H350" s="29">
        <v>66.760000000000005</v>
      </c>
      <c r="J350" s="29">
        <f t="shared" si="20"/>
        <v>66.760000000000005</v>
      </c>
      <c r="K350" s="29">
        <f t="shared" si="21"/>
        <v>0</v>
      </c>
      <c r="L350" s="24">
        <f t="shared" si="22"/>
        <v>3</v>
      </c>
      <c r="M350" s="24" t="str">
        <f>VLOOKUP(L350,mês!A:B,2,0)</f>
        <v>Março</v>
      </c>
      <c r="N350" s="24" t="str">
        <f t="shared" si="23"/>
        <v xml:space="preserve">Diretoria </v>
      </c>
    </row>
    <row r="351" spans="1:14" ht="57" customHeight="1" x14ac:dyDescent="0.2">
      <c r="A351" s="24" t="s">
        <v>451</v>
      </c>
      <c r="B351" s="25">
        <v>44644</v>
      </c>
      <c r="C351" s="26">
        <v>15258</v>
      </c>
      <c r="D351" s="26" t="s">
        <v>65</v>
      </c>
      <c r="E351" s="27" t="s">
        <v>307</v>
      </c>
      <c r="F351" s="28" t="s">
        <v>552</v>
      </c>
      <c r="G351" s="26" t="s">
        <v>68</v>
      </c>
      <c r="H351" s="29">
        <v>524663.62</v>
      </c>
      <c r="J351" s="29">
        <f t="shared" si="20"/>
        <v>524663.62</v>
      </c>
      <c r="K351" s="29">
        <f t="shared" si="21"/>
        <v>0</v>
      </c>
      <c r="L351" s="24">
        <f t="shared" si="22"/>
        <v>3</v>
      </c>
      <c r="M351" s="24" t="str">
        <f>VLOOKUP(L351,mês!A:B,2,0)</f>
        <v>Março</v>
      </c>
      <c r="N351" s="24" t="str">
        <f t="shared" si="23"/>
        <v xml:space="preserve">Diretoria </v>
      </c>
    </row>
    <row r="352" spans="1:14" ht="57" customHeight="1" x14ac:dyDescent="0.2">
      <c r="A352" s="24" t="s">
        <v>451</v>
      </c>
      <c r="B352" s="25">
        <v>44644</v>
      </c>
      <c r="C352" s="26">
        <v>15264</v>
      </c>
      <c r="D352" s="26" t="s">
        <v>91</v>
      </c>
      <c r="E352" s="27" t="s">
        <v>553</v>
      </c>
      <c r="F352" s="28" t="s">
        <v>554</v>
      </c>
      <c r="G352" s="26" t="s">
        <v>68</v>
      </c>
      <c r="H352" s="29">
        <v>2520.96</v>
      </c>
      <c r="J352" s="29">
        <f t="shared" si="20"/>
        <v>2520.96</v>
      </c>
      <c r="K352" s="29">
        <f t="shared" si="21"/>
        <v>0</v>
      </c>
      <c r="L352" s="24">
        <f t="shared" si="22"/>
        <v>3</v>
      </c>
      <c r="M352" s="24" t="str">
        <f>VLOOKUP(L352,mês!A:B,2,0)</f>
        <v>Março</v>
      </c>
      <c r="N352" s="24" t="str">
        <f t="shared" si="23"/>
        <v xml:space="preserve">Diretoria </v>
      </c>
    </row>
    <row r="353" spans="1:14" ht="57" customHeight="1" x14ac:dyDescent="0.2">
      <c r="A353" s="24" t="s">
        <v>451</v>
      </c>
      <c r="B353" s="25">
        <v>44645</v>
      </c>
      <c r="C353" s="26">
        <v>15268</v>
      </c>
      <c r="D353" s="26" t="s">
        <v>65</v>
      </c>
      <c r="E353" s="27" t="s">
        <v>66</v>
      </c>
      <c r="F353" s="28" t="s">
        <v>555</v>
      </c>
      <c r="G353" s="26" t="s">
        <v>68</v>
      </c>
      <c r="H353" s="29">
        <v>17991.740000000002</v>
      </c>
      <c r="J353" s="29">
        <f t="shared" si="20"/>
        <v>17991.740000000002</v>
      </c>
      <c r="K353" s="29">
        <f t="shared" si="21"/>
        <v>0</v>
      </c>
      <c r="L353" s="24">
        <f t="shared" si="22"/>
        <v>3</v>
      </c>
      <c r="M353" s="24" t="str">
        <f>VLOOKUP(L353,mês!A:B,2,0)</f>
        <v>Março</v>
      </c>
      <c r="N353" s="24" t="str">
        <f t="shared" si="23"/>
        <v xml:space="preserve">Diretoria </v>
      </c>
    </row>
    <row r="354" spans="1:14" ht="57" customHeight="1" x14ac:dyDescent="0.2">
      <c r="A354" s="24" t="s">
        <v>451</v>
      </c>
      <c r="B354" s="25">
        <v>44645</v>
      </c>
      <c r="C354" s="26">
        <v>15270</v>
      </c>
      <c r="D354" s="26" t="s">
        <v>91</v>
      </c>
      <c r="E354" s="27" t="s">
        <v>486</v>
      </c>
      <c r="F354" s="28" t="s">
        <v>556</v>
      </c>
      <c r="G354" s="26" t="s">
        <v>68</v>
      </c>
      <c r="H354" s="29">
        <v>178</v>
      </c>
      <c r="J354" s="29">
        <f t="shared" si="20"/>
        <v>178</v>
      </c>
      <c r="K354" s="29">
        <f t="shared" si="21"/>
        <v>0</v>
      </c>
      <c r="L354" s="24">
        <f t="shared" si="22"/>
        <v>3</v>
      </c>
      <c r="M354" s="24" t="str">
        <f>VLOOKUP(L354,mês!A:B,2,0)</f>
        <v>Março</v>
      </c>
      <c r="N354" s="24" t="str">
        <f t="shared" si="23"/>
        <v xml:space="preserve">Diretoria </v>
      </c>
    </row>
    <row r="355" spans="1:14" ht="57" customHeight="1" x14ac:dyDescent="0.2">
      <c r="A355" s="24" t="s">
        <v>451</v>
      </c>
      <c r="B355" s="25">
        <v>44649</v>
      </c>
      <c r="C355" s="26">
        <v>15281</v>
      </c>
      <c r="D355" s="26" t="s">
        <v>91</v>
      </c>
      <c r="E355" s="27" t="s">
        <v>557</v>
      </c>
      <c r="F355" s="28" t="s">
        <v>558</v>
      </c>
      <c r="G355" s="26" t="s">
        <v>68</v>
      </c>
      <c r="H355" s="29">
        <v>103.9</v>
      </c>
      <c r="J355" s="29">
        <f t="shared" si="20"/>
        <v>103.9</v>
      </c>
      <c r="K355" s="29">
        <f t="shared" si="21"/>
        <v>0</v>
      </c>
      <c r="L355" s="24">
        <f t="shared" si="22"/>
        <v>3</v>
      </c>
      <c r="M355" s="24" t="str">
        <f>VLOOKUP(L355,mês!A:B,2,0)</f>
        <v>Março</v>
      </c>
      <c r="N355" s="24" t="str">
        <f t="shared" si="23"/>
        <v xml:space="preserve">Diretoria </v>
      </c>
    </row>
    <row r="356" spans="1:14" ht="57" customHeight="1" x14ac:dyDescent="0.2">
      <c r="A356" s="24" t="s">
        <v>451</v>
      </c>
      <c r="B356" s="25">
        <v>44650</v>
      </c>
      <c r="C356" s="26">
        <v>15285</v>
      </c>
      <c r="D356" s="26" t="s">
        <v>478</v>
      </c>
      <c r="E356" s="27" t="s">
        <v>479</v>
      </c>
      <c r="F356" s="28" t="s">
        <v>559</v>
      </c>
      <c r="G356" s="26" t="s">
        <v>68</v>
      </c>
      <c r="H356" s="29">
        <v>187</v>
      </c>
      <c r="J356" s="29">
        <f t="shared" si="20"/>
        <v>187</v>
      </c>
      <c r="K356" s="29">
        <f t="shared" si="21"/>
        <v>0</v>
      </c>
      <c r="L356" s="24">
        <f t="shared" si="22"/>
        <v>3</v>
      </c>
      <c r="M356" s="24" t="str">
        <f>VLOOKUP(L356,mês!A:B,2,0)</f>
        <v>Março</v>
      </c>
      <c r="N356" s="24" t="str">
        <f t="shared" si="23"/>
        <v xml:space="preserve">Diretoria </v>
      </c>
    </row>
    <row r="357" spans="1:14" ht="57" customHeight="1" x14ac:dyDescent="0.2">
      <c r="A357" s="24" t="s">
        <v>451</v>
      </c>
      <c r="B357" s="25">
        <v>44650</v>
      </c>
      <c r="C357" s="26">
        <v>15287</v>
      </c>
      <c r="D357" s="26" t="s">
        <v>65</v>
      </c>
      <c r="E357" s="27" t="s">
        <v>535</v>
      </c>
      <c r="F357" s="28" t="s">
        <v>560</v>
      </c>
      <c r="G357" s="26" t="s">
        <v>68</v>
      </c>
      <c r="H357" s="29">
        <v>3123</v>
      </c>
      <c r="J357" s="29">
        <f t="shared" si="20"/>
        <v>3123</v>
      </c>
      <c r="K357" s="29">
        <f t="shared" si="21"/>
        <v>0</v>
      </c>
      <c r="L357" s="24">
        <f t="shared" si="22"/>
        <v>3</v>
      </c>
      <c r="M357" s="24" t="str">
        <f>VLOOKUP(L357,mês!A:B,2,0)</f>
        <v>Março</v>
      </c>
      <c r="N357" s="24" t="str">
        <f t="shared" si="23"/>
        <v xml:space="preserve">Diretoria </v>
      </c>
    </row>
    <row r="358" spans="1:14" ht="57" customHeight="1" x14ac:dyDescent="0.2">
      <c r="A358" s="24" t="s">
        <v>451</v>
      </c>
      <c r="B358" s="25">
        <v>44651</v>
      </c>
      <c r="C358" s="26">
        <v>15292</v>
      </c>
      <c r="D358" s="26" t="s">
        <v>107</v>
      </c>
      <c r="E358" s="27" t="s">
        <v>561</v>
      </c>
      <c r="F358" s="28" t="s">
        <v>562</v>
      </c>
      <c r="G358" s="26" t="s">
        <v>68</v>
      </c>
      <c r="H358" s="29">
        <v>295</v>
      </c>
      <c r="J358" s="29">
        <f t="shared" si="20"/>
        <v>295</v>
      </c>
      <c r="K358" s="29">
        <f t="shared" si="21"/>
        <v>0</v>
      </c>
      <c r="L358" s="24">
        <f t="shared" si="22"/>
        <v>3</v>
      </c>
      <c r="M358" s="24" t="str">
        <f>VLOOKUP(L358,mês!A:B,2,0)</f>
        <v>Março</v>
      </c>
      <c r="N358" s="24" t="str">
        <f t="shared" si="23"/>
        <v xml:space="preserve">Diretoria </v>
      </c>
    </row>
    <row r="359" spans="1:14" ht="57" customHeight="1" x14ac:dyDescent="0.2">
      <c r="A359" s="24" t="s">
        <v>451</v>
      </c>
      <c r="B359" s="25">
        <v>44651</v>
      </c>
      <c r="C359" s="26">
        <v>15294</v>
      </c>
      <c r="D359" s="26" t="s">
        <v>65</v>
      </c>
      <c r="E359" s="27" t="s">
        <v>101</v>
      </c>
      <c r="F359" s="28" t="s">
        <v>563</v>
      </c>
      <c r="G359" s="26" t="s">
        <v>68</v>
      </c>
      <c r="H359" s="29">
        <v>631</v>
      </c>
      <c r="J359" s="29">
        <f t="shared" si="20"/>
        <v>631</v>
      </c>
      <c r="K359" s="29">
        <f t="shared" si="21"/>
        <v>0</v>
      </c>
      <c r="L359" s="24">
        <f t="shared" si="22"/>
        <v>3</v>
      </c>
      <c r="M359" s="24" t="str">
        <f>VLOOKUP(L359,mês!A:B,2,0)</f>
        <v>Março</v>
      </c>
      <c r="N359" s="24" t="str">
        <f t="shared" si="23"/>
        <v xml:space="preserve">Diretoria </v>
      </c>
    </row>
    <row r="360" spans="1:14" ht="57" customHeight="1" x14ac:dyDescent="0.2">
      <c r="A360" s="24" t="s">
        <v>451</v>
      </c>
      <c r="B360" s="25">
        <v>44651</v>
      </c>
      <c r="C360" s="26">
        <v>15299</v>
      </c>
      <c r="D360" s="26" t="s">
        <v>179</v>
      </c>
      <c r="E360" s="27" t="s">
        <v>564</v>
      </c>
      <c r="F360" s="28" t="s">
        <v>565</v>
      </c>
      <c r="G360" s="26" t="s">
        <v>68</v>
      </c>
      <c r="H360" s="29">
        <v>401</v>
      </c>
      <c r="J360" s="29">
        <f t="shared" si="20"/>
        <v>401</v>
      </c>
      <c r="K360" s="29">
        <f t="shared" si="21"/>
        <v>0</v>
      </c>
      <c r="L360" s="24">
        <f t="shared" si="22"/>
        <v>3</v>
      </c>
      <c r="M360" s="24" t="str">
        <f>VLOOKUP(L360,mês!A:B,2,0)</f>
        <v>Março</v>
      </c>
      <c r="N360" s="24" t="str">
        <f t="shared" si="23"/>
        <v xml:space="preserve">Diretoria </v>
      </c>
    </row>
    <row r="361" spans="1:14" ht="57" customHeight="1" x14ac:dyDescent="0.2">
      <c r="A361" s="24" t="s">
        <v>451</v>
      </c>
      <c r="B361" s="25">
        <v>44651</v>
      </c>
      <c r="C361" s="26">
        <v>15302</v>
      </c>
      <c r="D361" s="26" t="s">
        <v>65</v>
      </c>
      <c r="E361" s="27" t="s">
        <v>470</v>
      </c>
      <c r="F361" s="28" t="s">
        <v>566</v>
      </c>
      <c r="G361" s="26" t="s">
        <v>68</v>
      </c>
      <c r="H361" s="29">
        <v>15469.8</v>
      </c>
      <c r="J361" s="29">
        <f t="shared" si="20"/>
        <v>15469.8</v>
      </c>
      <c r="K361" s="29">
        <f t="shared" si="21"/>
        <v>0</v>
      </c>
      <c r="L361" s="24">
        <f t="shared" si="22"/>
        <v>3</v>
      </c>
      <c r="M361" s="24" t="str">
        <f>VLOOKUP(L361,mês!A:B,2,0)</f>
        <v>Março</v>
      </c>
      <c r="N361" s="24" t="str">
        <f t="shared" si="23"/>
        <v xml:space="preserve">Diretoria </v>
      </c>
    </row>
    <row r="362" spans="1:14" ht="57" customHeight="1" x14ac:dyDescent="0.2">
      <c r="A362" s="24" t="s">
        <v>451</v>
      </c>
      <c r="B362" s="25">
        <v>44651</v>
      </c>
      <c r="C362" s="26">
        <v>15301</v>
      </c>
      <c r="D362" s="26" t="s">
        <v>179</v>
      </c>
      <c r="E362" s="27" t="s">
        <v>504</v>
      </c>
      <c r="F362" s="28" t="s">
        <v>567</v>
      </c>
      <c r="G362" s="26" t="s">
        <v>68</v>
      </c>
      <c r="H362" s="29">
        <v>9620</v>
      </c>
      <c r="J362" s="29">
        <f t="shared" si="20"/>
        <v>9620</v>
      </c>
      <c r="K362" s="29">
        <f t="shared" si="21"/>
        <v>0</v>
      </c>
      <c r="L362" s="24">
        <f t="shared" si="22"/>
        <v>3</v>
      </c>
      <c r="M362" s="24" t="str">
        <f>VLOOKUP(L362,mês!A:B,2,0)</f>
        <v>Março</v>
      </c>
      <c r="N362" s="24" t="str">
        <f t="shared" si="23"/>
        <v xml:space="preserve">Diretoria </v>
      </c>
    </row>
    <row r="363" spans="1:14" ht="57" customHeight="1" x14ac:dyDescent="0.2">
      <c r="A363" s="24" t="s">
        <v>451</v>
      </c>
      <c r="B363" s="25">
        <v>44652</v>
      </c>
      <c r="C363" s="26">
        <v>15305</v>
      </c>
      <c r="D363" s="26" t="s">
        <v>65</v>
      </c>
      <c r="E363" s="27" t="s">
        <v>568</v>
      </c>
      <c r="F363" s="28" t="s">
        <v>569</v>
      </c>
      <c r="G363" s="26" t="s">
        <v>68</v>
      </c>
      <c r="H363" s="29">
        <v>30</v>
      </c>
      <c r="J363" s="29">
        <f t="shared" si="20"/>
        <v>30</v>
      </c>
      <c r="K363" s="29">
        <f t="shared" si="21"/>
        <v>0</v>
      </c>
      <c r="L363" s="24">
        <f t="shared" si="22"/>
        <v>4</v>
      </c>
      <c r="M363" s="24" t="str">
        <f>VLOOKUP(L363,mês!A:B,2,0)</f>
        <v>Abril</v>
      </c>
      <c r="N363" s="24" t="str">
        <f t="shared" si="23"/>
        <v xml:space="preserve">Diretoria </v>
      </c>
    </row>
    <row r="364" spans="1:14" ht="57" customHeight="1" x14ac:dyDescent="0.2">
      <c r="A364" s="24" t="s">
        <v>451</v>
      </c>
      <c r="B364" s="25">
        <v>44652</v>
      </c>
      <c r="C364" s="26">
        <v>15306</v>
      </c>
      <c r="D364" s="26" t="s">
        <v>171</v>
      </c>
      <c r="E364" s="27" t="s">
        <v>570</v>
      </c>
      <c r="F364" s="28" t="s">
        <v>571</v>
      </c>
      <c r="G364" s="26" t="s">
        <v>68</v>
      </c>
      <c r="H364" s="29">
        <v>30</v>
      </c>
      <c r="J364" s="29">
        <f t="shared" si="20"/>
        <v>30</v>
      </c>
      <c r="K364" s="29">
        <f t="shared" si="21"/>
        <v>0</v>
      </c>
      <c r="L364" s="24">
        <f t="shared" si="22"/>
        <v>4</v>
      </c>
      <c r="M364" s="24" t="str">
        <f>VLOOKUP(L364,mês!A:B,2,0)</f>
        <v>Abril</v>
      </c>
      <c r="N364" s="24" t="str">
        <f t="shared" si="23"/>
        <v xml:space="preserve">Diretoria </v>
      </c>
    </row>
    <row r="365" spans="1:14" ht="57" customHeight="1" x14ac:dyDescent="0.2">
      <c r="A365" s="24" t="s">
        <v>451</v>
      </c>
      <c r="B365" s="25">
        <v>44652</v>
      </c>
      <c r="C365" s="26">
        <v>15307</v>
      </c>
      <c r="D365" s="26" t="s">
        <v>65</v>
      </c>
      <c r="E365" s="27" t="s">
        <v>87</v>
      </c>
      <c r="F365" s="28" t="s">
        <v>572</v>
      </c>
      <c r="G365" s="26" t="s">
        <v>68</v>
      </c>
      <c r="H365" s="29">
        <v>1479.34</v>
      </c>
      <c r="J365" s="29">
        <f t="shared" si="20"/>
        <v>1479.34</v>
      </c>
      <c r="K365" s="29">
        <f t="shared" si="21"/>
        <v>0</v>
      </c>
      <c r="L365" s="24">
        <f t="shared" si="22"/>
        <v>4</v>
      </c>
      <c r="M365" s="24" t="str">
        <f>VLOOKUP(L365,mês!A:B,2,0)</f>
        <v>Abril</v>
      </c>
      <c r="N365" s="24" t="str">
        <f t="shared" si="23"/>
        <v xml:space="preserve">Diretoria </v>
      </c>
    </row>
    <row r="366" spans="1:14" ht="57" customHeight="1" x14ac:dyDescent="0.2">
      <c r="A366" s="24" t="s">
        <v>451</v>
      </c>
      <c r="B366" s="25">
        <v>44655</v>
      </c>
      <c r="C366" s="26">
        <v>15308</v>
      </c>
      <c r="D366" s="26" t="s">
        <v>65</v>
      </c>
      <c r="E366" s="27" t="s">
        <v>573</v>
      </c>
      <c r="F366" s="28" t="s">
        <v>574</v>
      </c>
      <c r="G366" s="26" t="s">
        <v>68</v>
      </c>
      <c r="H366" s="29">
        <v>346</v>
      </c>
      <c r="J366" s="29">
        <f t="shared" si="20"/>
        <v>346</v>
      </c>
      <c r="K366" s="29">
        <f t="shared" si="21"/>
        <v>0</v>
      </c>
      <c r="L366" s="24">
        <f t="shared" si="22"/>
        <v>4</v>
      </c>
      <c r="M366" s="24" t="str">
        <f>VLOOKUP(L366,mês!A:B,2,0)</f>
        <v>Abril</v>
      </c>
      <c r="N366" s="24" t="str">
        <f t="shared" si="23"/>
        <v xml:space="preserve">Diretoria </v>
      </c>
    </row>
    <row r="367" spans="1:14" ht="57" customHeight="1" x14ac:dyDescent="0.2">
      <c r="A367" s="24" t="s">
        <v>451</v>
      </c>
      <c r="B367" s="25">
        <v>44655</v>
      </c>
      <c r="C367" s="26">
        <v>15310</v>
      </c>
      <c r="D367" s="26" t="s">
        <v>65</v>
      </c>
      <c r="E367" s="27" t="s">
        <v>470</v>
      </c>
      <c r="F367" s="28" t="s">
        <v>575</v>
      </c>
      <c r="G367" s="26" t="s">
        <v>68</v>
      </c>
      <c r="H367" s="29">
        <v>5678.94</v>
      </c>
      <c r="J367" s="29">
        <f t="shared" si="20"/>
        <v>5678.94</v>
      </c>
      <c r="K367" s="29">
        <f t="shared" si="21"/>
        <v>0</v>
      </c>
      <c r="L367" s="24">
        <f t="shared" si="22"/>
        <v>4</v>
      </c>
      <c r="M367" s="24" t="str">
        <f>VLOOKUP(L367,mês!A:B,2,0)</f>
        <v>Abril</v>
      </c>
      <c r="N367" s="24" t="str">
        <f t="shared" si="23"/>
        <v xml:space="preserve">Diretoria </v>
      </c>
    </row>
    <row r="368" spans="1:14" ht="57" customHeight="1" x14ac:dyDescent="0.2">
      <c r="A368" s="24" t="s">
        <v>451</v>
      </c>
      <c r="B368" s="25">
        <v>44655</v>
      </c>
      <c r="C368" s="26">
        <v>15312</v>
      </c>
      <c r="D368" s="26" t="s">
        <v>65</v>
      </c>
      <c r="E368" s="27" t="s">
        <v>470</v>
      </c>
      <c r="F368" s="28" t="s">
        <v>576</v>
      </c>
      <c r="G368" s="26" t="s">
        <v>68</v>
      </c>
      <c r="H368" s="29">
        <v>12864</v>
      </c>
      <c r="J368" s="29">
        <f t="shared" si="20"/>
        <v>12864</v>
      </c>
      <c r="K368" s="29">
        <f t="shared" si="21"/>
        <v>0</v>
      </c>
      <c r="L368" s="24">
        <f t="shared" si="22"/>
        <v>4</v>
      </c>
      <c r="M368" s="24" t="str">
        <f>VLOOKUP(L368,mês!A:B,2,0)</f>
        <v>Abril</v>
      </c>
      <c r="N368" s="24" t="str">
        <f t="shared" si="23"/>
        <v xml:space="preserve">Diretoria </v>
      </c>
    </row>
    <row r="369" spans="1:14" ht="57" customHeight="1" x14ac:dyDescent="0.2">
      <c r="A369" s="24" t="s">
        <v>451</v>
      </c>
      <c r="B369" s="25">
        <v>44655</v>
      </c>
      <c r="C369" s="26">
        <v>15313</v>
      </c>
      <c r="D369" s="26" t="s">
        <v>107</v>
      </c>
      <c r="E369" s="27" t="s">
        <v>577</v>
      </c>
      <c r="F369" s="28" t="s">
        <v>578</v>
      </c>
      <c r="G369" s="26" t="s">
        <v>68</v>
      </c>
      <c r="H369" s="29">
        <v>2210</v>
      </c>
      <c r="J369" s="29">
        <f t="shared" si="20"/>
        <v>2210</v>
      </c>
      <c r="K369" s="29">
        <f t="shared" si="21"/>
        <v>0</v>
      </c>
      <c r="L369" s="24">
        <f t="shared" si="22"/>
        <v>4</v>
      </c>
      <c r="M369" s="24" t="str">
        <f>VLOOKUP(L369,mês!A:B,2,0)</f>
        <v>Abril</v>
      </c>
      <c r="N369" s="24" t="str">
        <f t="shared" si="23"/>
        <v xml:space="preserve">Diretoria </v>
      </c>
    </row>
    <row r="370" spans="1:14" ht="57" customHeight="1" x14ac:dyDescent="0.2">
      <c r="A370" s="24" t="s">
        <v>451</v>
      </c>
      <c r="B370" s="25">
        <v>44655</v>
      </c>
      <c r="C370" s="26">
        <v>15309</v>
      </c>
      <c r="D370" s="26" t="s">
        <v>65</v>
      </c>
      <c r="E370" s="27" t="s">
        <v>470</v>
      </c>
      <c r="F370" s="28" t="s">
        <v>579</v>
      </c>
      <c r="G370" s="26" t="s">
        <v>68</v>
      </c>
      <c r="H370" s="29">
        <v>890.66</v>
      </c>
      <c r="J370" s="29">
        <f t="shared" si="20"/>
        <v>890.66</v>
      </c>
      <c r="K370" s="29">
        <f t="shared" si="21"/>
        <v>0</v>
      </c>
      <c r="L370" s="24">
        <f t="shared" si="22"/>
        <v>4</v>
      </c>
      <c r="M370" s="24" t="str">
        <f>VLOOKUP(L370,mês!A:B,2,0)</f>
        <v>Abril</v>
      </c>
      <c r="N370" s="24" t="str">
        <f t="shared" si="23"/>
        <v xml:space="preserve">Diretoria </v>
      </c>
    </row>
    <row r="371" spans="1:14" ht="57" customHeight="1" x14ac:dyDescent="0.2">
      <c r="A371" s="24" t="s">
        <v>451</v>
      </c>
      <c r="B371" s="25">
        <v>44657</v>
      </c>
      <c r="C371" s="26">
        <v>15323</v>
      </c>
      <c r="D371" s="26" t="s">
        <v>65</v>
      </c>
      <c r="E371" s="27" t="s">
        <v>580</v>
      </c>
      <c r="F371" s="28" t="s">
        <v>581</v>
      </c>
      <c r="G371" s="26" t="s">
        <v>68</v>
      </c>
      <c r="H371" s="29">
        <v>1857.14</v>
      </c>
      <c r="J371" s="29">
        <f t="shared" si="20"/>
        <v>1857.14</v>
      </c>
      <c r="K371" s="29">
        <f t="shared" si="21"/>
        <v>0</v>
      </c>
      <c r="L371" s="24">
        <f t="shared" si="22"/>
        <v>4</v>
      </c>
      <c r="M371" s="24" t="str">
        <f>VLOOKUP(L371,mês!A:B,2,0)</f>
        <v>Abril</v>
      </c>
      <c r="N371" s="24" t="str">
        <f t="shared" si="23"/>
        <v xml:space="preserve">Diretoria </v>
      </c>
    </row>
    <row r="372" spans="1:14" ht="57" customHeight="1" x14ac:dyDescent="0.2">
      <c r="A372" s="24" t="s">
        <v>451</v>
      </c>
      <c r="B372" s="25">
        <v>44657</v>
      </c>
      <c r="C372" s="26">
        <v>15322</v>
      </c>
      <c r="D372" s="26" t="s">
        <v>65</v>
      </c>
      <c r="E372" s="27" t="s">
        <v>582</v>
      </c>
      <c r="F372" s="28" t="s">
        <v>583</v>
      </c>
      <c r="G372" s="26" t="s">
        <v>68</v>
      </c>
      <c r="H372" s="29">
        <v>6240</v>
      </c>
      <c r="J372" s="29">
        <f t="shared" si="20"/>
        <v>6240</v>
      </c>
      <c r="K372" s="29">
        <f t="shared" si="21"/>
        <v>0</v>
      </c>
      <c r="L372" s="24">
        <f t="shared" si="22"/>
        <v>4</v>
      </c>
      <c r="M372" s="24" t="str">
        <f>VLOOKUP(L372,mês!A:B,2,0)</f>
        <v>Abril</v>
      </c>
      <c r="N372" s="24" t="str">
        <f t="shared" si="23"/>
        <v xml:space="preserve">Diretoria </v>
      </c>
    </row>
    <row r="373" spans="1:14" ht="57" customHeight="1" x14ac:dyDescent="0.2">
      <c r="A373" s="24" t="s">
        <v>451</v>
      </c>
      <c r="B373" s="25">
        <v>44658</v>
      </c>
      <c r="C373" s="26">
        <v>15327</v>
      </c>
      <c r="D373" s="26" t="s">
        <v>65</v>
      </c>
      <c r="E373" s="27" t="s">
        <v>535</v>
      </c>
      <c r="F373" s="28" t="s">
        <v>584</v>
      </c>
      <c r="G373" s="26" t="s">
        <v>68</v>
      </c>
      <c r="H373" s="29">
        <v>4217.76</v>
      </c>
      <c r="J373" s="29">
        <f t="shared" si="20"/>
        <v>4217.76</v>
      </c>
      <c r="K373" s="29">
        <f t="shared" si="21"/>
        <v>0</v>
      </c>
      <c r="L373" s="24">
        <f t="shared" si="22"/>
        <v>4</v>
      </c>
      <c r="M373" s="24" t="str">
        <f>VLOOKUP(L373,mês!A:B,2,0)</f>
        <v>Abril</v>
      </c>
      <c r="N373" s="24" t="str">
        <f t="shared" si="23"/>
        <v xml:space="preserve">Diretoria </v>
      </c>
    </row>
    <row r="374" spans="1:14" ht="57" customHeight="1" x14ac:dyDescent="0.2">
      <c r="A374" s="24" t="s">
        <v>451</v>
      </c>
      <c r="B374" s="25">
        <v>44659</v>
      </c>
      <c r="C374" s="26">
        <v>15329</v>
      </c>
      <c r="D374" s="26" t="s">
        <v>478</v>
      </c>
      <c r="E374" s="27" t="s">
        <v>585</v>
      </c>
      <c r="F374" s="28" t="s">
        <v>586</v>
      </c>
      <c r="G374" s="26" t="s">
        <v>68</v>
      </c>
      <c r="H374" s="29">
        <v>476.42</v>
      </c>
      <c r="J374" s="29">
        <f t="shared" si="20"/>
        <v>476.42</v>
      </c>
      <c r="K374" s="29">
        <f t="shared" si="21"/>
        <v>0</v>
      </c>
      <c r="L374" s="24">
        <f t="shared" si="22"/>
        <v>4</v>
      </c>
      <c r="M374" s="24" t="str">
        <f>VLOOKUP(L374,mês!A:B,2,0)</f>
        <v>Abril</v>
      </c>
      <c r="N374" s="24" t="str">
        <f t="shared" si="23"/>
        <v xml:space="preserve">Diretoria </v>
      </c>
    </row>
    <row r="375" spans="1:14" ht="57" customHeight="1" x14ac:dyDescent="0.2">
      <c r="A375" s="24" t="s">
        <v>451</v>
      </c>
      <c r="B375" s="25">
        <v>44659</v>
      </c>
      <c r="C375" s="26">
        <v>15332</v>
      </c>
      <c r="D375" s="26" t="s">
        <v>179</v>
      </c>
      <c r="E375" s="27" t="s">
        <v>587</v>
      </c>
      <c r="F375" s="28" t="s">
        <v>588</v>
      </c>
      <c r="G375" s="26" t="s">
        <v>68</v>
      </c>
      <c r="H375" s="29">
        <v>10056</v>
      </c>
      <c r="J375" s="29">
        <f t="shared" si="20"/>
        <v>10056</v>
      </c>
      <c r="K375" s="29">
        <f t="shared" si="21"/>
        <v>0</v>
      </c>
      <c r="L375" s="24">
        <f t="shared" si="22"/>
        <v>4</v>
      </c>
      <c r="M375" s="24" t="str">
        <f>VLOOKUP(L375,mês!A:B,2,0)</f>
        <v>Abril</v>
      </c>
      <c r="N375" s="24" t="str">
        <f t="shared" si="23"/>
        <v xml:space="preserve">Diretoria </v>
      </c>
    </row>
    <row r="376" spans="1:14" ht="57" customHeight="1" x14ac:dyDescent="0.2">
      <c r="A376" s="24" t="s">
        <v>451</v>
      </c>
      <c r="B376" s="25">
        <v>44662</v>
      </c>
      <c r="C376" s="26">
        <v>15303</v>
      </c>
      <c r="D376" s="26" t="s">
        <v>478</v>
      </c>
      <c r="E376" s="27" t="s">
        <v>525</v>
      </c>
      <c r="F376" s="28" t="s">
        <v>589</v>
      </c>
      <c r="G376" s="26" t="s">
        <v>68</v>
      </c>
      <c r="H376" s="29">
        <v>278.22000000000003</v>
      </c>
      <c r="J376" s="29">
        <f t="shared" si="20"/>
        <v>278.22000000000003</v>
      </c>
      <c r="K376" s="29">
        <f t="shared" si="21"/>
        <v>0</v>
      </c>
      <c r="L376" s="24">
        <f t="shared" si="22"/>
        <v>4</v>
      </c>
      <c r="M376" s="24" t="str">
        <f>VLOOKUP(L376,mês!A:B,2,0)</f>
        <v>Abril</v>
      </c>
      <c r="N376" s="24" t="str">
        <f t="shared" si="23"/>
        <v xml:space="preserve">Diretoria </v>
      </c>
    </row>
    <row r="377" spans="1:14" ht="57" customHeight="1" x14ac:dyDescent="0.2">
      <c r="A377" s="24" t="s">
        <v>451</v>
      </c>
      <c r="B377" s="25">
        <v>44662</v>
      </c>
      <c r="C377" s="26">
        <v>15342</v>
      </c>
      <c r="D377" s="26" t="s">
        <v>124</v>
      </c>
      <c r="E377" s="27" t="s">
        <v>470</v>
      </c>
      <c r="F377" s="28" t="s">
        <v>590</v>
      </c>
      <c r="G377" s="26" t="s">
        <v>68</v>
      </c>
      <c r="H377" s="29">
        <v>747.7</v>
      </c>
      <c r="J377" s="29">
        <f t="shared" si="20"/>
        <v>747.7</v>
      </c>
      <c r="K377" s="29">
        <f t="shared" si="21"/>
        <v>0</v>
      </c>
      <c r="L377" s="24">
        <f t="shared" si="22"/>
        <v>4</v>
      </c>
      <c r="M377" s="24" t="str">
        <f>VLOOKUP(L377,mês!A:B,2,0)</f>
        <v>Abril</v>
      </c>
      <c r="N377" s="24" t="str">
        <f t="shared" si="23"/>
        <v xml:space="preserve">Diretoria </v>
      </c>
    </row>
    <row r="378" spans="1:14" ht="57" customHeight="1" x14ac:dyDescent="0.2">
      <c r="A378" s="24" t="s">
        <v>451</v>
      </c>
      <c r="B378" s="25">
        <v>44662</v>
      </c>
      <c r="C378" s="26">
        <v>15345</v>
      </c>
      <c r="D378" s="26" t="s">
        <v>65</v>
      </c>
      <c r="E378" s="27" t="s">
        <v>87</v>
      </c>
      <c r="F378" s="28" t="s">
        <v>591</v>
      </c>
      <c r="G378" s="26" t="s">
        <v>68</v>
      </c>
      <c r="H378" s="29">
        <v>77.760000000000005</v>
      </c>
      <c r="J378" s="29">
        <f t="shared" si="20"/>
        <v>77.760000000000005</v>
      </c>
      <c r="K378" s="29">
        <f t="shared" si="21"/>
        <v>0</v>
      </c>
      <c r="L378" s="24">
        <f t="shared" si="22"/>
        <v>4</v>
      </c>
      <c r="M378" s="24" t="str">
        <f>VLOOKUP(L378,mês!A:B,2,0)</f>
        <v>Abril</v>
      </c>
      <c r="N378" s="24" t="str">
        <f t="shared" si="23"/>
        <v xml:space="preserve">Diretoria </v>
      </c>
    </row>
    <row r="379" spans="1:14" ht="57" customHeight="1" x14ac:dyDescent="0.2">
      <c r="A379" s="24" t="s">
        <v>451</v>
      </c>
      <c r="B379" s="25">
        <v>44662</v>
      </c>
      <c r="C379" s="26">
        <v>15347</v>
      </c>
      <c r="D379" s="26" t="s">
        <v>65</v>
      </c>
      <c r="E379" s="27" t="s">
        <v>592</v>
      </c>
      <c r="F379" s="28" t="s">
        <v>593</v>
      </c>
      <c r="G379" s="26" t="s">
        <v>68</v>
      </c>
      <c r="H379" s="29">
        <v>6138.24</v>
      </c>
      <c r="J379" s="29">
        <f t="shared" si="20"/>
        <v>6138.24</v>
      </c>
      <c r="K379" s="29">
        <f t="shared" si="21"/>
        <v>0</v>
      </c>
      <c r="L379" s="24">
        <f t="shared" si="22"/>
        <v>4</v>
      </c>
      <c r="M379" s="24" t="str">
        <f>VLOOKUP(L379,mês!A:B,2,0)</f>
        <v>Abril</v>
      </c>
      <c r="N379" s="24" t="str">
        <f t="shared" si="23"/>
        <v xml:space="preserve">Diretoria </v>
      </c>
    </row>
    <row r="380" spans="1:14" ht="57" customHeight="1" x14ac:dyDescent="0.2">
      <c r="A380" s="24" t="s">
        <v>451</v>
      </c>
      <c r="B380" s="25">
        <v>44662</v>
      </c>
      <c r="C380" s="26">
        <v>15340</v>
      </c>
      <c r="D380" s="26" t="s">
        <v>65</v>
      </c>
      <c r="E380" s="27" t="s">
        <v>470</v>
      </c>
      <c r="F380" s="28" t="s">
        <v>594</v>
      </c>
      <c r="G380" s="26" t="s">
        <v>68</v>
      </c>
      <c r="H380" s="29">
        <v>753.07</v>
      </c>
      <c r="J380" s="29">
        <f t="shared" si="20"/>
        <v>753.07</v>
      </c>
      <c r="K380" s="29">
        <f t="shared" si="21"/>
        <v>0</v>
      </c>
      <c r="L380" s="24">
        <f t="shared" si="22"/>
        <v>4</v>
      </c>
      <c r="M380" s="24" t="str">
        <f>VLOOKUP(L380,mês!A:B,2,0)</f>
        <v>Abril</v>
      </c>
      <c r="N380" s="24" t="str">
        <f t="shared" si="23"/>
        <v xml:space="preserve">Diretoria </v>
      </c>
    </row>
    <row r="381" spans="1:14" ht="57" customHeight="1" x14ac:dyDescent="0.2">
      <c r="A381" s="24" t="s">
        <v>451</v>
      </c>
      <c r="B381" s="25">
        <v>44664</v>
      </c>
      <c r="C381" s="26">
        <v>15354</v>
      </c>
      <c r="D381" s="26" t="s">
        <v>160</v>
      </c>
      <c r="E381" s="27" t="s">
        <v>470</v>
      </c>
      <c r="F381" s="28" t="s">
        <v>595</v>
      </c>
      <c r="G381" s="26" t="s">
        <v>68</v>
      </c>
      <c r="H381" s="29">
        <v>753.07</v>
      </c>
      <c r="J381" s="29">
        <f t="shared" si="20"/>
        <v>753.07</v>
      </c>
      <c r="K381" s="29">
        <f t="shared" si="21"/>
        <v>0</v>
      </c>
      <c r="L381" s="24">
        <f t="shared" si="22"/>
        <v>4</v>
      </c>
      <c r="M381" s="24" t="str">
        <f>VLOOKUP(L381,mês!A:B,2,0)</f>
        <v>Abril</v>
      </c>
      <c r="N381" s="24" t="str">
        <f t="shared" si="23"/>
        <v xml:space="preserve">Diretoria </v>
      </c>
    </row>
    <row r="382" spans="1:14" ht="57" customHeight="1" x14ac:dyDescent="0.2">
      <c r="A382" s="24" t="s">
        <v>451</v>
      </c>
      <c r="B382" s="25">
        <v>44664</v>
      </c>
      <c r="C382" s="26">
        <v>15357</v>
      </c>
      <c r="D382" s="26" t="s">
        <v>65</v>
      </c>
      <c r="E382" s="27" t="s">
        <v>470</v>
      </c>
      <c r="F382" s="28" t="s">
        <v>596</v>
      </c>
      <c r="G382" s="26" t="s">
        <v>68</v>
      </c>
      <c r="H382" s="29">
        <v>1071.28</v>
      </c>
      <c r="J382" s="29">
        <f t="shared" si="20"/>
        <v>1071.28</v>
      </c>
      <c r="K382" s="29">
        <f t="shared" si="21"/>
        <v>0</v>
      </c>
      <c r="L382" s="24">
        <f t="shared" si="22"/>
        <v>4</v>
      </c>
      <c r="M382" s="24" t="str">
        <f>VLOOKUP(L382,mês!A:B,2,0)</f>
        <v>Abril</v>
      </c>
      <c r="N382" s="24" t="str">
        <f t="shared" si="23"/>
        <v xml:space="preserve">Diretoria </v>
      </c>
    </row>
    <row r="383" spans="1:14" ht="57" customHeight="1" x14ac:dyDescent="0.2">
      <c r="A383" s="24" t="s">
        <v>451</v>
      </c>
      <c r="B383" s="25">
        <v>44664</v>
      </c>
      <c r="C383" s="26">
        <v>15356</v>
      </c>
      <c r="D383" s="26" t="s">
        <v>65</v>
      </c>
      <c r="E383" s="27" t="s">
        <v>470</v>
      </c>
      <c r="F383" s="28" t="s">
        <v>597</v>
      </c>
      <c r="G383" s="26" t="s">
        <v>68</v>
      </c>
      <c r="H383" s="29">
        <v>1320.41</v>
      </c>
      <c r="J383" s="29">
        <f t="shared" si="20"/>
        <v>1320.41</v>
      </c>
      <c r="K383" s="29">
        <f t="shared" si="21"/>
        <v>0</v>
      </c>
      <c r="L383" s="24">
        <f t="shared" si="22"/>
        <v>4</v>
      </c>
      <c r="M383" s="24" t="str">
        <f>VLOOKUP(L383,mês!A:B,2,0)</f>
        <v>Abril</v>
      </c>
      <c r="N383" s="24" t="str">
        <f t="shared" si="23"/>
        <v xml:space="preserve">Diretoria </v>
      </c>
    </row>
    <row r="384" spans="1:14" ht="57" customHeight="1" x14ac:dyDescent="0.2">
      <c r="A384" s="24" t="s">
        <v>451</v>
      </c>
      <c r="B384" s="25">
        <v>44664</v>
      </c>
      <c r="C384" s="26">
        <v>15358</v>
      </c>
      <c r="D384" s="26" t="s">
        <v>189</v>
      </c>
      <c r="E384" s="27" t="s">
        <v>470</v>
      </c>
      <c r="F384" s="28" t="s">
        <v>598</v>
      </c>
      <c r="G384" s="26" t="s">
        <v>68</v>
      </c>
      <c r="H384" s="29">
        <v>1146.02</v>
      </c>
      <c r="J384" s="29">
        <f t="shared" si="20"/>
        <v>1146.02</v>
      </c>
      <c r="K384" s="29">
        <f t="shared" si="21"/>
        <v>0</v>
      </c>
      <c r="L384" s="24">
        <f t="shared" si="22"/>
        <v>4</v>
      </c>
      <c r="M384" s="24" t="str">
        <f>VLOOKUP(L384,mês!A:B,2,0)</f>
        <v>Abril</v>
      </c>
      <c r="N384" s="24" t="str">
        <f t="shared" si="23"/>
        <v xml:space="preserve">Diretoria </v>
      </c>
    </row>
    <row r="385" spans="1:14" ht="57" customHeight="1" x14ac:dyDescent="0.2">
      <c r="A385" s="24" t="s">
        <v>451</v>
      </c>
      <c r="B385" s="25">
        <v>44664</v>
      </c>
      <c r="C385" s="26">
        <v>15359</v>
      </c>
      <c r="D385" s="26" t="s">
        <v>65</v>
      </c>
      <c r="E385" s="27" t="s">
        <v>470</v>
      </c>
      <c r="F385" s="28" t="s">
        <v>599</v>
      </c>
      <c r="G385" s="26" t="s">
        <v>68</v>
      </c>
      <c r="H385" s="29">
        <v>2435.2800000000002</v>
      </c>
      <c r="J385" s="29">
        <f t="shared" si="20"/>
        <v>2435.2800000000002</v>
      </c>
      <c r="K385" s="29">
        <f t="shared" si="21"/>
        <v>0</v>
      </c>
      <c r="L385" s="24">
        <f t="shared" si="22"/>
        <v>4</v>
      </c>
      <c r="M385" s="24" t="str">
        <f>VLOOKUP(L385,mês!A:B,2,0)</f>
        <v>Abril</v>
      </c>
      <c r="N385" s="24" t="str">
        <f t="shared" si="23"/>
        <v xml:space="preserve">Diretoria </v>
      </c>
    </row>
    <row r="386" spans="1:14" ht="57" customHeight="1" x14ac:dyDescent="0.2">
      <c r="A386" s="24" t="s">
        <v>451</v>
      </c>
      <c r="B386" s="25">
        <v>44665</v>
      </c>
      <c r="C386" s="26">
        <v>15338</v>
      </c>
      <c r="D386" s="26" t="s">
        <v>600</v>
      </c>
      <c r="E386" s="27" t="s">
        <v>601</v>
      </c>
      <c r="F386" s="28" t="s">
        <v>602</v>
      </c>
      <c r="G386" s="26" t="s">
        <v>68</v>
      </c>
      <c r="H386" s="29">
        <v>8.52</v>
      </c>
      <c r="J386" s="29">
        <f t="shared" si="20"/>
        <v>8.52</v>
      </c>
      <c r="K386" s="29">
        <f t="shared" si="21"/>
        <v>0</v>
      </c>
      <c r="L386" s="24">
        <f t="shared" si="22"/>
        <v>4</v>
      </c>
      <c r="M386" s="24" t="str">
        <f>VLOOKUP(L386,mês!A:B,2,0)</f>
        <v>Abril</v>
      </c>
      <c r="N386" s="24" t="str">
        <f t="shared" si="23"/>
        <v xml:space="preserve">Diretoria </v>
      </c>
    </row>
    <row r="387" spans="1:14" ht="57" customHeight="1" x14ac:dyDescent="0.2">
      <c r="A387" s="24" t="s">
        <v>451</v>
      </c>
      <c r="B387" s="25">
        <v>44665</v>
      </c>
      <c r="C387" s="26">
        <v>15363</v>
      </c>
      <c r="D387" s="26" t="s">
        <v>65</v>
      </c>
      <c r="E387" s="27" t="s">
        <v>603</v>
      </c>
      <c r="F387" s="28" t="s">
        <v>604</v>
      </c>
      <c r="G387" s="26" t="s">
        <v>68</v>
      </c>
      <c r="H387" s="29">
        <v>1987</v>
      </c>
      <c r="J387" s="29">
        <f t="shared" ref="J387:J450" si="24">IF(G387="Não",0,H387)</f>
        <v>1987</v>
      </c>
      <c r="K387" s="29">
        <f t="shared" ref="K387:K450" si="25">IF(G387="Não",H387,0)</f>
        <v>0</v>
      </c>
      <c r="L387" s="24">
        <f t="shared" ref="L387:L450" si="26">MONTH(B387)</f>
        <v>4</v>
      </c>
      <c r="M387" s="24" t="str">
        <f>VLOOKUP(L387,mês!A:B,2,0)</f>
        <v>Abril</v>
      </c>
      <c r="N387" s="24" t="str">
        <f t="shared" ref="N387:N450" si="27">LEFT(A387,SEARCH("-",A387)-1)</f>
        <v xml:space="preserve">Diretoria </v>
      </c>
    </row>
    <row r="388" spans="1:14" ht="57" customHeight="1" x14ac:dyDescent="0.2">
      <c r="A388" s="24" t="s">
        <v>451</v>
      </c>
      <c r="B388" s="25">
        <v>44669</v>
      </c>
      <c r="C388" s="26">
        <v>15368</v>
      </c>
      <c r="D388" s="26" t="s">
        <v>65</v>
      </c>
      <c r="E388" s="27" t="s">
        <v>470</v>
      </c>
      <c r="F388" s="28" t="s">
        <v>605</v>
      </c>
      <c r="G388" s="26" t="s">
        <v>68</v>
      </c>
      <c r="H388" s="29">
        <v>317.17</v>
      </c>
      <c r="J388" s="29">
        <f t="shared" si="24"/>
        <v>317.17</v>
      </c>
      <c r="K388" s="29">
        <f t="shared" si="25"/>
        <v>0</v>
      </c>
      <c r="L388" s="24">
        <f t="shared" si="26"/>
        <v>4</v>
      </c>
      <c r="M388" s="24" t="str">
        <f>VLOOKUP(L388,mês!A:B,2,0)</f>
        <v>Abril</v>
      </c>
      <c r="N388" s="24" t="str">
        <f t="shared" si="27"/>
        <v xml:space="preserve">Diretoria </v>
      </c>
    </row>
    <row r="389" spans="1:14" ht="57" customHeight="1" x14ac:dyDescent="0.2">
      <c r="A389" s="24" t="s">
        <v>451</v>
      </c>
      <c r="B389" s="25">
        <v>44670</v>
      </c>
      <c r="C389" s="26">
        <v>15377</v>
      </c>
      <c r="D389" s="26" t="s">
        <v>65</v>
      </c>
      <c r="E389" s="27" t="s">
        <v>89</v>
      </c>
      <c r="F389" s="28" t="s">
        <v>606</v>
      </c>
      <c r="G389" s="26" t="s">
        <v>68</v>
      </c>
      <c r="H389" s="29">
        <v>910</v>
      </c>
      <c r="J389" s="29">
        <f t="shared" si="24"/>
        <v>910</v>
      </c>
      <c r="K389" s="29">
        <f t="shared" si="25"/>
        <v>0</v>
      </c>
      <c r="L389" s="24">
        <f t="shared" si="26"/>
        <v>4</v>
      </c>
      <c r="M389" s="24" t="str">
        <f>VLOOKUP(L389,mês!A:B,2,0)</f>
        <v>Abril</v>
      </c>
      <c r="N389" s="24" t="str">
        <f t="shared" si="27"/>
        <v xml:space="preserve">Diretoria </v>
      </c>
    </row>
    <row r="390" spans="1:14" ht="57" customHeight="1" x14ac:dyDescent="0.2">
      <c r="A390" s="24" t="s">
        <v>451</v>
      </c>
      <c r="B390" s="25">
        <v>44670</v>
      </c>
      <c r="C390" s="26">
        <v>15378</v>
      </c>
      <c r="D390" s="26" t="s">
        <v>65</v>
      </c>
      <c r="E390" s="27" t="s">
        <v>607</v>
      </c>
      <c r="F390" s="28" t="s">
        <v>608</v>
      </c>
      <c r="G390" s="26" t="s">
        <v>68</v>
      </c>
      <c r="H390" s="29">
        <v>105.32</v>
      </c>
      <c r="J390" s="29">
        <f t="shared" si="24"/>
        <v>105.32</v>
      </c>
      <c r="K390" s="29">
        <f t="shared" si="25"/>
        <v>0</v>
      </c>
      <c r="L390" s="24">
        <f t="shared" si="26"/>
        <v>4</v>
      </c>
      <c r="M390" s="24" t="str">
        <f>VLOOKUP(L390,mês!A:B,2,0)</f>
        <v>Abril</v>
      </c>
      <c r="N390" s="24" t="str">
        <f t="shared" si="27"/>
        <v xml:space="preserve">Diretoria </v>
      </c>
    </row>
    <row r="391" spans="1:14" ht="57" customHeight="1" x14ac:dyDescent="0.2">
      <c r="A391" s="24" t="s">
        <v>451</v>
      </c>
      <c r="B391" s="25">
        <v>44671</v>
      </c>
      <c r="C391" s="26">
        <v>15379</v>
      </c>
      <c r="D391" s="26" t="s">
        <v>600</v>
      </c>
      <c r="E391" s="27" t="s">
        <v>214</v>
      </c>
      <c r="F391" s="28" t="s">
        <v>609</v>
      </c>
      <c r="G391" s="26" t="s">
        <v>68</v>
      </c>
      <c r="H391" s="29">
        <v>8.52</v>
      </c>
      <c r="J391" s="29">
        <f t="shared" si="24"/>
        <v>8.52</v>
      </c>
      <c r="K391" s="29">
        <f t="shared" si="25"/>
        <v>0</v>
      </c>
      <c r="L391" s="24">
        <f t="shared" si="26"/>
        <v>4</v>
      </c>
      <c r="M391" s="24" t="str">
        <f>VLOOKUP(L391,mês!A:B,2,0)</f>
        <v>Abril</v>
      </c>
      <c r="N391" s="24" t="str">
        <f t="shared" si="27"/>
        <v xml:space="preserve">Diretoria </v>
      </c>
    </row>
    <row r="392" spans="1:14" ht="57" customHeight="1" x14ac:dyDescent="0.2">
      <c r="A392" s="24" t="s">
        <v>451</v>
      </c>
      <c r="B392" s="25">
        <v>44676</v>
      </c>
      <c r="C392" s="26">
        <v>15375</v>
      </c>
      <c r="D392" s="26" t="s">
        <v>600</v>
      </c>
      <c r="E392" s="27" t="s">
        <v>214</v>
      </c>
      <c r="F392" s="28" t="s">
        <v>610</v>
      </c>
      <c r="G392" s="26" t="s">
        <v>68</v>
      </c>
      <c r="H392" s="29">
        <v>16.399999999999999</v>
      </c>
      <c r="J392" s="29">
        <f t="shared" si="24"/>
        <v>16.399999999999999</v>
      </c>
      <c r="K392" s="29">
        <f t="shared" si="25"/>
        <v>0</v>
      </c>
      <c r="L392" s="24">
        <f t="shared" si="26"/>
        <v>4</v>
      </c>
      <c r="M392" s="24" t="str">
        <f>VLOOKUP(L392,mês!A:B,2,0)</f>
        <v>Abril</v>
      </c>
      <c r="N392" s="24" t="str">
        <f t="shared" si="27"/>
        <v xml:space="preserve">Diretoria </v>
      </c>
    </row>
    <row r="393" spans="1:14" ht="57" customHeight="1" x14ac:dyDescent="0.2">
      <c r="A393" s="24" t="s">
        <v>451</v>
      </c>
      <c r="B393" s="25">
        <v>44676</v>
      </c>
      <c r="C393" s="26">
        <v>15382</v>
      </c>
      <c r="D393" s="26" t="s">
        <v>171</v>
      </c>
      <c r="E393" s="27" t="s">
        <v>611</v>
      </c>
      <c r="F393" s="28" t="s">
        <v>612</v>
      </c>
      <c r="G393" s="26" t="s">
        <v>68</v>
      </c>
      <c r="H393" s="29">
        <v>2070</v>
      </c>
      <c r="J393" s="29">
        <f t="shared" si="24"/>
        <v>2070</v>
      </c>
      <c r="K393" s="29">
        <f t="shared" si="25"/>
        <v>0</v>
      </c>
      <c r="L393" s="24">
        <f t="shared" si="26"/>
        <v>4</v>
      </c>
      <c r="M393" s="24" t="str">
        <f>VLOOKUP(L393,mês!A:B,2,0)</f>
        <v>Abril</v>
      </c>
      <c r="N393" s="24" t="str">
        <f t="shared" si="27"/>
        <v xml:space="preserve">Diretoria </v>
      </c>
    </row>
    <row r="394" spans="1:14" ht="57" customHeight="1" x14ac:dyDescent="0.2">
      <c r="A394" s="24" t="s">
        <v>451</v>
      </c>
      <c r="B394" s="25">
        <v>44676</v>
      </c>
      <c r="C394" s="26">
        <v>15383</v>
      </c>
      <c r="D394" s="26" t="s">
        <v>171</v>
      </c>
      <c r="E394" s="27" t="s">
        <v>611</v>
      </c>
      <c r="F394" s="28" t="s">
        <v>613</v>
      </c>
      <c r="G394" s="26" t="s">
        <v>68</v>
      </c>
      <c r="H394" s="29">
        <v>300</v>
      </c>
      <c r="J394" s="29">
        <f t="shared" si="24"/>
        <v>300</v>
      </c>
      <c r="K394" s="29">
        <f t="shared" si="25"/>
        <v>0</v>
      </c>
      <c r="L394" s="24">
        <f t="shared" si="26"/>
        <v>4</v>
      </c>
      <c r="M394" s="24" t="str">
        <f>VLOOKUP(L394,mês!A:B,2,0)</f>
        <v>Abril</v>
      </c>
      <c r="N394" s="24" t="str">
        <f t="shared" si="27"/>
        <v xml:space="preserve">Diretoria </v>
      </c>
    </row>
    <row r="395" spans="1:14" ht="57" customHeight="1" x14ac:dyDescent="0.2">
      <c r="A395" s="24" t="s">
        <v>451</v>
      </c>
      <c r="B395" s="25">
        <v>44676</v>
      </c>
      <c r="C395" s="26">
        <v>15384</v>
      </c>
      <c r="D395" s="26" t="s">
        <v>77</v>
      </c>
      <c r="E395" s="27" t="s">
        <v>614</v>
      </c>
      <c r="F395" s="28" t="s">
        <v>615</v>
      </c>
      <c r="G395" s="26" t="s">
        <v>68</v>
      </c>
      <c r="H395" s="29">
        <v>180</v>
      </c>
      <c r="J395" s="29">
        <f t="shared" si="24"/>
        <v>180</v>
      </c>
      <c r="K395" s="29">
        <f t="shared" si="25"/>
        <v>0</v>
      </c>
      <c r="L395" s="24">
        <f t="shared" si="26"/>
        <v>4</v>
      </c>
      <c r="M395" s="24" t="str">
        <f>VLOOKUP(L395,mês!A:B,2,0)</f>
        <v>Abril</v>
      </c>
      <c r="N395" s="24" t="str">
        <f t="shared" si="27"/>
        <v xml:space="preserve">Diretoria </v>
      </c>
    </row>
    <row r="396" spans="1:14" ht="57" customHeight="1" x14ac:dyDescent="0.2">
      <c r="A396" s="24" t="s">
        <v>451</v>
      </c>
      <c r="B396" s="25">
        <v>44676</v>
      </c>
      <c r="C396" s="26">
        <v>15385</v>
      </c>
      <c r="D396" s="26" t="s">
        <v>478</v>
      </c>
      <c r="E396" s="27" t="s">
        <v>616</v>
      </c>
      <c r="F396" s="28" t="s">
        <v>617</v>
      </c>
      <c r="G396" s="26" t="s">
        <v>68</v>
      </c>
      <c r="H396" s="29">
        <v>195</v>
      </c>
      <c r="J396" s="29">
        <f t="shared" si="24"/>
        <v>195</v>
      </c>
      <c r="K396" s="29">
        <f t="shared" si="25"/>
        <v>0</v>
      </c>
      <c r="L396" s="24">
        <f t="shared" si="26"/>
        <v>4</v>
      </c>
      <c r="M396" s="24" t="str">
        <f>VLOOKUP(L396,mês!A:B,2,0)</f>
        <v>Abril</v>
      </c>
      <c r="N396" s="24" t="str">
        <f t="shared" si="27"/>
        <v xml:space="preserve">Diretoria </v>
      </c>
    </row>
    <row r="397" spans="1:14" ht="57" customHeight="1" x14ac:dyDescent="0.2">
      <c r="A397" s="24" t="s">
        <v>451</v>
      </c>
      <c r="B397" s="25">
        <v>44676</v>
      </c>
      <c r="C397" s="26">
        <v>15386</v>
      </c>
      <c r="D397" s="26" t="s">
        <v>618</v>
      </c>
      <c r="E397" s="27" t="s">
        <v>619</v>
      </c>
      <c r="F397" s="28" t="s">
        <v>620</v>
      </c>
      <c r="G397" s="26" t="s">
        <v>68</v>
      </c>
      <c r="H397" s="29">
        <v>65</v>
      </c>
      <c r="J397" s="29">
        <f t="shared" si="24"/>
        <v>65</v>
      </c>
      <c r="K397" s="29">
        <f t="shared" si="25"/>
        <v>0</v>
      </c>
      <c r="L397" s="24">
        <f t="shared" si="26"/>
        <v>4</v>
      </c>
      <c r="M397" s="24" t="str">
        <f>VLOOKUP(L397,mês!A:B,2,0)</f>
        <v>Abril</v>
      </c>
      <c r="N397" s="24" t="str">
        <f t="shared" si="27"/>
        <v xml:space="preserve">Diretoria </v>
      </c>
    </row>
    <row r="398" spans="1:14" ht="57" customHeight="1" x14ac:dyDescent="0.2">
      <c r="A398" s="24" t="s">
        <v>451</v>
      </c>
      <c r="B398" s="25">
        <v>44676</v>
      </c>
      <c r="C398" s="26">
        <v>15387</v>
      </c>
      <c r="D398" s="26" t="s">
        <v>195</v>
      </c>
      <c r="E398" s="27" t="s">
        <v>616</v>
      </c>
      <c r="F398" s="28" t="s">
        <v>621</v>
      </c>
      <c r="G398" s="26" t="s">
        <v>68</v>
      </c>
      <c r="H398" s="29">
        <v>80</v>
      </c>
      <c r="J398" s="29">
        <f t="shared" si="24"/>
        <v>80</v>
      </c>
      <c r="K398" s="29">
        <f t="shared" si="25"/>
        <v>0</v>
      </c>
      <c r="L398" s="24">
        <f t="shared" si="26"/>
        <v>4</v>
      </c>
      <c r="M398" s="24" t="str">
        <f>VLOOKUP(L398,mês!A:B,2,0)</f>
        <v>Abril</v>
      </c>
      <c r="N398" s="24" t="str">
        <f t="shared" si="27"/>
        <v xml:space="preserve">Diretoria </v>
      </c>
    </row>
    <row r="399" spans="1:14" ht="57" customHeight="1" x14ac:dyDescent="0.2">
      <c r="A399" s="24" t="s">
        <v>451</v>
      </c>
      <c r="B399" s="25">
        <v>44676</v>
      </c>
      <c r="C399" s="26">
        <v>15393</v>
      </c>
      <c r="D399" s="26" t="s">
        <v>65</v>
      </c>
      <c r="E399" s="27" t="s">
        <v>89</v>
      </c>
      <c r="F399" s="28" t="s">
        <v>622</v>
      </c>
      <c r="G399" s="26" t="s">
        <v>68</v>
      </c>
      <c r="H399" s="29">
        <v>495</v>
      </c>
      <c r="J399" s="29">
        <f t="shared" si="24"/>
        <v>495</v>
      </c>
      <c r="K399" s="29">
        <f t="shared" si="25"/>
        <v>0</v>
      </c>
      <c r="L399" s="24">
        <f t="shared" si="26"/>
        <v>4</v>
      </c>
      <c r="M399" s="24" t="str">
        <f>VLOOKUP(L399,mês!A:B,2,0)</f>
        <v>Abril</v>
      </c>
      <c r="N399" s="24" t="str">
        <f t="shared" si="27"/>
        <v xml:space="preserve">Diretoria </v>
      </c>
    </row>
    <row r="400" spans="1:14" ht="57" customHeight="1" x14ac:dyDescent="0.2">
      <c r="A400" s="24" t="s">
        <v>451</v>
      </c>
      <c r="B400" s="25">
        <v>44677</v>
      </c>
      <c r="C400" s="26">
        <v>15395</v>
      </c>
      <c r="D400" s="26" t="s">
        <v>65</v>
      </c>
      <c r="E400" s="27" t="s">
        <v>623</v>
      </c>
      <c r="F400" s="28" t="s">
        <v>624</v>
      </c>
      <c r="G400" s="26" t="s">
        <v>68</v>
      </c>
      <c r="H400" s="29">
        <v>590</v>
      </c>
      <c r="J400" s="29">
        <f t="shared" si="24"/>
        <v>590</v>
      </c>
      <c r="K400" s="29">
        <f t="shared" si="25"/>
        <v>0</v>
      </c>
      <c r="L400" s="24">
        <f t="shared" si="26"/>
        <v>4</v>
      </c>
      <c r="M400" s="24" t="str">
        <f>VLOOKUP(L400,mês!A:B,2,0)</f>
        <v>Abril</v>
      </c>
      <c r="N400" s="24" t="str">
        <f t="shared" si="27"/>
        <v xml:space="preserve">Diretoria </v>
      </c>
    </row>
    <row r="401" spans="1:14" ht="57" customHeight="1" x14ac:dyDescent="0.2">
      <c r="A401" s="24" t="s">
        <v>451</v>
      </c>
      <c r="B401" s="25">
        <v>44678</v>
      </c>
      <c r="C401" s="26">
        <v>15403</v>
      </c>
      <c r="D401" s="26" t="s">
        <v>496</v>
      </c>
      <c r="E401" s="27" t="s">
        <v>352</v>
      </c>
      <c r="F401" s="28" t="s">
        <v>625</v>
      </c>
      <c r="G401" s="26" t="s">
        <v>68</v>
      </c>
      <c r="H401" s="29">
        <v>25</v>
      </c>
      <c r="J401" s="29">
        <f t="shared" si="24"/>
        <v>25</v>
      </c>
      <c r="K401" s="29">
        <f t="shared" si="25"/>
        <v>0</v>
      </c>
      <c r="L401" s="24">
        <f t="shared" si="26"/>
        <v>4</v>
      </c>
      <c r="M401" s="24" t="str">
        <f>VLOOKUP(L401,mês!A:B,2,0)</f>
        <v>Abril</v>
      </c>
      <c r="N401" s="24" t="str">
        <f t="shared" si="27"/>
        <v xml:space="preserve">Diretoria </v>
      </c>
    </row>
    <row r="402" spans="1:14" ht="57" customHeight="1" x14ac:dyDescent="0.2">
      <c r="A402" s="24" t="s">
        <v>451</v>
      </c>
      <c r="B402" s="25">
        <v>44678</v>
      </c>
      <c r="C402" s="26">
        <v>15407</v>
      </c>
      <c r="D402" s="26" t="s">
        <v>65</v>
      </c>
      <c r="E402" s="27" t="s">
        <v>626</v>
      </c>
      <c r="F402" s="28" t="s">
        <v>627</v>
      </c>
      <c r="G402" s="26" t="s">
        <v>68</v>
      </c>
      <c r="H402" s="29">
        <v>540</v>
      </c>
      <c r="J402" s="29">
        <f t="shared" si="24"/>
        <v>540</v>
      </c>
      <c r="K402" s="29">
        <f t="shared" si="25"/>
        <v>0</v>
      </c>
      <c r="L402" s="24">
        <f t="shared" si="26"/>
        <v>4</v>
      </c>
      <c r="M402" s="24" t="str">
        <f>VLOOKUP(L402,mês!A:B,2,0)</f>
        <v>Abril</v>
      </c>
      <c r="N402" s="24" t="str">
        <f t="shared" si="27"/>
        <v xml:space="preserve">Diretoria </v>
      </c>
    </row>
    <row r="403" spans="1:14" ht="57" customHeight="1" x14ac:dyDescent="0.2">
      <c r="A403" s="24" t="s">
        <v>451</v>
      </c>
      <c r="B403" s="25">
        <v>44679</v>
      </c>
      <c r="C403" s="26">
        <v>15408</v>
      </c>
      <c r="D403" s="26" t="s">
        <v>65</v>
      </c>
      <c r="E403" s="27" t="s">
        <v>87</v>
      </c>
      <c r="F403" s="28" t="s">
        <v>628</v>
      </c>
      <c r="G403" s="26" t="s">
        <v>68</v>
      </c>
      <c r="H403" s="29">
        <v>1581.89</v>
      </c>
      <c r="J403" s="29">
        <f t="shared" si="24"/>
        <v>1581.89</v>
      </c>
      <c r="K403" s="29">
        <f t="shared" si="25"/>
        <v>0</v>
      </c>
      <c r="L403" s="24">
        <f t="shared" si="26"/>
        <v>4</v>
      </c>
      <c r="M403" s="24" t="str">
        <f>VLOOKUP(L403,mês!A:B,2,0)</f>
        <v>Abril</v>
      </c>
      <c r="N403" s="24" t="str">
        <f t="shared" si="27"/>
        <v xml:space="preserve">Diretoria </v>
      </c>
    </row>
    <row r="404" spans="1:14" ht="57" customHeight="1" x14ac:dyDescent="0.2">
      <c r="A404" s="24" t="s">
        <v>451</v>
      </c>
      <c r="B404" s="25">
        <v>44679</v>
      </c>
      <c r="C404" s="26">
        <v>15412</v>
      </c>
      <c r="D404" s="26" t="s">
        <v>65</v>
      </c>
      <c r="E404" s="27" t="s">
        <v>196</v>
      </c>
      <c r="F404" s="28" t="s">
        <v>629</v>
      </c>
      <c r="G404" s="26" t="s">
        <v>68</v>
      </c>
      <c r="H404" s="29">
        <v>69684</v>
      </c>
      <c r="J404" s="29">
        <f t="shared" si="24"/>
        <v>69684</v>
      </c>
      <c r="K404" s="29">
        <f t="shared" si="25"/>
        <v>0</v>
      </c>
      <c r="L404" s="24">
        <f t="shared" si="26"/>
        <v>4</v>
      </c>
      <c r="M404" s="24" t="str">
        <f>VLOOKUP(L404,mês!A:B,2,0)</f>
        <v>Abril</v>
      </c>
      <c r="N404" s="24" t="str">
        <f t="shared" si="27"/>
        <v xml:space="preserve">Diretoria </v>
      </c>
    </row>
    <row r="405" spans="1:14" ht="57" customHeight="1" x14ac:dyDescent="0.2">
      <c r="A405" s="24" t="s">
        <v>451</v>
      </c>
      <c r="B405" s="25">
        <v>44680</v>
      </c>
      <c r="C405" s="26">
        <v>15418</v>
      </c>
      <c r="D405" s="26" t="s">
        <v>65</v>
      </c>
      <c r="E405" s="27" t="s">
        <v>66</v>
      </c>
      <c r="F405" s="28" t="s">
        <v>630</v>
      </c>
      <c r="G405" s="26" t="s">
        <v>68</v>
      </c>
      <c r="H405" s="29">
        <v>8000</v>
      </c>
      <c r="J405" s="29">
        <f t="shared" si="24"/>
        <v>8000</v>
      </c>
      <c r="K405" s="29">
        <f t="shared" si="25"/>
        <v>0</v>
      </c>
      <c r="L405" s="24">
        <f t="shared" si="26"/>
        <v>4</v>
      </c>
      <c r="M405" s="24" t="str">
        <f>VLOOKUP(L405,mês!A:B,2,0)</f>
        <v>Abril</v>
      </c>
      <c r="N405" s="24" t="str">
        <f t="shared" si="27"/>
        <v xml:space="preserve">Diretoria </v>
      </c>
    </row>
    <row r="406" spans="1:14" ht="57" customHeight="1" x14ac:dyDescent="0.2">
      <c r="A406" s="24" t="s">
        <v>451</v>
      </c>
      <c r="B406" s="25">
        <v>44680</v>
      </c>
      <c r="C406" s="26">
        <v>15419</v>
      </c>
      <c r="D406" s="26" t="s">
        <v>65</v>
      </c>
      <c r="E406" s="27" t="s">
        <v>535</v>
      </c>
      <c r="F406" s="28" t="s">
        <v>631</v>
      </c>
      <c r="G406" s="26" t="s">
        <v>68</v>
      </c>
      <c r="H406" s="29">
        <v>4331.34</v>
      </c>
      <c r="J406" s="29">
        <f t="shared" si="24"/>
        <v>4331.34</v>
      </c>
      <c r="K406" s="29">
        <f t="shared" si="25"/>
        <v>0</v>
      </c>
      <c r="L406" s="24">
        <f t="shared" si="26"/>
        <v>4</v>
      </c>
      <c r="M406" s="24" t="str">
        <f>VLOOKUP(L406,mês!A:B,2,0)</f>
        <v>Abril</v>
      </c>
      <c r="N406" s="24" t="str">
        <f t="shared" si="27"/>
        <v xml:space="preserve">Diretoria </v>
      </c>
    </row>
    <row r="407" spans="1:14" ht="57" customHeight="1" x14ac:dyDescent="0.2">
      <c r="A407" s="24" t="s">
        <v>451</v>
      </c>
      <c r="B407" s="25">
        <v>44680</v>
      </c>
      <c r="C407" s="26">
        <v>15420</v>
      </c>
      <c r="D407" s="26" t="s">
        <v>91</v>
      </c>
      <c r="E407" s="27" t="s">
        <v>482</v>
      </c>
      <c r="F407" s="28" t="s">
        <v>632</v>
      </c>
      <c r="G407" s="26" t="s">
        <v>68</v>
      </c>
      <c r="H407" s="29">
        <v>425</v>
      </c>
      <c r="J407" s="29">
        <f t="shared" si="24"/>
        <v>425</v>
      </c>
      <c r="K407" s="29">
        <f t="shared" si="25"/>
        <v>0</v>
      </c>
      <c r="L407" s="24">
        <f t="shared" si="26"/>
        <v>4</v>
      </c>
      <c r="M407" s="24" t="str">
        <f>VLOOKUP(L407,mês!A:B,2,0)</f>
        <v>Abril</v>
      </c>
      <c r="N407" s="24" t="str">
        <f t="shared" si="27"/>
        <v xml:space="preserve">Diretoria </v>
      </c>
    </row>
    <row r="408" spans="1:14" ht="57" customHeight="1" x14ac:dyDescent="0.2">
      <c r="A408" s="24" t="s">
        <v>451</v>
      </c>
      <c r="B408" s="25">
        <v>44680</v>
      </c>
      <c r="C408" s="26">
        <v>15422</v>
      </c>
      <c r="D408" s="26" t="s">
        <v>65</v>
      </c>
      <c r="E408" s="27" t="s">
        <v>535</v>
      </c>
      <c r="F408" s="28" t="s">
        <v>633</v>
      </c>
      <c r="G408" s="26" t="s">
        <v>68</v>
      </c>
      <c r="H408" s="29">
        <v>2638.6</v>
      </c>
      <c r="J408" s="29">
        <f t="shared" si="24"/>
        <v>2638.6</v>
      </c>
      <c r="K408" s="29">
        <f t="shared" si="25"/>
        <v>0</v>
      </c>
      <c r="L408" s="24">
        <f t="shared" si="26"/>
        <v>4</v>
      </c>
      <c r="M408" s="24" t="str">
        <f>VLOOKUP(L408,mês!A:B,2,0)</f>
        <v>Abril</v>
      </c>
      <c r="N408" s="24" t="str">
        <f t="shared" si="27"/>
        <v xml:space="preserve">Diretoria </v>
      </c>
    </row>
    <row r="409" spans="1:14" ht="57" customHeight="1" x14ac:dyDescent="0.2">
      <c r="A409" s="24" t="s">
        <v>451</v>
      </c>
      <c r="B409" s="25">
        <v>44680</v>
      </c>
      <c r="C409" s="26">
        <v>15423</v>
      </c>
      <c r="D409" s="26" t="s">
        <v>65</v>
      </c>
      <c r="E409" s="27" t="s">
        <v>535</v>
      </c>
      <c r="F409" s="28" t="s">
        <v>634</v>
      </c>
      <c r="G409" s="26" t="s">
        <v>68</v>
      </c>
      <c r="H409" s="29">
        <v>1982.43</v>
      </c>
      <c r="J409" s="29">
        <f t="shared" si="24"/>
        <v>1982.43</v>
      </c>
      <c r="K409" s="29">
        <f t="shared" si="25"/>
        <v>0</v>
      </c>
      <c r="L409" s="24">
        <f t="shared" si="26"/>
        <v>4</v>
      </c>
      <c r="M409" s="24" t="str">
        <f>VLOOKUP(L409,mês!A:B,2,0)</f>
        <v>Abril</v>
      </c>
      <c r="N409" s="24" t="str">
        <f t="shared" si="27"/>
        <v xml:space="preserve">Diretoria </v>
      </c>
    </row>
    <row r="410" spans="1:14" ht="57" customHeight="1" x14ac:dyDescent="0.2">
      <c r="A410" s="24" t="s">
        <v>451</v>
      </c>
      <c r="B410" s="25">
        <v>44680</v>
      </c>
      <c r="C410" s="26">
        <v>15424</v>
      </c>
      <c r="D410" s="26" t="s">
        <v>65</v>
      </c>
      <c r="E410" s="27" t="s">
        <v>66</v>
      </c>
      <c r="F410" s="28" t="s">
        <v>635</v>
      </c>
      <c r="G410" s="26" t="s">
        <v>68</v>
      </c>
      <c r="H410" s="29">
        <v>16.28</v>
      </c>
      <c r="J410" s="29">
        <f t="shared" si="24"/>
        <v>16.28</v>
      </c>
      <c r="K410" s="29">
        <f t="shared" si="25"/>
        <v>0</v>
      </c>
      <c r="L410" s="24">
        <f t="shared" si="26"/>
        <v>4</v>
      </c>
      <c r="M410" s="24" t="str">
        <f>VLOOKUP(L410,mês!A:B,2,0)</f>
        <v>Abril</v>
      </c>
      <c r="N410" s="24" t="str">
        <f t="shared" si="27"/>
        <v xml:space="preserve">Diretoria </v>
      </c>
    </row>
    <row r="411" spans="1:14" ht="57" customHeight="1" x14ac:dyDescent="0.2">
      <c r="A411" s="24" t="s">
        <v>451</v>
      </c>
      <c r="B411" s="25">
        <v>44683</v>
      </c>
      <c r="C411" s="26">
        <v>15427</v>
      </c>
      <c r="D411" s="26" t="s">
        <v>636</v>
      </c>
      <c r="E411" s="27" t="s">
        <v>227</v>
      </c>
      <c r="F411" s="28" t="s">
        <v>637</v>
      </c>
      <c r="G411" s="26" t="s">
        <v>68</v>
      </c>
      <c r="H411" s="29">
        <v>227.42</v>
      </c>
      <c r="J411" s="29">
        <f t="shared" si="24"/>
        <v>227.42</v>
      </c>
      <c r="K411" s="29">
        <f t="shared" si="25"/>
        <v>0</v>
      </c>
      <c r="L411" s="24">
        <f t="shared" si="26"/>
        <v>5</v>
      </c>
      <c r="M411" s="24" t="str">
        <f>VLOOKUP(L411,mês!A:B,2,0)</f>
        <v>Maio</v>
      </c>
      <c r="N411" s="24" t="str">
        <f t="shared" si="27"/>
        <v xml:space="preserve">Diretoria </v>
      </c>
    </row>
    <row r="412" spans="1:14" ht="57" customHeight="1" x14ac:dyDescent="0.2">
      <c r="A412" s="24" t="s">
        <v>451</v>
      </c>
      <c r="B412" s="25">
        <v>44683</v>
      </c>
      <c r="C412" s="26">
        <v>15425</v>
      </c>
      <c r="D412" s="26" t="s">
        <v>179</v>
      </c>
      <c r="E412" s="27" t="s">
        <v>75</v>
      </c>
      <c r="F412" s="28" t="s">
        <v>638</v>
      </c>
      <c r="G412" s="26" t="s">
        <v>68</v>
      </c>
      <c r="H412" s="29">
        <v>618.87</v>
      </c>
      <c r="J412" s="29">
        <f t="shared" si="24"/>
        <v>618.87</v>
      </c>
      <c r="K412" s="29">
        <f t="shared" si="25"/>
        <v>0</v>
      </c>
      <c r="L412" s="24">
        <f t="shared" si="26"/>
        <v>5</v>
      </c>
      <c r="M412" s="24" t="str">
        <f>VLOOKUP(L412,mês!A:B,2,0)</f>
        <v>Maio</v>
      </c>
      <c r="N412" s="24" t="str">
        <f t="shared" si="27"/>
        <v xml:space="preserve">Diretoria </v>
      </c>
    </row>
    <row r="413" spans="1:14" ht="57" customHeight="1" x14ac:dyDescent="0.2">
      <c r="A413" s="24" t="s">
        <v>451</v>
      </c>
      <c r="B413" s="25">
        <v>44683</v>
      </c>
      <c r="C413" s="26">
        <v>15430</v>
      </c>
      <c r="D413" s="26" t="s">
        <v>466</v>
      </c>
      <c r="E413" s="27" t="s">
        <v>467</v>
      </c>
      <c r="F413" s="28" t="s">
        <v>639</v>
      </c>
      <c r="G413" s="26" t="s">
        <v>68</v>
      </c>
      <c r="H413" s="29">
        <v>2284.91</v>
      </c>
      <c r="J413" s="29">
        <f t="shared" si="24"/>
        <v>2284.91</v>
      </c>
      <c r="K413" s="29">
        <f t="shared" si="25"/>
        <v>0</v>
      </c>
      <c r="L413" s="24">
        <f t="shared" si="26"/>
        <v>5</v>
      </c>
      <c r="M413" s="24" t="str">
        <f>VLOOKUP(L413,mês!A:B,2,0)</f>
        <v>Maio</v>
      </c>
      <c r="N413" s="24" t="str">
        <f t="shared" si="27"/>
        <v xml:space="preserve">Diretoria </v>
      </c>
    </row>
    <row r="414" spans="1:14" ht="57" customHeight="1" x14ac:dyDescent="0.2">
      <c r="A414" s="24" t="s">
        <v>451</v>
      </c>
      <c r="B414" s="25">
        <v>44684</v>
      </c>
      <c r="C414" s="26">
        <v>15436</v>
      </c>
      <c r="D414" s="26" t="s">
        <v>91</v>
      </c>
      <c r="E414" s="27" t="s">
        <v>227</v>
      </c>
      <c r="F414" s="28" t="s">
        <v>229</v>
      </c>
      <c r="G414" s="26" t="s">
        <v>68</v>
      </c>
      <c r="H414" s="29">
        <v>766.24</v>
      </c>
      <c r="J414" s="29">
        <f t="shared" si="24"/>
        <v>766.24</v>
      </c>
      <c r="K414" s="29">
        <f t="shared" si="25"/>
        <v>0</v>
      </c>
      <c r="L414" s="24">
        <f t="shared" si="26"/>
        <v>5</v>
      </c>
      <c r="M414" s="24" t="str">
        <f>VLOOKUP(L414,mês!A:B,2,0)</f>
        <v>Maio</v>
      </c>
      <c r="N414" s="24" t="str">
        <f t="shared" si="27"/>
        <v xml:space="preserve">Diretoria </v>
      </c>
    </row>
    <row r="415" spans="1:14" ht="57" customHeight="1" x14ac:dyDescent="0.2">
      <c r="A415" s="24" t="s">
        <v>451</v>
      </c>
      <c r="B415" s="25">
        <v>44684</v>
      </c>
      <c r="C415" s="26">
        <v>15437</v>
      </c>
      <c r="D415" s="26" t="s">
        <v>492</v>
      </c>
      <c r="E415" s="27" t="s">
        <v>227</v>
      </c>
      <c r="F415" s="28" t="s">
        <v>229</v>
      </c>
      <c r="G415" s="26" t="s">
        <v>68</v>
      </c>
      <c r="H415" s="29">
        <v>540.03</v>
      </c>
      <c r="J415" s="29">
        <f t="shared" si="24"/>
        <v>540.03</v>
      </c>
      <c r="K415" s="29">
        <f t="shared" si="25"/>
        <v>0</v>
      </c>
      <c r="L415" s="24">
        <f t="shared" si="26"/>
        <v>5</v>
      </c>
      <c r="M415" s="24" t="str">
        <f>VLOOKUP(L415,mês!A:B,2,0)</f>
        <v>Maio</v>
      </c>
      <c r="N415" s="24" t="str">
        <f t="shared" si="27"/>
        <v xml:space="preserve">Diretoria </v>
      </c>
    </row>
    <row r="416" spans="1:14" ht="57" customHeight="1" x14ac:dyDescent="0.2">
      <c r="A416" s="24" t="s">
        <v>451</v>
      </c>
      <c r="B416" s="25">
        <v>44684</v>
      </c>
      <c r="C416" s="26">
        <v>15438</v>
      </c>
      <c r="D416" s="26" t="s">
        <v>492</v>
      </c>
      <c r="E416" s="27" t="s">
        <v>227</v>
      </c>
      <c r="F416" s="28" t="s">
        <v>217</v>
      </c>
      <c r="G416" s="26" t="s">
        <v>68</v>
      </c>
      <c r="H416" s="29">
        <v>657.51</v>
      </c>
      <c r="J416" s="29">
        <f t="shared" si="24"/>
        <v>657.51</v>
      </c>
      <c r="K416" s="29">
        <f t="shared" si="25"/>
        <v>0</v>
      </c>
      <c r="L416" s="24">
        <f t="shared" si="26"/>
        <v>5</v>
      </c>
      <c r="M416" s="24" t="str">
        <f>VLOOKUP(L416,mês!A:B,2,0)</f>
        <v>Maio</v>
      </c>
      <c r="N416" s="24" t="str">
        <f t="shared" si="27"/>
        <v xml:space="preserve">Diretoria </v>
      </c>
    </row>
    <row r="417" spans="1:14" ht="57" customHeight="1" x14ac:dyDescent="0.2">
      <c r="A417" s="24" t="s">
        <v>451</v>
      </c>
      <c r="B417" s="25">
        <v>44684</v>
      </c>
      <c r="C417" s="26">
        <v>15439</v>
      </c>
      <c r="D417" s="26" t="s">
        <v>492</v>
      </c>
      <c r="E417" s="27" t="s">
        <v>227</v>
      </c>
      <c r="F417" s="28" t="s">
        <v>217</v>
      </c>
      <c r="G417" s="26" t="s">
        <v>68</v>
      </c>
      <c r="H417" s="29">
        <v>1526.04</v>
      </c>
      <c r="J417" s="29">
        <f t="shared" si="24"/>
        <v>1526.04</v>
      </c>
      <c r="K417" s="29">
        <f t="shared" si="25"/>
        <v>0</v>
      </c>
      <c r="L417" s="24">
        <f t="shared" si="26"/>
        <v>5</v>
      </c>
      <c r="M417" s="24" t="str">
        <f>VLOOKUP(L417,mês!A:B,2,0)</f>
        <v>Maio</v>
      </c>
      <c r="N417" s="24" t="str">
        <f t="shared" si="27"/>
        <v xml:space="preserve">Diretoria </v>
      </c>
    </row>
    <row r="418" spans="1:14" ht="57" customHeight="1" x14ac:dyDescent="0.2">
      <c r="A418" s="24" t="s">
        <v>451</v>
      </c>
      <c r="B418" s="25">
        <v>44684</v>
      </c>
      <c r="C418" s="26">
        <v>15440</v>
      </c>
      <c r="D418" s="26" t="s">
        <v>492</v>
      </c>
      <c r="E418" s="27" t="s">
        <v>227</v>
      </c>
      <c r="F418" s="28" t="s">
        <v>217</v>
      </c>
      <c r="G418" s="26" t="s">
        <v>68</v>
      </c>
      <c r="H418" s="29">
        <v>2053.9</v>
      </c>
      <c r="J418" s="29">
        <f t="shared" si="24"/>
        <v>2053.9</v>
      </c>
      <c r="K418" s="29">
        <f t="shared" si="25"/>
        <v>0</v>
      </c>
      <c r="L418" s="24">
        <f t="shared" si="26"/>
        <v>5</v>
      </c>
      <c r="M418" s="24" t="str">
        <f>VLOOKUP(L418,mês!A:B,2,0)</f>
        <v>Maio</v>
      </c>
      <c r="N418" s="24" t="str">
        <f t="shared" si="27"/>
        <v xml:space="preserve">Diretoria </v>
      </c>
    </row>
    <row r="419" spans="1:14" ht="57" customHeight="1" x14ac:dyDescent="0.2">
      <c r="A419" s="24" t="s">
        <v>451</v>
      </c>
      <c r="B419" s="25">
        <v>44684</v>
      </c>
      <c r="C419" s="26">
        <v>15441</v>
      </c>
      <c r="D419" s="26" t="s">
        <v>492</v>
      </c>
      <c r="E419" s="27" t="s">
        <v>227</v>
      </c>
      <c r="F419" s="28" t="s">
        <v>217</v>
      </c>
      <c r="G419" s="26" t="s">
        <v>68</v>
      </c>
      <c r="H419" s="29">
        <v>28.61</v>
      </c>
      <c r="J419" s="29">
        <f t="shared" si="24"/>
        <v>28.61</v>
      </c>
      <c r="K419" s="29">
        <f t="shared" si="25"/>
        <v>0</v>
      </c>
      <c r="L419" s="24">
        <f t="shared" si="26"/>
        <v>5</v>
      </c>
      <c r="M419" s="24" t="str">
        <f>VLOOKUP(L419,mês!A:B,2,0)</f>
        <v>Maio</v>
      </c>
      <c r="N419" s="24" t="str">
        <f t="shared" si="27"/>
        <v xml:space="preserve">Diretoria </v>
      </c>
    </row>
    <row r="420" spans="1:14" ht="57" customHeight="1" x14ac:dyDescent="0.2">
      <c r="A420" s="24" t="s">
        <v>451</v>
      </c>
      <c r="B420" s="25">
        <v>44684</v>
      </c>
      <c r="C420" s="26">
        <v>15442</v>
      </c>
      <c r="D420" s="26" t="s">
        <v>492</v>
      </c>
      <c r="E420" s="27" t="s">
        <v>227</v>
      </c>
      <c r="F420" s="28" t="s">
        <v>217</v>
      </c>
      <c r="G420" s="26" t="s">
        <v>68</v>
      </c>
      <c r="H420" s="29">
        <v>127.87</v>
      </c>
      <c r="J420" s="29">
        <f t="shared" si="24"/>
        <v>127.87</v>
      </c>
      <c r="K420" s="29">
        <f t="shared" si="25"/>
        <v>0</v>
      </c>
      <c r="L420" s="24">
        <f t="shared" si="26"/>
        <v>5</v>
      </c>
      <c r="M420" s="24" t="str">
        <f>VLOOKUP(L420,mês!A:B,2,0)</f>
        <v>Maio</v>
      </c>
      <c r="N420" s="24" t="str">
        <f t="shared" si="27"/>
        <v xml:space="preserve">Diretoria </v>
      </c>
    </row>
    <row r="421" spans="1:14" ht="57" customHeight="1" x14ac:dyDescent="0.2">
      <c r="A421" s="24" t="s">
        <v>451</v>
      </c>
      <c r="B421" s="25">
        <v>44684</v>
      </c>
      <c r="C421" s="26">
        <v>15445</v>
      </c>
      <c r="D421" s="26" t="s">
        <v>492</v>
      </c>
      <c r="E421" s="27" t="s">
        <v>227</v>
      </c>
      <c r="F421" s="28" t="s">
        <v>217</v>
      </c>
      <c r="G421" s="26" t="s">
        <v>68</v>
      </c>
      <c r="H421" s="29">
        <v>851.84</v>
      </c>
      <c r="J421" s="29">
        <f t="shared" si="24"/>
        <v>851.84</v>
      </c>
      <c r="K421" s="29">
        <f t="shared" si="25"/>
        <v>0</v>
      </c>
      <c r="L421" s="24">
        <f t="shared" si="26"/>
        <v>5</v>
      </c>
      <c r="M421" s="24" t="str">
        <f>VLOOKUP(L421,mês!A:B,2,0)</f>
        <v>Maio</v>
      </c>
      <c r="N421" s="24" t="str">
        <f t="shared" si="27"/>
        <v xml:space="preserve">Diretoria </v>
      </c>
    </row>
    <row r="422" spans="1:14" ht="57" customHeight="1" x14ac:dyDescent="0.2">
      <c r="A422" s="24" t="s">
        <v>451</v>
      </c>
      <c r="B422" s="25">
        <v>44684</v>
      </c>
      <c r="C422" s="26">
        <v>15447</v>
      </c>
      <c r="D422" s="26" t="s">
        <v>65</v>
      </c>
      <c r="E422" s="27" t="s">
        <v>227</v>
      </c>
      <c r="F422" s="28" t="s">
        <v>217</v>
      </c>
      <c r="G422" s="26" t="s">
        <v>68</v>
      </c>
      <c r="H422" s="29">
        <v>63.49</v>
      </c>
      <c r="J422" s="29">
        <f t="shared" si="24"/>
        <v>63.49</v>
      </c>
      <c r="K422" s="29">
        <f t="shared" si="25"/>
        <v>0</v>
      </c>
      <c r="L422" s="24">
        <f t="shared" si="26"/>
        <v>5</v>
      </c>
      <c r="M422" s="24" t="str">
        <f>VLOOKUP(L422,mês!A:B,2,0)</f>
        <v>Maio</v>
      </c>
      <c r="N422" s="24" t="str">
        <f t="shared" si="27"/>
        <v xml:space="preserve">Diretoria </v>
      </c>
    </row>
    <row r="423" spans="1:14" ht="57" customHeight="1" x14ac:dyDescent="0.2">
      <c r="A423" s="24" t="s">
        <v>451</v>
      </c>
      <c r="B423" s="25">
        <v>44684</v>
      </c>
      <c r="C423" s="26">
        <v>15449</v>
      </c>
      <c r="D423" s="26" t="s">
        <v>492</v>
      </c>
      <c r="E423" s="27" t="s">
        <v>227</v>
      </c>
      <c r="F423" s="28" t="s">
        <v>217</v>
      </c>
      <c r="G423" s="26" t="s">
        <v>68</v>
      </c>
      <c r="H423" s="29">
        <v>985.16</v>
      </c>
      <c r="J423" s="29">
        <f t="shared" si="24"/>
        <v>985.16</v>
      </c>
      <c r="K423" s="29">
        <f t="shared" si="25"/>
        <v>0</v>
      </c>
      <c r="L423" s="24">
        <f t="shared" si="26"/>
        <v>5</v>
      </c>
      <c r="M423" s="24" t="str">
        <f>VLOOKUP(L423,mês!A:B,2,0)</f>
        <v>Maio</v>
      </c>
      <c r="N423" s="24" t="str">
        <f t="shared" si="27"/>
        <v xml:space="preserve">Diretoria </v>
      </c>
    </row>
    <row r="424" spans="1:14" ht="57" customHeight="1" x14ac:dyDescent="0.2">
      <c r="A424" s="24" t="s">
        <v>451</v>
      </c>
      <c r="B424" s="25">
        <v>44684</v>
      </c>
      <c r="C424" s="26">
        <v>15450</v>
      </c>
      <c r="D424" s="26" t="s">
        <v>492</v>
      </c>
      <c r="E424" s="27" t="s">
        <v>227</v>
      </c>
      <c r="F424" s="28" t="s">
        <v>217</v>
      </c>
      <c r="G424" s="26" t="s">
        <v>68</v>
      </c>
      <c r="H424" s="29">
        <v>982.83</v>
      </c>
      <c r="J424" s="29">
        <f t="shared" si="24"/>
        <v>982.83</v>
      </c>
      <c r="K424" s="29">
        <f t="shared" si="25"/>
        <v>0</v>
      </c>
      <c r="L424" s="24">
        <f t="shared" si="26"/>
        <v>5</v>
      </c>
      <c r="M424" s="24" t="str">
        <f>VLOOKUP(L424,mês!A:B,2,0)</f>
        <v>Maio</v>
      </c>
      <c r="N424" s="24" t="str">
        <f t="shared" si="27"/>
        <v xml:space="preserve">Diretoria </v>
      </c>
    </row>
    <row r="425" spans="1:14" ht="57" customHeight="1" x14ac:dyDescent="0.2">
      <c r="A425" s="24" t="s">
        <v>451</v>
      </c>
      <c r="B425" s="25">
        <v>44684</v>
      </c>
      <c r="C425" s="26">
        <v>15451</v>
      </c>
      <c r="D425" s="26" t="s">
        <v>640</v>
      </c>
      <c r="E425" s="27" t="s">
        <v>227</v>
      </c>
      <c r="F425" s="28" t="s">
        <v>217</v>
      </c>
      <c r="G425" s="26" t="s">
        <v>68</v>
      </c>
      <c r="H425" s="29">
        <v>120.43</v>
      </c>
      <c r="J425" s="29">
        <f t="shared" si="24"/>
        <v>120.43</v>
      </c>
      <c r="K425" s="29">
        <f t="shared" si="25"/>
        <v>0</v>
      </c>
      <c r="L425" s="24">
        <f t="shared" si="26"/>
        <v>5</v>
      </c>
      <c r="M425" s="24" t="str">
        <f>VLOOKUP(L425,mês!A:B,2,0)</f>
        <v>Maio</v>
      </c>
      <c r="N425" s="24" t="str">
        <f t="shared" si="27"/>
        <v xml:space="preserve">Diretoria </v>
      </c>
    </row>
    <row r="426" spans="1:14" ht="57" customHeight="1" x14ac:dyDescent="0.2">
      <c r="A426" s="24" t="s">
        <v>451</v>
      </c>
      <c r="B426" s="25">
        <v>44684</v>
      </c>
      <c r="C426" s="26">
        <v>15453</v>
      </c>
      <c r="D426" s="26" t="s">
        <v>91</v>
      </c>
      <c r="E426" s="27" t="s">
        <v>227</v>
      </c>
      <c r="F426" s="28" t="s">
        <v>217</v>
      </c>
      <c r="G426" s="26" t="s">
        <v>68</v>
      </c>
      <c r="H426" s="29">
        <v>96.65</v>
      </c>
      <c r="J426" s="29">
        <f t="shared" si="24"/>
        <v>96.65</v>
      </c>
      <c r="K426" s="29">
        <f t="shared" si="25"/>
        <v>0</v>
      </c>
      <c r="L426" s="24">
        <f t="shared" si="26"/>
        <v>5</v>
      </c>
      <c r="M426" s="24" t="str">
        <f>VLOOKUP(L426,mês!A:B,2,0)</f>
        <v>Maio</v>
      </c>
      <c r="N426" s="24" t="str">
        <f t="shared" si="27"/>
        <v xml:space="preserve">Diretoria </v>
      </c>
    </row>
    <row r="427" spans="1:14" ht="57" customHeight="1" x14ac:dyDescent="0.2">
      <c r="A427" s="24" t="s">
        <v>451</v>
      </c>
      <c r="B427" s="25">
        <v>44684</v>
      </c>
      <c r="C427" s="26">
        <v>15454</v>
      </c>
      <c r="D427" s="26" t="s">
        <v>492</v>
      </c>
      <c r="E427" s="27" t="s">
        <v>227</v>
      </c>
      <c r="F427" s="28" t="s">
        <v>217</v>
      </c>
      <c r="G427" s="26" t="s">
        <v>68</v>
      </c>
      <c r="H427" s="29">
        <v>1143.8599999999999</v>
      </c>
      <c r="J427" s="29">
        <f t="shared" si="24"/>
        <v>1143.8599999999999</v>
      </c>
      <c r="K427" s="29">
        <f t="shared" si="25"/>
        <v>0</v>
      </c>
      <c r="L427" s="24">
        <f t="shared" si="26"/>
        <v>5</v>
      </c>
      <c r="M427" s="24" t="str">
        <f>VLOOKUP(L427,mês!A:B,2,0)</f>
        <v>Maio</v>
      </c>
      <c r="N427" s="24" t="str">
        <f t="shared" si="27"/>
        <v xml:space="preserve">Diretoria </v>
      </c>
    </row>
    <row r="428" spans="1:14" ht="57" customHeight="1" x14ac:dyDescent="0.2">
      <c r="A428" s="24" t="s">
        <v>451</v>
      </c>
      <c r="B428" s="25">
        <v>44684</v>
      </c>
      <c r="C428" s="26">
        <v>15456</v>
      </c>
      <c r="D428" s="26" t="s">
        <v>492</v>
      </c>
      <c r="E428" s="27" t="s">
        <v>227</v>
      </c>
      <c r="F428" s="28" t="s">
        <v>229</v>
      </c>
      <c r="G428" s="26" t="s">
        <v>68</v>
      </c>
      <c r="H428" s="29">
        <v>1070.29</v>
      </c>
      <c r="J428" s="29">
        <f t="shared" si="24"/>
        <v>1070.29</v>
      </c>
      <c r="K428" s="29">
        <f t="shared" si="25"/>
        <v>0</v>
      </c>
      <c r="L428" s="24">
        <f t="shared" si="26"/>
        <v>5</v>
      </c>
      <c r="M428" s="24" t="str">
        <f>VLOOKUP(L428,mês!A:B,2,0)</f>
        <v>Maio</v>
      </c>
      <c r="N428" s="24" t="str">
        <f t="shared" si="27"/>
        <v xml:space="preserve">Diretoria </v>
      </c>
    </row>
    <row r="429" spans="1:14" ht="57" customHeight="1" x14ac:dyDescent="0.2">
      <c r="A429" s="24" t="s">
        <v>451</v>
      </c>
      <c r="B429" s="25">
        <v>44684</v>
      </c>
      <c r="C429" s="26">
        <v>15460</v>
      </c>
      <c r="D429" s="26" t="s">
        <v>508</v>
      </c>
      <c r="E429" s="27" t="s">
        <v>227</v>
      </c>
      <c r="F429" s="28" t="s">
        <v>229</v>
      </c>
      <c r="G429" s="26" t="s">
        <v>68</v>
      </c>
      <c r="H429" s="29">
        <v>138.36000000000001</v>
      </c>
      <c r="J429" s="29">
        <f t="shared" si="24"/>
        <v>138.36000000000001</v>
      </c>
      <c r="K429" s="29">
        <f t="shared" si="25"/>
        <v>0</v>
      </c>
      <c r="L429" s="24">
        <f t="shared" si="26"/>
        <v>5</v>
      </c>
      <c r="M429" s="24" t="str">
        <f>VLOOKUP(L429,mês!A:B,2,0)</f>
        <v>Maio</v>
      </c>
      <c r="N429" s="24" t="str">
        <f t="shared" si="27"/>
        <v xml:space="preserve">Diretoria </v>
      </c>
    </row>
    <row r="430" spans="1:14" ht="57" customHeight="1" x14ac:dyDescent="0.2">
      <c r="A430" s="24" t="s">
        <v>451</v>
      </c>
      <c r="B430" s="25">
        <v>44684</v>
      </c>
      <c r="C430" s="26">
        <v>15461</v>
      </c>
      <c r="D430" s="26" t="s">
        <v>508</v>
      </c>
      <c r="E430" s="27" t="s">
        <v>227</v>
      </c>
      <c r="F430" s="28" t="s">
        <v>229</v>
      </c>
      <c r="G430" s="26" t="s">
        <v>68</v>
      </c>
      <c r="H430" s="29">
        <v>52</v>
      </c>
      <c r="J430" s="29">
        <f t="shared" si="24"/>
        <v>52</v>
      </c>
      <c r="K430" s="29">
        <f t="shared" si="25"/>
        <v>0</v>
      </c>
      <c r="L430" s="24">
        <f t="shared" si="26"/>
        <v>5</v>
      </c>
      <c r="M430" s="24" t="str">
        <f>VLOOKUP(L430,mês!A:B,2,0)</f>
        <v>Maio</v>
      </c>
      <c r="N430" s="24" t="str">
        <f t="shared" si="27"/>
        <v xml:space="preserve">Diretoria </v>
      </c>
    </row>
    <row r="431" spans="1:14" ht="57" customHeight="1" x14ac:dyDescent="0.2">
      <c r="A431" s="24" t="s">
        <v>451</v>
      </c>
      <c r="B431" s="25">
        <v>44684</v>
      </c>
      <c r="C431" s="26">
        <v>15462</v>
      </c>
      <c r="D431" s="26" t="s">
        <v>641</v>
      </c>
      <c r="E431" s="27" t="s">
        <v>227</v>
      </c>
      <c r="F431" s="28" t="s">
        <v>229</v>
      </c>
      <c r="G431" s="26" t="s">
        <v>68</v>
      </c>
      <c r="H431" s="29">
        <v>131.86000000000001</v>
      </c>
      <c r="J431" s="29">
        <f t="shared" si="24"/>
        <v>131.86000000000001</v>
      </c>
      <c r="K431" s="29">
        <f t="shared" si="25"/>
        <v>0</v>
      </c>
      <c r="L431" s="24">
        <f t="shared" si="26"/>
        <v>5</v>
      </c>
      <c r="M431" s="24" t="str">
        <f>VLOOKUP(L431,mês!A:B,2,0)</f>
        <v>Maio</v>
      </c>
      <c r="N431" s="24" t="str">
        <f t="shared" si="27"/>
        <v xml:space="preserve">Diretoria </v>
      </c>
    </row>
    <row r="432" spans="1:14" ht="57" customHeight="1" x14ac:dyDescent="0.2">
      <c r="A432" s="24" t="s">
        <v>451</v>
      </c>
      <c r="B432" s="25">
        <v>44684</v>
      </c>
      <c r="C432" s="26">
        <v>15466</v>
      </c>
      <c r="D432" s="26" t="s">
        <v>493</v>
      </c>
      <c r="E432" s="27" t="s">
        <v>227</v>
      </c>
      <c r="F432" s="28" t="s">
        <v>229</v>
      </c>
      <c r="G432" s="26" t="s">
        <v>68</v>
      </c>
      <c r="H432" s="29">
        <v>19.23</v>
      </c>
      <c r="J432" s="29">
        <f t="shared" si="24"/>
        <v>19.23</v>
      </c>
      <c r="K432" s="29">
        <f t="shared" si="25"/>
        <v>0</v>
      </c>
      <c r="L432" s="24">
        <f t="shared" si="26"/>
        <v>5</v>
      </c>
      <c r="M432" s="24" t="str">
        <f>VLOOKUP(L432,mês!A:B,2,0)</f>
        <v>Maio</v>
      </c>
      <c r="N432" s="24" t="str">
        <f t="shared" si="27"/>
        <v xml:space="preserve">Diretoria </v>
      </c>
    </row>
    <row r="433" spans="1:14" ht="57" customHeight="1" x14ac:dyDescent="0.2">
      <c r="A433" s="24" t="s">
        <v>451</v>
      </c>
      <c r="B433" s="25">
        <v>44684</v>
      </c>
      <c r="C433" s="26">
        <v>15467</v>
      </c>
      <c r="D433" s="26" t="s">
        <v>91</v>
      </c>
      <c r="E433" s="27" t="s">
        <v>227</v>
      </c>
      <c r="F433" s="28" t="s">
        <v>229</v>
      </c>
      <c r="G433" s="26" t="s">
        <v>68</v>
      </c>
      <c r="H433" s="29">
        <v>240.86</v>
      </c>
      <c r="J433" s="29">
        <f t="shared" si="24"/>
        <v>240.86</v>
      </c>
      <c r="K433" s="29">
        <f t="shared" si="25"/>
        <v>0</v>
      </c>
      <c r="L433" s="24">
        <f t="shared" si="26"/>
        <v>5</v>
      </c>
      <c r="M433" s="24" t="str">
        <f>VLOOKUP(L433,mês!A:B,2,0)</f>
        <v>Maio</v>
      </c>
      <c r="N433" s="24" t="str">
        <f t="shared" si="27"/>
        <v xml:space="preserve">Diretoria </v>
      </c>
    </row>
    <row r="434" spans="1:14" ht="57" customHeight="1" x14ac:dyDescent="0.2">
      <c r="A434" s="24" t="s">
        <v>451</v>
      </c>
      <c r="B434" s="25">
        <v>44684</v>
      </c>
      <c r="C434" s="26">
        <v>15472</v>
      </c>
      <c r="D434" s="26" t="s">
        <v>91</v>
      </c>
      <c r="E434" s="27" t="s">
        <v>227</v>
      </c>
      <c r="F434" s="28" t="s">
        <v>229</v>
      </c>
      <c r="G434" s="26" t="s">
        <v>68</v>
      </c>
      <c r="H434" s="29">
        <v>240.86</v>
      </c>
      <c r="J434" s="29">
        <f t="shared" si="24"/>
        <v>240.86</v>
      </c>
      <c r="K434" s="29">
        <f t="shared" si="25"/>
        <v>0</v>
      </c>
      <c r="L434" s="24">
        <f t="shared" si="26"/>
        <v>5</v>
      </c>
      <c r="M434" s="24" t="str">
        <f>VLOOKUP(L434,mês!A:B,2,0)</f>
        <v>Maio</v>
      </c>
      <c r="N434" s="24" t="str">
        <f t="shared" si="27"/>
        <v xml:space="preserve">Diretoria </v>
      </c>
    </row>
    <row r="435" spans="1:14" ht="57" customHeight="1" x14ac:dyDescent="0.2">
      <c r="A435" s="24" t="s">
        <v>451</v>
      </c>
      <c r="B435" s="25">
        <v>44684</v>
      </c>
      <c r="C435" s="26">
        <v>15473</v>
      </c>
      <c r="D435" s="26" t="s">
        <v>493</v>
      </c>
      <c r="E435" s="27" t="s">
        <v>227</v>
      </c>
      <c r="F435" s="28" t="s">
        <v>229</v>
      </c>
      <c r="G435" s="26" t="s">
        <v>68</v>
      </c>
      <c r="H435" s="29">
        <v>19.23</v>
      </c>
      <c r="J435" s="29">
        <f t="shared" si="24"/>
        <v>19.23</v>
      </c>
      <c r="K435" s="29">
        <f t="shared" si="25"/>
        <v>0</v>
      </c>
      <c r="L435" s="24">
        <f t="shared" si="26"/>
        <v>5</v>
      </c>
      <c r="M435" s="24" t="str">
        <f>VLOOKUP(L435,mês!A:B,2,0)</f>
        <v>Maio</v>
      </c>
      <c r="N435" s="24" t="str">
        <f t="shared" si="27"/>
        <v xml:space="preserve">Diretoria </v>
      </c>
    </row>
    <row r="436" spans="1:14" ht="57" customHeight="1" x14ac:dyDescent="0.2">
      <c r="A436" s="24" t="s">
        <v>451</v>
      </c>
      <c r="B436" s="25">
        <v>44684</v>
      </c>
      <c r="C436" s="26">
        <v>15474</v>
      </c>
      <c r="D436" s="26" t="s">
        <v>493</v>
      </c>
      <c r="E436" s="27" t="s">
        <v>227</v>
      </c>
      <c r="F436" s="28" t="s">
        <v>229</v>
      </c>
      <c r="G436" s="26" t="s">
        <v>68</v>
      </c>
      <c r="H436" s="29">
        <v>19.23</v>
      </c>
      <c r="J436" s="29">
        <f t="shared" si="24"/>
        <v>19.23</v>
      </c>
      <c r="K436" s="29">
        <f t="shared" si="25"/>
        <v>0</v>
      </c>
      <c r="L436" s="24">
        <f t="shared" si="26"/>
        <v>5</v>
      </c>
      <c r="M436" s="24" t="str">
        <f>VLOOKUP(L436,mês!A:B,2,0)</f>
        <v>Maio</v>
      </c>
      <c r="N436" s="24" t="str">
        <f t="shared" si="27"/>
        <v xml:space="preserve">Diretoria </v>
      </c>
    </row>
    <row r="437" spans="1:14" ht="57" customHeight="1" x14ac:dyDescent="0.2">
      <c r="A437" s="24" t="s">
        <v>451</v>
      </c>
      <c r="B437" s="25">
        <v>44685</v>
      </c>
      <c r="C437" s="26">
        <v>15477</v>
      </c>
      <c r="D437" s="26" t="s">
        <v>65</v>
      </c>
      <c r="E437" s="27" t="s">
        <v>580</v>
      </c>
      <c r="F437" s="28" t="s">
        <v>642</v>
      </c>
      <c r="G437" s="26" t="s">
        <v>68</v>
      </c>
      <c r="H437" s="29">
        <v>2785.71</v>
      </c>
      <c r="J437" s="29">
        <f t="shared" si="24"/>
        <v>2785.71</v>
      </c>
      <c r="K437" s="29">
        <f t="shared" si="25"/>
        <v>0</v>
      </c>
      <c r="L437" s="24">
        <f t="shared" si="26"/>
        <v>5</v>
      </c>
      <c r="M437" s="24" t="str">
        <f>VLOOKUP(L437,mês!A:B,2,0)</f>
        <v>Maio</v>
      </c>
      <c r="N437" s="24" t="str">
        <f t="shared" si="27"/>
        <v xml:space="preserve">Diretoria </v>
      </c>
    </row>
    <row r="438" spans="1:14" ht="57" customHeight="1" x14ac:dyDescent="0.2">
      <c r="A438" s="24" t="s">
        <v>451</v>
      </c>
      <c r="B438" s="25">
        <v>44685</v>
      </c>
      <c r="C438" s="26">
        <v>15478</v>
      </c>
      <c r="D438" s="26" t="s">
        <v>65</v>
      </c>
      <c r="E438" s="27" t="s">
        <v>580</v>
      </c>
      <c r="F438" s="28" t="s">
        <v>643</v>
      </c>
      <c r="G438" s="26" t="s">
        <v>68</v>
      </c>
      <c r="H438" s="29">
        <v>1857.14</v>
      </c>
      <c r="J438" s="29">
        <f t="shared" si="24"/>
        <v>1857.14</v>
      </c>
      <c r="K438" s="29">
        <f t="shared" si="25"/>
        <v>0</v>
      </c>
      <c r="L438" s="24">
        <f t="shared" si="26"/>
        <v>5</v>
      </c>
      <c r="M438" s="24" t="str">
        <f>VLOOKUP(L438,mês!A:B,2,0)</f>
        <v>Maio</v>
      </c>
      <c r="N438" s="24" t="str">
        <f t="shared" si="27"/>
        <v xml:space="preserve">Diretoria </v>
      </c>
    </row>
    <row r="439" spans="1:14" ht="57" customHeight="1" x14ac:dyDescent="0.2">
      <c r="A439" s="24" t="s">
        <v>451</v>
      </c>
      <c r="B439" s="25">
        <v>44685</v>
      </c>
      <c r="C439" s="26">
        <v>15479</v>
      </c>
      <c r="D439" s="26" t="s">
        <v>65</v>
      </c>
      <c r="E439" s="27" t="s">
        <v>592</v>
      </c>
      <c r="F439" s="28" t="s">
        <v>644</v>
      </c>
      <c r="G439" s="26" t="s">
        <v>68</v>
      </c>
      <c r="H439" s="29">
        <v>7672.8</v>
      </c>
      <c r="J439" s="29">
        <f t="shared" si="24"/>
        <v>7672.8</v>
      </c>
      <c r="K439" s="29">
        <f t="shared" si="25"/>
        <v>0</v>
      </c>
      <c r="L439" s="24">
        <f t="shared" si="26"/>
        <v>5</v>
      </c>
      <c r="M439" s="24" t="str">
        <f>VLOOKUP(L439,mês!A:B,2,0)</f>
        <v>Maio</v>
      </c>
      <c r="N439" s="24" t="str">
        <f t="shared" si="27"/>
        <v xml:space="preserve">Diretoria </v>
      </c>
    </row>
    <row r="440" spans="1:14" ht="57" customHeight="1" x14ac:dyDescent="0.2">
      <c r="A440" s="24" t="s">
        <v>451</v>
      </c>
      <c r="B440" s="25">
        <v>44685</v>
      </c>
      <c r="C440" s="26">
        <v>15480</v>
      </c>
      <c r="D440" s="26" t="s">
        <v>65</v>
      </c>
      <c r="E440" s="27" t="s">
        <v>592</v>
      </c>
      <c r="F440" s="28" t="s">
        <v>645</v>
      </c>
      <c r="G440" s="26" t="s">
        <v>68</v>
      </c>
      <c r="H440" s="29">
        <v>4092.16</v>
      </c>
      <c r="J440" s="29">
        <f t="shared" si="24"/>
        <v>4092.16</v>
      </c>
      <c r="K440" s="29">
        <f t="shared" si="25"/>
        <v>0</v>
      </c>
      <c r="L440" s="24">
        <f t="shared" si="26"/>
        <v>5</v>
      </c>
      <c r="M440" s="24" t="str">
        <f>VLOOKUP(L440,mês!A:B,2,0)</f>
        <v>Maio</v>
      </c>
      <c r="N440" s="24" t="str">
        <f t="shared" si="27"/>
        <v xml:space="preserve">Diretoria </v>
      </c>
    </row>
    <row r="441" spans="1:14" ht="57" customHeight="1" x14ac:dyDescent="0.2">
      <c r="A441" s="24" t="s">
        <v>451</v>
      </c>
      <c r="B441" s="25">
        <v>44686</v>
      </c>
      <c r="C441" s="26">
        <v>15487</v>
      </c>
      <c r="D441" s="26" t="s">
        <v>124</v>
      </c>
      <c r="E441" s="27" t="s">
        <v>227</v>
      </c>
      <c r="F441" s="28" t="s">
        <v>228</v>
      </c>
      <c r="G441" s="26" t="s">
        <v>68</v>
      </c>
      <c r="H441" s="29">
        <v>90.51</v>
      </c>
      <c r="J441" s="29">
        <f t="shared" si="24"/>
        <v>90.51</v>
      </c>
      <c r="K441" s="29">
        <f t="shared" si="25"/>
        <v>0</v>
      </c>
      <c r="L441" s="24">
        <f t="shared" si="26"/>
        <v>5</v>
      </c>
      <c r="M441" s="24" t="str">
        <f>VLOOKUP(L441,mês!A:B,2,0)</f>
        <v>Maio</v>
      </c>
      <c r="N441" s="24" t="str">
        <f t="shared" si="27"/>
        <v xml:space="preserve">Diretoria </v>
      </c>
    </row>
    <row r="442" spans="1:14" ht="57" customHeight="1" x14ac:dyDescent="0.2">
      <c r="A442" s="24" t="s">
        <v>451</v>
      </c>
      <c r="B442" s="25">
        <v>44686</v>
      </c>
      <c r="C442" s="26">
        <v>15488</v>
      </c>
      <c r="D442" s="26" t="s">
        <v>124</v>
      </c>
      <c r="E442" s="27" t="s">
        <v>227</v>
      </c>
      <c r="F442" s="28" t="s">
        <v>228</v>
      </c>
      <c r="G442" s="26" t="s">
        <v>68</v>
      </c>
      <c r="H442" s="29">
        <v>1375.42</v>
      </c>
      <c r="J442" s="29">
        <f t="shared" si="24"/>
        <v>1375.42</v>
      </c>
      <c r="K442" s="29">
        <f t="shared" si="25"/>
        <v>0</v>
      </c>
      <c r="L442" s="24">
        <f t="shared" si="26"/>
        <v>5</v>
      </c>
      <c r="M442" s="24" t="str">
        <f>VLOOKUP(L442,mês!A:B,2,0)</f>
        <v>Maio</v>
      </c>
      <c r="N442" s="24" t="str">
        <f t="shared" si="27"/>
        <v xml:space="preserve">Diretoria </v>
      </c>
    </row>
    <row r="443" spans="1:14" ht="57" customHeight="1" x14ac:dyDescent="0.2">
      <c r="A443" s="24" t="s">
        <v>451</v>
      </c>
      <c r="B443" s="25">
        <v>44686</v>
      </c>
      <c r="C443" s="26">
        <v>15489</v>
      </c>
      <c r="D443" s="26" t="s">
        <v>124</v>
      </c>
      <c r="E443" s="27" t="s">
        <v>227</v>
      </c>
      <c r="F443" s="28" t="s">
        <v>228</v>
      </c>
      <c r="G443" s="26" t="s">
        <v>68</v>
      </c>
      <c r="H443" s="29">
        <v>70</v>
      </c>
      <c r="J443" s="29">
        <f t="shared" si="24"/>
        <v>70</v>
      </c>
      <c r="K443" s="29">
        <f t="shared" si="25"/>
        <v>0</v>
      </c>
      <c r="L443" s="24">
        <f t="shared" si="26"/>
        <v>5</v>
      </c>
      <c r="M443" s="24" t="str">
        <f>VLOOKUP(L443,mês!A:B,2,0)</f>
        <v>Maio</v>
      </c>
      <c r="N443" s="24" t="str">
        <f t="shared" si="27"/>
        <v xml:space="preserve">Diretoria </v>
      </c>
    </row>
    <row r="444" spans="1:14" ht="57" customHeight="1" x14ac:dyDescent="0.2">
      <c r="A444" s="24" t="s">
        <v>451</v>
      </c>
      <c r="B444" s="25">
        <v>44687</v>
      </c>
      <c r="C444" s="26">
        <v>15497</v>
      </c>
      <c r="D444" s="26" t="s">
        <v>65</v>
      </c>
      <c r="E444" s="27" t="s">
        <v>592</v>
      </c>
      <c r="F444" s="28" t="s">
        <v>646</v>
      </c>
      <c r="G444" s="26" t="s">
        <v>68</v>
      </c>
      <c r="H444" s="29">
        <v>400</v>
      </c>
      <c r="J444" s="29">
        <f t="shared" si="24"/>
        <v>400</v>
      </c>
      <c r="K444" s="29">
        <f t="shared" si="25"/>
        <v>0</v>
      </c>
      <c r="L444" s="24">
        <f t="shared" si="26"/>
        <v>5</v>
      </c>
      <c r="M444" s="24" t="str">
        <f>VLOOKUP(L444,mês!A:B,2,0)</f>
        <v>Maio</v>
      </c>
      <c r="N444" s="24" t="str">
        <f t="shared" si="27"/>
        <v xml:space="preserve">Diretoria </v>
      </c>
    </row>
    <row r="445" spans="1:14" ht="57" customHeight="1" x14ac:dyDescent="0.2">
      <c r="A445" s="24" t="s">
        <v>451</v>
      </c>
      <c r="B445" s="25">
        <v>44690</v>
      </c>
      <c r="C445" s="26">
        <v>15491</v>
      </c>
      <c r="D445" s="26" t="s">
        <v>494</v>
      </c>
      <c r="E445" s="27" t="s">
        <v>214</v>
      </c>
      <c r="F445" s="28" t="s">
        <v>647</v>
      </c>
      <c r="G445" s="26" t="s">
        <v>68</v>
      </c>
      <c r="H445" s="29">
        <v>17.25</v>
      </c>
      <c r="J445" s="29">
        <f t="shared" si="24"/>
        <v>17.25</v>
      </c>
      <c r="K445" s="29">
        <f t="shared" si="25"/>
        <v>0</v>
      </c>
      <c r="L445" s="24">
        <f t="shared" si="26"/>
        <v>5</v>
      </c>
      <c r="M445" s="24" t="str">
        <f>VLOOKUP(L445,mês!A:B,2,0)</f>
        <v>Maio</v>
      </c>
      <c r="N445" s="24" t="str">
        <f t="shared" si="27"/>
        <v xml:space="preserve">Diretoria </v>
      </c>
    </row>
    <row r="446" spans="1:14" ht="57" customHeight="1" x14ac:dyDescent="0.2">
      <c r="A446" s="24" t="s">
        <v>451</v>
      </c>
      <c r="B446" s="25">
        <v>44691</v>
      </c>
      <c r="C446" s="26">
        <v>15505</v>
      </c>
      <c r="D446" s="26" t="s">
        <v>176</v>
      </c>
      <c r="E446" s="27" t="s">
        <v>648</v>
      </c>
      <c r="F446" s="28" t="s">
        <v>649</v>
      </c>
      <c r="G446" s="26" t="s">
        <v>68</v>
      </c>
      <c r="H446" s="29">
        <v>130</v>
      </c>
      <c r="J446" s="29">
        <f t="shared" si="24"/>
        <v>130</v>
      </c>
      <c r="K446" s="29">
        <f t="shared" si="25"/>
        <v>0</v>
      </c>
      <c r="L446" s="24">
        <f t="shared" si="26"/>
        <v>5</v>
      </c>
      <c r="M446" s="24" t="str">
        <f>VLOOKUP(L446,mês!A:B,2,0)</f>
        <v>Maio</v>
      </c>
      <c r="N446" s="24" t="str">
        <f t="shared" si="27"/>
        <v xml:space="preserve">Diretoria </v>
      </c>
    </row>
    <row r="447" spans="1:14" ht="57" customHeight="1" x14ac:dyDescent="0.2">
      <c r="A447" s="24" t="s">
        <v>451</v>
      </c>
      <c r="B447" s="25">
        <v>44691</v>
      </c>
      <c r="C447" s="26">
        <v>15507</v>
      </c>
      <c r="D447" s="26" t="s">
        <v>124</v>
      </c>
      <c r="E447" s="27" t="s">
        <v>92</v>
      </c>
      <c r="F447" s="28" t="s">
        <v>650</v>
      </c>
      <c r="G447" s="26" t="s">
        <v>68</v>
      </c>
      <c r="H447" s="29">
        <v>444.3</v>
      </c>
      <c r="J447" s="29">
        <f t="shared" si="24"/>
        <v>444.3</v>
      </c>
      <c r="K447" s="29">
        <f t="shared" si="25"/>
        <v>0</v>
      </c>
      <c r="L447" s="24">
        <f t="shared" si="26"/>
        <v>5</v>
      </c>
      <c r="M447" s="24" t="str">
        <f>VLOOKUP(L447,mês!A:B,2,0)</f>
        <v>Maio</v>
      </c>
      <c r="N447" s="24" t="str">
        <f t="shared" si="27"/>
        <v xml:space="preserve">Diretoria </v>
      </c>
    </row>
    <row r="448" spans="1:14" ht="57" customHeight="1" x14ac:dyDescent="0.2">
      <c r="A448" s="24" t="s">
        <v>451</v>
      </c>
      <c r="B448" s="25">
        <v>44691</v>
      </c>
      <c r="C448" s="26">
        <v>15511</v>
      </c>
      <c r="D448" s="26" t="s">
        <v>264</v>
      </c>
      <c r="E448" s="27" t="s">
        <v>651</v>
      </c>
      <c r="F448" s="28" t="s">
        <v>652</v>
      </c>
      <c r="G448" s="26" t="s">
        <v>68</v>
      </c>
      <c r="H448" s="29">
        <v>100</v>
      </c>
      <c r="J448" s="29">
        <f t="shared" si="24"/>
        <v>100</v>
      </c>
      <c r="K448" s="29">
        <f t="shared" si="25"/>
        <v>0</v>
      </c>
      <c r="L448" s="24">
        <f t="shared" si="26"/>
        <v>5</v>
      </c>
      <c r="M448" s="24" t="str">
        <f>VLOOKUP(L448,mês!A:B,2,0)</f>
        <v>Maio</v>
      </c>
      <c r="N448" s="24" t="str">
        <f t="shared" si="27"/>
        <v xml:space="preserve">Diretoria </v>
      </c>
    </row>
    <row r="449" spans="1:14" ht="57" customHeight="1" x14ac:dyDescent="0.2">
      <c r="A449" s="24" t="s">
        <v>451</v>
      </c>
      <c r="B449" s="25">
        <v>44691</v>
      </c>
      <c r="C449" s="26">
        <v>15516</v>
      </c>
      <c r="D449" s="26" t="s">
        <v>478</v>
      </c>
      <c r="E449" s="27" t="s">
        <v>653</v>
      </c>
      <c r="F449" s="28" t="s">
        <v>654</v>
      </c>
      <c r="G449" s="26" t="s">
        <v>68</v>
      </c>
      <c r="H449" s="29">
        <v>1279.7</v>
      </c>
      <c r="J449" s="29">
        <f t="shared" si="24"/>
        <v>1279.7</v>
      </c>
      <c r="K449" s="29">
        <f t="shared" si="25"/>
        <v>0</v>
      </c>
      <c r="L449" s="24">
        <f t="shared" si="26"/>
        <v>5</v>
      </c>
      <c r="M449" s="24" t="str">
        <f>VLOOKUP(L449,mês!A:B,2,0)</f>
        <v>Maio</v>
      </c>
      <c r="N449" s="24" t="str">
        <f t="shared" si="27"/>
        <v xml:space="preserve">Diretoria </v>
      </c>
    </row>
    <row r="450" spans="1:14" ht="57" customHeight="1" x14ac:dyDescent="0.2">
      <c r="A450" s="24" t="s">
        <v>451</v>
      </c>
      <c r="B450" s="25">
        <v>44691</v>
      </c>
      <c r="C450" s="26">
        <v>15518</v>
      </c>
      <c r="D450" s="26" t="s">
        <v>478</v>
      </c>
      <c r="E450" s="27" t="s">
        <v>653</v>
      </c>
      <c r="F450" s="28" t="s">
        <v>655</v>
      </c>
      <c r="G450" s="26" t="s">
        <v>68</v>
      </c>
      <c r="H450" s="29">
        <v>2158.8000000000002</v>
      </c>
      <c r="J450" s="29">
        <f t="shared" si="24"/>
        <v>2158.8000000000002</v>
      </c>
      <c r="K450" s="29">
        <f t="shared" si="25"/>
        <v>0</v>
      </c>
      <c r="L450" s="24">
        <f t="shared" si="26"/>
        <v>5</v>
      </c>
      <c r="M450" s="24" t="str">
        <f>VLOOKUP(L450,mês!A:B,2,0)</f>
        <v>Maio</v>
      </c>
      <c r="N450" s="24" t="str">
        <f t="shared" si="27"/>
        <v xml:space="preserve">Diretoria </v>
      </c>
    </row>
    <row r="451" spans="1:14" ht="57" customHeight="1" x14ac:dyDescent="0.2">
      <c r="A451" s="24" t="s">
        <v>451</v>
      </c>
      <c r="B451" s="25">
        <v>44691</v>
      </c>
      <c r="C451" s="26">
        <v>15521</v>
      </c>
      <c r="D451" s="26" t="s">
        <v>65</v>
      </c>
      <c r="E451" s="27" t="s">
        <v>592</v>
      </c>
      <c r="F451" s="28" t="s">
        <v>656</v>
      </c>
      <c r="G451" s="26" t="s">
        <v>68</v>
      </c>
      <c r="H451" s="29">
        <v>6138.24</v>
      </c>
      <c r="J451" s="29">
        <f t="shared" ref="J451:J514" si="28">IF(G451="Não",0,H451)</f>
        <v>6138.24</v>
      </c>
      <c r="K451" s="29">
        <f t="shared" ref="K451:K514" si="29">IF(G451="Não",H451,0)</f>
        <v>0</v>
      </c>
      <c r="L451" s="24">
        <f t="shared" ref="L451:L514" si="30">MONTH(B451)</f>
        <v>5</v>
      </c>
      <c r="M451" s="24" t="str">
        <f>VLOOKUP(L451,mês!A:B,2,0)</f>
        <v>Maio</v>
      </c>
      <c r="N451" s="24" t="str">
        <f t="shared" ref="N451:N514" si="31">LEFT(A451,SEARCH("-",A451)-1)</f>
        <v xml:space="preserve">Diretoria </v>
      </c>
    </row>
    <row r="452" spans="1:14" ht="57" customHeight="1" x14ac:dyDescent="0.2">
      <c r="A452" s="24" t="s">
        <v>451</v>
      </c>
      <c r="B452" s="25">
        <v>44692</v>
      </c>
      <c r="C452" s="26">
        <v>15523</v>
      </c>
      <c r="D452" s="26" t="s">
        <v>91</v>
      </c>
      <c r="E452" s="27" t="s">
        <v>227</v>
      </c>
      <c r="F452" s="28" t="s">
        <v>229</v>
      </c>
      <c r="G452" s="26" t="s">
        <v>68</v>
      </c>
      <c r="H452" s="29">
        <v>39.549999999999997</v>
      </c>
      <c r="J452" s="29">
        <f t="shared" si="28"/>
        <v>39.549999999999997</v>
      </c>
      <c r="K452" s="29">
        <f t="shared" si="29"/>
        <v>0</v>
      </c>
      <c r="L452" s="24">
        <f t="shared" si="30"/>
        <v>5</v>
      </c>
      <c r="M452" s="24" t="str">
        <f>VLOOKUP(L452,mês!A:B,2,0)</f>
        <v>Maio</v>
      </c>
      <c r="N452" s="24" t="str">
        <f t="shared" si="31"/>
        <v xml:space="preserve">Diretoria </v>
      </c>
    </row>
    <row r="453" spans="1:14" ht="57" customHeight="1" x14ac:dyDescent="0.2">
      <c r="A453" s="24" t="s">
        <v>451</v>
      </c>
      <c r="B453" s="25">
        <v>44692</v>
      </c>
      <c r="C453" s="26">
        <v>15527</v>
      </c>
      <c r="D453" s="26" t="s">
        <v>492</v>
      </c>
      <c r="E453" s="27" t="s">
        <v>227</v>
      </c>
      <c r="F453" s="28" t="s">
        <v>229</v>
      </c>
      <c r="G453" s="26" t="s">
        <v>68</v>
      </c>
      <c r="H453" s="29">
        <v>1095.98</v>
      </c>
      <c r="J453" s="29">
        <f t="shared" si="28"/>
        <v>1095.98</v>
      </c>
      <c r="K453" s="29">
        <f t="shared" si="29"/>
        <v>0</v>
      </c>
      <c r="L453" s="24">
        <f t="shared" si="30"/>
        <v>5</v>
      </c>
      <c r="M453" s="24" t="str">
        <f>VLOOKUP(L453,mês!A:B,2,0)</f>
        <v>Maio</v>
      </c>
      <c r="N453" s="24" t="str">
        <f t="shared" si="31"/>
        <v xml:space="preserve">Diretoria </v>
      </c>
    </row>
    <row r="454" spans="1:14" ht="57" customHeight="1" x14ac:dyDescent="0.2">
      <c r="A454" s="24" t="s">
        <v>451</v>
      </c>
      <c r="B454" s="25">
        <v>44692</v>
      </c>
      <c r="C454" s="26">
        <v>15529</v>
      </c>
      <c r="D454" s="26" t="s">
        <v>492</v>
      </c>
      <c r="E454" s="27" t="s">
        <v>227</v>
      </c>
      <c r="F454" s="28" t="s">
        <v>229</v>
      </c>
      <c r="G454" s="26" t="s">
        <v>68</v>
      </c>
      <c r="H454" s="29">
        <v>982.83</v>
      </c>
      <c r="J454" s="29">
        <f t="shared" si="28"/>
        <v>982.83</v>
      </c>
      <c r="K454" s="29">
        <f t="shared" si="29"/>
        <v>0</v>
      </c>
      <c r="L454" s="24">
        <f t="shared" si="30"/>
        <v>5</v>
      </c>
      <c r="M454" s="24" t="str">
        <f>VLOOKUP(L454,mês!A:B,2,0)</f>
        <v>Maio</v>
      </c>
      <c r="N454" s="24" t="str">
        <f t="shared" si="31"/>
        <v xml:space="preserve">Diretoria </v>
      </c>
    </row>
    <row r="455" spans="1:14" ht="57" customHeight="1" x14ac:dyDescent="0.2">
      <c r="A455" s="24" t="s">
        <v>451</v>
      </c>
      <c r="B455" s="25">
        <v>44692</v>
      </c>
      <c r="C455" s="26">
        <v>15535</v>
      </c>
      <c r="D455" s="26" t="s">
        <v>492</v>
      </c>
      <c r="E455" s="27" t="s">
        <v>227</v>
      </c>
      <c r="F455" s="28" t="s">
        <v>229</v>
      </c>
      <c r="G455" s="26" t="s">
        <v>68</v>
      </c>
      <c r="H455" s="29">
        <v>484.75</v>
      </c>
      <c r="J455" s="29">
        <f t="shared" si="28"/>
        <v>484.75</v>
      </c>
      <c r="K455" s="29">
        <f t="shared" si="29"/>
        <v>0</v>
      </c>
      <c r="L455" s="24">
        <f t="shared" si="30"/>
        <v>5</v>
      </c>
      <c r="M455" s="24" t="str">
        <f>VLOOKUP(L455,mês!A:B,2,0)</f>
        <v>Maio</v>
      </c>
      <c r="N455" s="24" t="str">
        <f t="shared" si="31"/>
        <v xml:space="preserve">Diretoria </v>
      </c>
    </row>
    <row r="456" spans="1:14" ht="57" customHeight="1" x14ac:dyDescent="0.2">
      <c r="A456" s="24" t="s">
        <v>451</v>
      </c>
      <c r="B456" s="25">
        <v>44692</v>
      </c>
      <c r="C456" s="26">
        <v>15522</v>
      </c>
      <c r="D456" s="26" t="s">
        <v>65</v>
      </c>
      <c r="E456" s="27" t="s">
        <v>592</v>
      </c>
      <c r="F456" s="28" t="s">
        <v>657</v>
      </c>
      <c r="G456" s="26" t="s">
        <v>68</v>
      </c>
      <c r="H456" s="29">
        <v>3714.28</v>
      </c>
      <c r="J456" s="29">
        <f t="shared" si="28"/>
        <v>3714.28</v>
      </c>
      <c r="K456" s="29">
        <f t="shared" si="29"/>
        <v>0</v>
      </c>
      <c r="L456" s="24">
        <f t="shared" si="30"/>
        <v>5</v>
      </c>
      <c r="M456" s="24" t="str">
        <f>VLOOKUP(L456,mês!A:B,2,0)</f>
        <v>Maio</v>
      </c>
      <c r="N456" s="24" t="str">
        <f t="shared" si="31"/>
        <v xml:space="preserve">Diretoria </v>
      </c>
    </row>
    <row r="457" spans="1:14" ht="57" customHeight="1" x14ac:dyDescent="0.2">
      <c r="A457" s="24" t="s">
        <v>451</v>
      </c>
      <c r="B457" s="25">
        <v>44692</v>
      </c>
      <c r="C457" s="26">
        <v>15524</v>
      </c>
      <c r="D457" s="26" t="s">
        <v>65</v>
      </c>
      <c r="E457" s="27" t="s">
        <v>227</v>
      </c>
      <c r="F457" s="28" t="s">
        <v>658</v>
      </c>
      <c r="G457" s="26" t="s">
        <v>68</v>
      </c>
      <c r="H457" s="29">
        <v>179.32</v>
      </c>
      <c r="J457" s="29">
        <f t="shared" si="28"/>
        <v>179.32</v>
      </c>
      <c r="K457" s="29">
        <f t="shared" si="29"/>
        <v>0</v>
      </c>
      <c r="L457" s="24">
        <f t="shared" si="30"/>
        <v>5</v>
      </c>
      <c r="M457" s="24" t="str">
        <f>VLOOKUP(L457,mês!A:B,2,0)</f>
        <v>Maio</v>
      </c>
      <c r="N457" s="24" t="str">
        <f t="shared" si="31"/>
        <v xml:space="preserve">Diretoria </v>
      </c>
    </row>
    <row r="458" spans="1:14" ht="57" customHeight="1" x14ac:dyDescent="0.2">
      <c r="A458" s="24" t="s">
        <v>451</v>
      </c>
      <c r="B458" s="25">
        <v>44692</v>
      </c>
      <c r="C458" s="26">
        <v>15526</v>
      </c>
      <c r="D458" s="26" t="s">
        <v>91</v>
      </c>
      <c r="E458" s="27" t="s">
        <v>227</v>
      </c>
      <c r="F458" s="28" t="s">
        <v>229</v>
      </c>
      <c r="G458" s="26" t="s">
        <v>68</v>
      </c>
      <c r="H458" s="29">
        <v>12.04</v>
      </c>
      <c r="J458" s="29">
        <f t="shared" si="28"/>
        <v>12.04</v>
      </c>
      <c r="K458" s="29">
        <f t="shared" si="29"/>
        <v>0</v>
      </c>
      <c r="L458" s="24">
        <f t="shared" si="30"/>
        <v>5</v>
      </c>
      <c r="M458" s="24" t="str">
        <f>VLOOKUP(L458,mês!A:B,2,0)</f>
        <v>Maio</v>
      </c>
      <c r="N458" s="24" t="str">
        <f t="shared" si="31"/>
        <v xml:space="preserve">Diretoria </v>
      </c>
    </row>
    <row r="459" spans="1:14" ht="57" customHeight="1" x14ac:dyDescent="0.2">
      <c r="A459" s="24" t="s">
        <v>451</v>
      </c>
      <c r="B459" s="25">
        <v>44693</v>
      </c>
      <c r="C459" s="26">
        <v>15503</v>
      </c>
      <c r="D459" s="26" t="s">
        <v>494</v>
      </c>
      <c r="E459" s="27" t="s">
        <v>214</v>
      </c>
      <c r="F459" s="28" t="s">
        <v>659</v>
      </c>
      <c r="G459" s="26" t="s">
        <v>68</v>
      </c>
      <c r="H459" s="29">
        <v>17.25</v>
      </c>
      <c r="J459" s="29">
        <f t="shared" si="28"/>
        <v>17.25</v>
      </c>
      <c r="K459" s="29">
        <f t="shared" si="29"/>
        <v>0</v>
      </c>
      <c r="L459" s="24">
        <f t="shared" si="30"/>
        <v>5</v>
      </c>
      <c r="M459" s="24" t="str">
        <f>VLOOKUP(L459,mês!A:B,2,0)</f>
        <v>Maio</v>
      </c>
      <c r="N459" s="24" t="str">
        <f t="shared" si="31"/>
        <v xml:space="preserve">Diretoria </v>
      </c>
    </row>
    <row r="460" spans="1:14" ht="57" customHeight="1" x14ac:dyDescent="0.2">
      <c r="A460" s="24" t="s">
        <v>451</v>
      </c>
      <c r="B460" s="25">
        <v>44693</v>
      </c>
      <c r="C460" s="26">
        <v>15517</v>
      </c>
      <c r="D460" s="26" t="s">
        <v>600</v>
      </c>
      <c r="E460" s="27" t="s">
        <v>214</v>
      </c>
      <c r="F460" s="28" t="s">
        <v>660</v>
      </c>
      <c r="G460" s="26" t="s">
        <v>68</v>
      </c>
      <c r="H460" s="29">
        <v>8.52</v>
      </c>
      <c r="J460" s="29">
        <f t="shared" si="28"/>
        <v>8.52</v>
      </c>
      <c r="K460" s="29">
        <f t="shared" si="29"/>
        <v>0</v>
      </c>
      <c r="L460" s="24">
        <f t="shared" si="30"/>
        <v>5</v>
      </c>
      <c r="M460" s="24" t="str">
        <f>VLOOKUP(L460,mês!A:B,2,0)</f>
        <v>Maio</v>
      </c>
      <c r="N460" s="24" t="str">
        <f t="shared" si="31"/>
        <v xml:space="preserve">Diretoria </v>
      </c>
    </row>
    <row r="461" spans="1:14" ht="57" customHeight="1" x14ac:dyDescent="0.2">
      <c r="A461" s="24" t="s">
        <v>451</v>
      </c>
      <c r="B461" s="25">
        <v>44693</v>
      </c>
      <c r="C461" s="26">
        <v>15538</v>
      </c>
      <c r="D461" s="26" t="s">
        <v>492</v>
      </c>
      <c r="E461" s="27" t="s">
        <v>227</v>
      </c>
      <c r="F461" s="28" t="s">
        <v>229</v>
      </c>
      <c r="G461" s="26" t="s">
        <v>68</v>
      </c>
      <c r="H461" s="29">
        <v>1619.99</v>
      </c>
      <c r="J461" s="29">
        <f t="shared" si="28"/>
        <v>1619.99</v>
      </c>
      <c r="K461" s="29">
        <f t="shared" si="29"/>
        <v>0</v>
      </c>
      <c r="L461" s="24">
        <f t="shared" si="30"/>
        <v>5</v>
      </c>
      <c r="M461" s="24" t="str">
        <f>VLOOKUP(L461,mês!A:B,2,0)</f>
        <v>Maio</v>
      </c>
      <c r="N461" s="24" t="str">
        <f t="shared" si="31"/>
        <v xml:space="preserve">Diretoria </v>
      </c>
    </row>
    <row r="462" spans="1:14" ht="57" customHeight="1" x14ac:dyDescent="0.2">
      <c r="A462" s="24" t="s">
        <v>451</v>
      </c>
      <c r="B462" s="25">
        <v>44693</v>
      </c>
      <c r="C462" s="26">
        <v>15539</v>
      </c>
      <c r="D462" s="26" t="s">
        <v>492</v>
      </c>
      <c r="E462" s="27" t="s">
        <v>227</v>
      </c>
      <c r="F462" s="28" t="s">
        <v>229</v>
      </c>
      <c r="G462" s="26" t="s">
        <v>68</v>
      </c>
      <c r="H462" s="29">
        <v>1633.15</v>
      </c>
      <c r="J462" s="29">
        <f t="shared" si="28"/>
        <v>1633.15</v>
      </c>
      <c r="K462" s="29">
        <f t="shared" si="29"/>
        <v>0</v>
      </c>
      <c r="L462" s="24">
        <f t="shared" si="30"/>
        <v>5</v>
      </c>
      <c r="M462" s="24" t="str">
        <f>VLOOKUP(L462,mês!A:B,2,0)</f>
        <v>Maio</v>
      </c>
      <c r="N462" s="24" t="str">
        <f t="shared" si="31"/>
        <v xml:space="preserve">Diretoria </v>
      </c>
    </row>
    <row r="463" spans="1:14" ht="57" customHeight="1" x14ac:dyDescent="0.2">
      <c r="A463" s="24" t="s">
        <v>451</v>
      </c>
      <c r="B463" s="25">
        <v>44693</v>
      </c>
      <c r="C463" s="26">
        <v>15540</v>
      </c>
      <c r="D463" s="26" t="s">
        <v>492</v>
      </c>
      <c r="E463" s="27" t="s">
        <v>227</v>
      </c>
      <c r="F463" s="28" t="s">
        <v>229</v>
      </c>
      <c r="G463" s="26" t="s">
        <v>68</v>
      </c>
      <c r="H463" s="29">
        <v>1214.98</v>
      </c>
      <c r="J463" s="29">
        <f t="shared" si="28"/>
        <v>1214.98</v>
      </c>
      <c r="K463" s="29">
        <f t="shared" si="29"/>
        <v>0</v>
      </c>
      <c r="L463" s="24">
        <f t="shared" si="30"/>
        <v>5</v>
      </c>
      <c r="M463" s="24" t="str">
        <f>VLOOKUP(L463,mês!A:B,2,0)</f>
        <v>Maio</v>
      </c>
      <c r="N463" s="24" t="str">
        <f t="shared" si="31"/>
        <v xml:space="preserve">Diretoria </v>
      </c>
    </row>
    <row r="464" spans="1:14" ht="57" customHeight="1" x14ac:dyDescent="0.2">
      <c r="A464" s="24" t="s">
        <v>451</v>
      </c>
      <c r="B464" s="25">
        <v>44693</v>
      </c>
      <c r="C464" s="26">
        <v>15541</v>
      </c>
      <c r="D464" s="26" t="s">
        <v>492</v>
      </c>
      <c r="E464" s="27" t="s">
        <v>227</v>
      </c>
      <c r="F464" s="28" t="s">
        <v>229</v>
      </c>
      <c r="G464" s="26" t="s">
        <v>68</v>
      </c>
      <c r="H464" s="29">
        <v>1257.96</v>
      </c>
      <c r="J464" s="29">
        <f t="shared" si="28"/>
        <v>1257.96</v>
      </c>
      <c r="K464" s="29">
        <f t="shared" si="29"/>
        <v>0</v>
      </c>
      <c r="L464" s="24">
        <f t="shared" si="30"/>
        <v>5</v>
      </c>
      <c r="M464" s="24" t="str">
        <f>VLOOKUP(L464,mês!A:B,2,0)</f>
        <v>Maio</v>
      </c>
      <c r="N464" s="24" t="str">
        <f t="shared" si="31"/>
        <v xml:space="preserve">Diretoria </v>
      </c>
    </row>
    <row r="465" spans="1:14" ht="57" customHeight="1" x14ac:dyDescent="0.2">
      <c r="A465" s="24" t="s">
        <v>451</v>
      </c>
      <c r="B465" s="25">
        <v>44693</v>
      </c>
      <c r="C465" s="26">
        <v>15542</v>
      </c>
      <c r="D465" s="26" t="s">
        <v>492</v>
      </c>
      <c r="E465" s="27" t="s">
        <v>227</v>
      </c>
      <c r="F465" s="28" t="s">
        <v>661</v>
      </c>
      <c r="G465" s="26" t="s">
        <v>68</v>
      </c>
      <c r="H465" s="29">
        <v>1350.15</v>
      </c>
      <c r="J465" s="29">
        <f t="shared" si="28"/>
        <v>1350.15</v>
      </c>
      <c r="K465" s="29">
        <f t="shared" si="29"/>
        <v>0</v>
      </c>
      <c r="L465" s="24">
        <f t="shared" si="30"/>
        <v>5</v>
      </c>
      <c r="M465" s="24" t="str">
        <f>VLOOKUP(L465,mês!A:B,2,0)</f>
        <v>Maio</v>
      </c>
      <c r="N465" s="24" t="str">
        <f t="shared" si="31"/>
        <v xml:space="preserve">Diretoria </v>
      </c>
    </row>
    <row r="466" spans="1:14" ht="57" customHeight="1" x14ac:dyDescent="0.2">
      <c r="A466" s="24" t="s">
        <v>451</v>
      </c>
      <c r="B466" s="25">
        <v>44693</v>
      </c>
      <c r="C466" s="26">
        <v>15543</v>
      </c>
      <c r="D466" s="26" t="s">
        <v>492</v>
      </c>
      <c r="E466" s="27" t="s">
        <v>227</v>
      </c>
      <c r="F466" s="28" t="s">
        <v>229</v>
      </c>
      <c r="G466" s="26" t="s">
        <v>68</v>
      </c>
      <c r="H466" s="29">
        <v>1326.73</v>
      </c>
      <c r="J466" s="29">
        <f t="shared" si="28"/>
        <v>1326.73</v>
      </c>
      <c r="K466" s="29">
        <f t="shared" si="29"/>
        <v>0</v>
      </c>
      <c r="L466" s="24">
        <f t="shared" si="30"/>
        <v>5</v>
      </c>
      <c r="M466" s="24" t="str">
        <f>VLOOKUP(L466,mês!A:B,2,0)</f>
        <v>Maio</v>
      </c>
      <c r="N466" s="24" t="str">
        <f t="shared" si="31"/>
        <v xml:space="preserve">Diretoria </v>
      </c>
    </row>
    <row r="467" spans="1:14" ht="57" customHeight="1" x14ac:dyDescent="0.2">
      <c r="A467" s="24" t="s">
        <v>451</v>
      </c>
      <c r="B467" s="25">
        <v>44693</v>
      </c>
      <c r="C467" s="26">
        <v>15544</v>
      </c>
      <c r="D467" s="26" t="s">
        <v>492</v>
      </c>
      <c r="E467" s="27" t="s">
        <v>227</v>
      </c>
      <c r="F467" s="28" t="s">
        <v>217</v>
      </c>
      <c r="G467" s="26" t="s">
        <v>68</v>
      </c>
      <c r="H467" s="29">
        <v>1372.83</v>
      </c>
      <c r="J467" s="29">
        <f t="shared" si="28"/>
        <v>1372.83</v>
      </c>
      <c r="K467" s="29">
        <f t="shared" si="29"/>
        <v>0</v>
      </c>
      <c r="L467" s="24">
        <f t="shared" si="30"/>
        <v>5</v>
      </c>
      <c r="M467" s="24" t="str">
        <f>VLOOKUP(L467,mês!A:B,2,0)</f>
        <v>Maio</v>
      </c>
      <c r="N467" s="24" t="str">
        <f t="shared" si="31"/>
        <v xml:space="preserve">Diretoria </v>
      </c>
    </row>
    <row r="468" spans="1:14" ht="57" customHeight="1" x14ac:dyDescent="0.2">
      <c r="A468" s="24" t="s">
        <v>451</v>
      </c>
      <c r="B468" s="25">
        <v>44693</v>
      </c>
      <c r="C468" s="26">
        <v>15545</v>
      </c>
      <c r="D468" s="26" t="s">
        <v>492</v>
      </c>
      <c r="E468" s="27" t="s">
        <v>227</v>
      </c>
      <c r="F468" s="28" t="s">
        <v>229</v>
      </c>
      <c r="G468" s="26" t="s">
        <v>68</v>
      </c>
      <c r="H468" s="29">
        <v>20.96</v>
      </c>
      <c r="J468" s="29">
        <f t="shared" si="28"/>
        <v>20.96</v>
      </c>
      <c r="K468" s="29">
        <f t="shared" si="29"/>
        <v>0</v>
      </c>
      <c r="L468" s="24">
        <f t="shared" si="30"/>
        <v>5</v>
      </c>
      <c r="M468" s="24" t="str">
        <f>VLOOKUP(L468,mês!A:B,2,0)</f>
        <v>Maio</v>
      </c>
      <c r="N468" s="24" t="str">
        <f t="shared" si="31"/>
        <v xml:space="preserve">Diretoria </v>
      </c>
    </row>
    <row r="469" spans="1:14" ht="57" customHeight="1" x14ac:dyDescent="0.2">
      <c r="A469" s="24" t="s">
        <v>451</v>
      </c>
      <c r="B469" s="25">
        <v>44693</v>
      </c>
      <c r="C469" s="26">
        <v>15547</v>
      </c>
      <c r="D469" s="26" t="s">
        <v>492</v>
      </c>
      <c r="E469" s="27" t="s">
        <v>227</v>
      </c>
      <c r="F469" s="28" t="s">
        <v>229</v>
      </c>
      <c r="G469" s="26" t="s">
        <v>68</v>
      </c>
      <c r="H469" s="29">
        <v>1465.45</v>
      </c>
      <c r="J469" s="29">
        <f t="shared" si="28"/>
        <v>1465.45</v>
      </c>
      <c r="K469" s="29">
        <f t="shared" si="29"/>
        <v>0</v>
      </c>
      <c r="L469" s="24">
        <f t="shared" si="30"/>
        <v>5</v>
      </c>
      <c r="M469" s="24" t="str">
        <f>VLOOKUP(L469,mês!A:B,2,0)</f>
        <v>Maio</v>
      </c>
      <c r="N469" s="24" t="str">
        <f t="shared" si="31"/>
        <v xml:space="preserve">Diretoria </v>
      </c>
    </row>
    <row r="470" spans="1:14" ht="57" customHeight="1" x14ac:dyDescent="0.2">
      <c r="A470" s="24" t="s">
        <v>451</v>
      </c>
      <c r="B470" s="25">
        <v>44693</v>
      </c>
      <c r="C470" s="26">
        <v>15556</v>
      </c>
      <c r="D470" s="26" t="s">
        <v>492</v>
      </c>
      <c r="E470" s="27" t="s">
        <v>227</v>
      </c>
      <c r="F470" s="28" t="s">
        <v>217</v>
      </c>
      <c r="G470" s="26" t="s">
        <v>68</v>
      </c>
      <c r="H470" s="29">
        <v>1356.01</v>
      </c>
      <c r="J470" s="29">
        <f t="shared" si="28"/>
        <v>1356.01</v>
      </c>
      <c r="K470" s="29">
        <f t="shared" si="29"/>
        <v>0</v>
      </c>
      <c r="L470" s="24">
        <f t="shared" si="30"/>
        <v>5</v>
      </c>
      <c r="M470" s="24" t="str">
        <f>VLOOKUP(L470,mês!A:B,2,0)</f>
        <v>Maio</v>
      </c>
      <c r="N470" s="24" t="str">
        <f t="shared" si="31"/>
        <v xml:space="preserve">Diretoria </v>
      </c>
    </row>
    <row r="471" spans="1:14" ht="57" customHeight="1" x14ac:dyDescent="0.2">
      <c r="A471" s="24" t="s">
        <v>451</v>
      </c>
      <c r="B471" s="25">
        <v>44693</v>
      </c>
      <c r="C471" s="26">
        <v>15560</v>
      </c>
      <c r="D471" s="26" t="s">
        <v>65</v>
      </c>
      <c r="E471" s="27" t="s">
        <v>87</v>
      </c>
      <c r="F471" s="28" t="s">
        <v>662</v>
      </c>
      <c r="G471" s="26" t="s">
        <v>68</v>
      </c>
      <c r="H471" s="29">
        <v>804.22</v>
      </c>
      <c r="J471" s="29">
        <f t="shared" si="28"/>
        <v>804.22</v>
      </c>
      <c r="K471" s="29">
        <f t="shared" si="29"/>
        <v>0</v>
      </c>
      <c r="L471" s="24">
        <f t="shared" si="30"/>
        <v>5</v>
      </c>
      <c r="M471" s="24" t="str">
        <f>VLOOKUP(L471,mês!A:B,2,0)</f>
        <v>Maio</v>
      </c>
      <c r="N471" s="24" t="str">
        <f t="shared" si="31"/>
        <v xml:space="preserve">Diretoria </v>
      </c>
    </row>
    <row r="472" spans="1:14" ht="57" customHeight="1" x14ac:dyDescent="0.2">
      <c r="A472" s="24" t="s">
        <v>451</v>
      </c>
      <c r="B472" s="25">
        <v>44693</v>
      </c>
      <c r="C472" s="26">
        <v>15546</v>
      </c>
      <c r="D472" s="26" t="s">
        <v>65</v>
      </c>
      <c r="E472" s="27" t="s">
        <v>227</v>
      </c>
      <c r="F472" s="28" t="s">
        <v>217</v>
      </c>
      <c r="G472" s="26" t="s">
        <v>68</v>
      </c>
      <c r="H472" s="29">
        <v>54.8</v>
      </c>
      <c r="J472" s="29">
        <f t="shared" si="28"/>
        <v>54.8</v>
      </c>
      <c r="K472" s="29">
        <f t="shared" si="29"/>
        <v>0</v>
      </c>
      <c r="L472" s="24">
        <f t="shared" si="30"/>
        <v>5</v>
      </c>
      <c r="M472" s="24" t="str">
        <f>VLOOKUP(L472,mês!A:B,2,0)</f>
        <v>Maio</v>
      </c>
      <c r="N472" s="24" t="str">
        <f t="shared" si="31"/>
        <v xml:space="preserve">Diretoria </v>
      </c>
    </row>
    <row r="473" spans="1:14" ht="57" customHeight="1" x14ac:dyDescent="0.2">
      <c r="A473" s="24" t="s">
        <v>451</v>
      </c>
      <c r="B473" s="25">
        <v>44694</v>
      </c>
      <c r="C473" s="26">
        <v>15570</v>
      </c>
      <c r="D473" s="26" t="s">
        <v>493</v>
      </c>
      <c r="E473" s="27" t="s">
        <v>227</v>
      </c>
      <c r="F473" s="28" t="s">
        <v>663</v>
      </c>
      <c r="G473" s="26" t="s">
        <v>68</v>
      </c>
      <c r="H473" s="29">
        <v>13.18</v>
      </c>
      <c r="J473" s="29">
        <f t="shared" si="28"/>
        <v>13.18</v>
      </c>
      <c r="K473" s="29">
        <f t="shared" si="29"/>
        <v>0</v>
      </c>
      <c r="L473" s="24">
        <f t="shared" si="30"/>
        <v>5</v>
      </c>
      <c r="M473" s="24" t="str">
        <f>VLOOKUP(L473,mês!A:B,2,0)</f>
        <v>Maio</v>
      </c>
      <c r="N473" s="24" t="str">
        <f t="shared" si="31"/>
        <v xml:space="preserve">Diretoria </v>
      </c>
    </row>
    <row r="474" spans="1:14" ht="57" customHeight="1" x14ac:dyDescent="0.2">
      <c r="A474" s="24" t="s">
        <v>451</v>
      </c>
      <c r="B474" s="25">
        <v>44694</v>
      </c>
      <c r="C474" s="26">
        <v>15571</v>
      </c>
      <c r="D474" s="26" t="s">
        <v>124</v>
      </c>
      <c r="E474" s="27" t="s">
        <v>227</v>
      </c>
      <c r="F474" s="28" t="s">
        <v>229</v>
      </c>
      <c r="G474" s="26" t="s">
        <v>68</v>
      </c>
      <c r="H474" s="29">
        <v>1.78</v>
      </c>
      <c r="J474" s="29">
        <f t="shared" si="28"/>
        <v>1.78</v>
      </c>
      <c r="K474" s="29">
        <f t="shared" si="29"/>
        <v>0</v>
      </c>
      <c r="L474" s="24">
        <f t="shared" si="30"/>
        <v>5</v>
      </c>
      <c r="M474" s="24" t="str">
        <f>VLOOKUP(L474,mês!A:B,2,0)</f>
        <v>Maio</v>
      </c>
      <c r="N474" s="24" t="str">
        <f t="shared" si="31"/>
        <v xml:space="preserve">Diretoria </v>
      </c>
    </row>
    <row r="475" spans="1:14" ht="57" customHeight="1" x14ac:dyDescent="0.2">
      <c r="A475" s="24" t="s">
        <v>451</v>
      </c>
      <c r="B475" s="25">
        <v>44694</v>
      </c>
      <c r="C475" s="26">
        <v>15574</v>
      </c>
      <c r="D475" s="26" t="s">
        <v>492</v>
      </c>
      <c r="E475" s="27" t="s">
        <v>227</v>
      </c>
      <c r="F475" s="28" t="s">
        <v>229</v>
      </c>
      <c r="G475" s="26" t="s">
        <v>68</v>
      </c>
      <c r="H475" s="29">
        <v>1261.92</v>
      </c>
      <c r="J475" s="29">
        <f t="shared" si="28"/>
        <v>1261.92</v>
      </c>
      <c r="K475" s="29">
        <f t="shared" si="29"/>
        <v>0</v>
      </c>
      <c r="L475" s="24">
        <f t="shared" si="30"/>
        <v>5</v>
      </c>
      <c r="M475" s="24" t="str">
        <f>VLOOKUP(L475,mês!A:B,2,0)</f>
        <v>Maio</v>
      </c>
      <c r="N475" s="24" t="str">
        <f t="shared" si="31"/>
        <v xml:space="preserve">Diretoria </v>
      </c>
    </row>
    <row r="476" spans="1:14" ht="57" customHeight="1" x14ac:dyDescent="0.2">
      <c r="A476" s="24" t="s">
        <v>451</v>
      </c>
      <c r="B476" s="25">
        <v>44694</v>
      </c>
      <c r="C476" s="26">
        <v>15575</v>
      </c>
      <c r="D476" s="26" t="s">
        <v>65</v>
      </c>
      <c r="E476" s="27" t="s">
        <v>227</v>
      </c>
      <c r="F476" s="28" t="s">
        <v>229</v>
      </c>
      <c r="G476" s="26" t="s">
        <v>68</v>
      </c>
      <c r="H476" s="29">
        <v>261.85000000000002</v>
      </c>
      <c r="J476" s="29">
        <f t="shared" si="28"/>
        <v>261.85000000000002</v>
      </c>
      <c r="K476" s="29">
        <f t="shared" si="29"/>
        <v>0</v>
      </c>
      <c r="L476" s="24">
        <f t="shared" si="30"/>
        <v>5</v>
      </c>
      <c r="M476" s="24" t="str">
        <f>VLOOKUP(L476,mês!A:B,2,0)</f>
        <v>Maio</v>
      </c>
      <c r="N476" s="24" t="str">
        <f t="shared" si="31"/>
        <v xml:space="preserve">Diretoria </v>
      </c>
    </row>
    <row r="477" spans="1:14" ht="57" customHeight="1" x14ac:dyDescent="0.2">
      <c r="A477" s="24" t="s">
        <v>451</v>
      </c>
      <c r="B477" s="25">
        <v>44694</v>
      </c>
      <c r="C477" s="26">
        <v>15565</v>
      </c>
      <c r="D477" s="26" t="s">
        <v>65</v>
      </c>
      <c r="E477" s="27" t="s">
        <v>227</v>
      </c>
      <c r="F477" s="28" t="s">
        <v>229</v>
      </c>
      <c r="G477" s="26" t="s">
        <v>68</v>
      </c>
      <c r="H477" s="29">
        <v>234.85</v>
      </c>
      <c r="J477" s="29">
        <f t="shared" si="28"/>
        <v>234.85</v>
      </c>
      <c r="K477" s="29">
        <f t="shared" si="29"/>
        <v>0</v>
      </c>
      <c r="L477" s="24">
        <f t="shared" si="30"/>
        <v>5</v>
      </c>
      <c r="M477" s="24" t="str">
        <f>VLOOKUP(L477,mês!A:B,2,0)</f>
        <v>Maio</v>
      </c>
      <c r="N477" s="24" t="str">
        <f t="shared" si="31"/>
        <v xml:space="preserve">Diretoria </v>
      </c>
    </row>
    <row r="478" spans="1:14" ht="57" customHeight="1" x14ac:dyDescent="0.2">
      <c r="A478" s="24" t="s">
        <v>451</v>
      </c>
      <c r="B478" s="25">
        <v>44694</v>
      </c>
      <c r="C478" s="26">
        <v>15572</v>
      </c>
      <c r="D478" s="26" t="s">
        <v>495</v>
      </c>
      <c r="E478" s="27" t="s">
        <v>227</v>
      </c>
      <c r="F478" s="28" t="s">
        <v>229</v>
      </c>
      <c r="G478" s="26" t="s">
        <v>68</v>
      </c>
      <c r="H478" s="29">
        <v>66.67</v>
      </c>
      <c r="J478" s="29">
        <f t="shared" si="28"/>
        <v>66.67</v>
      </c>
      <c r="K478" s="29">
        <f t="shared" si="29"/>
        <v>0</v>
      </c>
      <c r="L478" s="24">
        <f t="shared" si="30"/>
        <v>5</v>
      </c>
      <c r="M478" s="24" t="str">
        <f>VLOOKUP(L478,mês!A:B,2,0)</f>
        <v>Maio</v>
      </c>
      <c r="N478" s="24" t="str">
        <f t="shared" si="31"/>
        <v xml:space="preserve">Diretoria </v>
      </c>
    </row>
    <row r="479" spans="1:14" ht="57" customHeight="1" x14ac:dyDescent="0.2">
      <c r="A479" s="24" t="s">
        <v>451</v>
      </c>
      <c r="B479" s="25">
        <v>44694</v>
      </c>
      <c r="C479" s="26">
        <v>15573</v>
      </c>
      <c r="D479" s="26" t="s">
        <v>493</v>
      </c>
      <c r="E479" s="27" t="s">
        <v>227</v>
      </c>
      <c r="F479" s="28" t="s">
        <v>229</v>
      </c>
      <c r="G479" s="26" t="s">
        <v>68</v>
      </c>
      <c r="H479" s="29">
        <v>11.96</v>
      </c>
      <c r="J479" s="29">
        <f t="shared" si="28"/>
        <v>11.96</v>
      </c>
      <c r="K479" s="29">
        <f t="shared" si="29"/>
        <v>0</v>
      </c>
      <c r="L479" s="24">
        <f t="shared" si="30"/>
        <v>5</v>
      </c>
      <c r="M479" s="24" t="str">
        <f>VLOOKUP(L479,mês!A:B,2,0)</f>
        <v>Maio</v>
      </c>
      <c r="N479" s="24" t="str">
        <f t="shared" si="31"/>
        <v xml:space="preserve">Diretoria </v>
      </c>
    </row>
    <row r="480" spans="1:14" ht="57" customHeight="1" x14ac:dyDescent="0.2">
      <c r="A480" s="24" t="s">
        <v>451</v>
      </c>
      <c r="B480" s="25">
        <v>44694</v>
      </c>
      <c r="C480" s="26">
        <v>15576</v>
      </c>
      <c r="D480" s="26" t="s">
        <v>493</v>
      </c>
      <c r="E480" s="27" t="s">
        <v>227</v>
      </c>
      <c r="F480" s="28" t="s">
        <v>229</v>
      </c>
      <c r="G480" s="26" t="s">
        <v>68</v>
      </c>
      <c r="H480" s="29">
        <v>861.63</v>
      </c>
      <c r="J480" s="29">
        <f t="shared" si="28"/>
        <v>861.63</v>
      </c>
      <c r="K480" s="29">
        <f t="shared" si="29"/>
        <v>0</v>
      </c>
      <c r="L480" s="24">
        <f t="shared" si="30"/>
        <v>5</v>
      </c>
      <c r="M480" s="24" t="str">
        <f>VLOOKUP(L480,mês!A:B,2,0)</f>
        <v>Maio</v>
      </c>
      <c r="N480" s="24" t="str">
        <f t="shared" si="31"/>
        <v xml:space="preserve">Diretoria </v>
      </c>
    </row>
    <row r="481" spans="1:14" ht="57" customHeight="1" x14ac:dyDescent="0.2">
      <c r="A481" s="24" t="s">
        <v>451</v>
      </c>
      <c r="B481" s="25">
        <v>44694</v>
      </c>
      <c r="C481" s="26">
        <v>15578</v>
      </c>
      <c r="D481" s="26" t="s">
        <v>496</v>
      </c>
      <c r="E481" s="27" t="s">
        <v>227</v>
      </c>
      <c r="F481" s="28" t="s">
        <v>229</v>
      </c>
      <c r="G481" s="26" t="s">
        <v>68</v>
      </c>
      <c r="H481" s="29">
        <v>96</v>
      </c>
      <c r="J481" s="29">
        <f t="shared" si="28"/>
        <v>96</v>
      </c>
      <c r="K481" s="29">
        <f t="shared" si="29"/>
        <v>0</v>
      </c>
      <c r="L481" s="24">
        <f t="shared" si="30"/>
        <v>5</v>
      </c>
      <c r="M481" s="24" t="str">
        <f>VLOOKUP(L481,mês!A:B,2,0)</f>
        <v>Maio</v>
      </c>
      <c r="N481" s="24" t="str">
        <f t="shared" si="31"/>
        <v xml:space="preserve">Diretoria </v>
      </c>
    </row>
    <row r="482" spans="1:14" ht="57" customHeight="1" x14ac:dyDescent="0.2">
      <c r="A482" s="24" t="s">
        <v>451</v>
      </c>
      <c r="B482" s="25">
        <v>44694</v>
      </c>
      <c r="C482" s="26">
        <v>15580</v>
      </c>
      <c r="D482" s="26" t="s">
        <v>65</v>
      </c>
      <c r="E482" s="27" t="s">
        <v>227</v>
      </c>
      <c r="F482" s="28" t="s">
        <v>229</v>
      </c>
      <c r="G482" s="26" t="s">
        <v>68</v>
      </c>
      <c r="H482" s="29">
        <v>52</v>
      </c>
      <c r="J482" s="29">
        <f t="shared" si="28"/>
        <v>52</v>
      </c>
      <c r="K482" s="29">
        <f t="shared" si="29"/>
        <v>0</v>
      </c>
      <c r="L482" s="24">
        <f t="shared" si="30"/>
        <v>5</v>
      </c>
      <c r="M482" s="24" t="str">
        <f>VLOOKUP(L482,mês!A:B,2,0)</f>
        <v>Maio</v>
      </c>
      <c r="N482" s="24" t="str">
        <f t="shared" si="31"/>
        <v xml:space="preserve">Diretoria </v>
      </c>
    </row>
    <row r="483" spans="1:14" ht="57" customHeight="1" x14ac:dyDescent="0.2">
      <c r="A483" s="24" t="s">
        <v>451</v>
      </c>
      <c r="B483" s="25">
        <v>44694</v>
      </c>
      <c r="C483" s="26">
        <v>15582</v>
      </c>
      <c r="D483" s="26" t="s">
        <v>91</v>
      </c>
      <c r="E483" s="27" t="s">
        <v>664</v>
      </c>
      <c r="F483" s="28" t="s">
        <v>665</v>
      </c>
      <c r="G483" s="26" t="s">
        <v>68</v>
      </c>
      <c r="H483" s="29">
        <v>480.2</v>
      </c>
      <c r="J483" s="29">
        <f t="shared" si="28"/>
        <v>480.2</v>
      </c>
      <c r="K483" s="29">
        <f t="shared" si="29"/>
        <v>0</v>
      </c>
      <c r="L483" s="24">
        <f t="shared" si="30"/>
        <v>5</v>
      </c>
      <c r="M483" s="24" t="str">
        <f>VLOOKUP(L483,mês!A:B,2,0)</f>
        <v>Maio</v>
      </c>
      <c r="N483" s="24" t="str">
        <f t="shared" si="31"/>
        <v xml:space="preserve">Diretoria </v>
      </c>
    </row>
    <row r="484" spans="1:14" ht="57" customHeight="1" x14ac:dyDescent="0.2">
      <c r="A484" s="24" t="s">
        <v>451</v>
      </c>
      <c r="B484" s="25">
        <v>44697</v>
      </c>
      <c r="C484" s="26">
        <v>15558</v>
      </c>
      <c r="D484" s="26" t="s">
        <v>641</v>
      </c>
      <c r="E484" s="27" t="s">
        <v>214</v>
      </c>
      <c r="F484" s="28" t="s">
        <v>666</v>
      </c>
      <c r="G484" s="26" t="s">
        <v>68</v>
      </c>
      <c r="H484" s="29">
        <v>141.80000000000001</v>
      </c>
      <c r="J484" s="29">
        <f t="shared" si="28"/>
        <v>141.80000000000001</v>
      </c>
      <c r="K484" s="29">
        <f t="shared" si="29"/>
        <v>0</v>
      </c>
      <c r="L484" s="24">
        <f t="shared" si="30"/>
        <v>5</v>
      </c>
      <c r="M484" s="24" t="str">
        <f>VLOOKUP(L484,mês!A:B,2,0)</f>
        <v>Maio</v>
      </c>
      <c r="N484" s="24" t="str">
        <f t="shared" si="31"/>
        <v xml:space="preserve">Diretoria </v>
      </c>
    </row>
    <row r="485" spans="1:14" ht="57" customHeight="1" x14ac:dyDescent="0.2">
      <c r="A485" s="24" t="s">
        <v>451</v>
      </c>
      <c r="B485" s="25">
        <v>44697</v>
      </c>
      <c r="C485" s="26">
        <v>15585</v>
      </c>
      <c r="D485" s="26" t="s">
        <v>65</v>
      </c>
      <c r="E485" s="27" t="s">
        <v>667</v>
      </c>
      <c r="F485" s="28" t="s">
        <v>668</v>
      </c>
      <c r="G485" s="26" t="s">
        <v>68</v>
      </c>
      <c r="H485" s="29">
        <v>501.72</v>
      </c>
      <c r="J485" s="29">
        <f t="shared" si="28"/>
        <v>501.72</v>
      </c>
      <c r="K485" s="29">
        <f t="shared" si="29"/>
        <v>0</v>
      </c>
      <c r="L485" s="24">
        <f t="shared" si="30"/>
        <v>5</v>
      </c>
      <c r="M485" s="24" t="str">
        <f>VLOOKUP(L485,mês!A:B,2,0)</f>
        <v>Maio</v>
      </c>
      <c r="N485" s="24" t="str">
        <f t="shared" si="31"/>
        <v xml:space="preserve">Diretoria </v>
      </c>
    </row>
    <row r="486" spans="1:14" ht="57" customHeight="1" x14ac:dyDescent="0.2">
      <c r="A486" s="24" t="s">
        <v>451</v>
      </c>
      <c r="B486" s="25">
        <v>44698</v>
      </c>
      <c r="C486" s="26">
        <v>15588</v>
      </c>
      <c r="D486" s="26" t="s">
        <v>65</v>
      </c>
      <c r="E486" s="27" t="s">
        <v>87</v>
      </c>
      <c r="F486" s="28" t="s">
        <v>669</v>
      </c>
      <c r="G486" s="26" t="s">
        <v>68</v>
      </c>
      <c r="H486" s="29">
        <v>206.89</v>
      </c>
      <c r="J486" s="29">
        <f t="shared" si="28"/>
        <v>206.89</v>
      </c>
      <c r="K486" s="29">
        <f t="shared" si="29"/>
        <v>0</v>
      </c>
      <c r="L486" s="24">
        <f t="shared" si="30"/>
        <v>5</v>
      </c>
      <c r="M486" s="24" t="str">
        <f>VLOOKUP(L486,mês!A:B,2,0)</f>
        <v>Maio</v>
      </c>
      <c r="N486" s="24" t="str">
        <f t="shared" si="31"/>
        <v xml:space="preserve">Diretoria </v>
      </c>
    </row>
    <row r="487" spans="1:14" ht="57" customHeight="1" x14ac:dyDescent="0.2">
      <c r="A487" s="24" t="s">
        <v>451</v>
      </c>
      <c r="B487" s="25">
        <v>44698</v>
      </c>
      <c r="C487" s="26">
        <v>15594</v>
      </c>
      <c r="D487" s="26" t="s">
        <v>179</v>
      </c>
      <c r="E487" s="27" t="s">
        <v>670</v>
      </c>
      <c r="F487" s="28" t="s">
        <v>671</v>
      </c>
      <c r="G487" s="26" t="s">
        <v>68</v>
      </c>
      <c r="H487" s="29">
        <v>748.8</v>
      </c>
      <c r="J487" s="29">
        <f t="shared" si="28"/>
        <v>748.8</v>
      </c>
      <c r="K487" s="29">
        <f t="shared" si="29"/>
        <v>0</v>
      </c>
      <c r="L487" s="24">
        <f t="shared" si="30"/>
        <v>5</v>
      </c>
      <c r="M487" s="24" t="str">
        <f>VLOOKUP(L487,mês!A:B,2,0)</f>
        <v>Maio</v>
      </c>
      <c r="N487" s="24" t="str">
        <f t="shared" si="31"/>
        <v xml:space="preserve">Diretoria </v>
      </c>
    </row>
    <row r="488" spans="1:14" ht="57" customHeight="1" x14ac:dyDescent="0.2">
      <c r="A488" s="24" t="s">
        <v>451</v>
      </c>
      <c r="B488" s="25">
        <v>44699</v>
      </c>
      <c r="C488" s="26">
        <v>15598</v>
      </c>
      <c r="D488" s="26" t="s">
        <v>672</v>
      </c>
      <c r="E488" s="27" t="s">
        <v>372</v>
      </c>
      <c r="F488" s="28" t="s">
        <v>673</v>
      </c>
      <c r="G488" s="26" t="s">
        <v>68</v>
      </c>
      <c r="H488" s="29">
        <v>7728.54</v>
      </c>
      <c r="J488" s="29">
        <f t="shared" si="28"/>
        <v>7728.54</v>
      </c>
      <c r="K488" s="29">
        <f t="shared" si="29"/>
        <v>0</v>
      </c>
      <c r="L488" s="24">
        <f t="shared" si="30"/>
        <v>5</v>
      </c>
      <c r="M488" s="24" t="str">
        <f>VLOOKUP(L488,mês!A:B,2,0)</f>
        <v>Maio</v>
      </c>
      <c r="N488" s="24" t="str">
        <f t="shared" si="31"/>
        <v xml:space="preserve">Diretoria </v>
      </c>
    </row>
    <row r="489" spans="1:14" ht="57" customHeight="1" x14ac:dyDescent="0.2">
      <c r="A489" s="24" t="s">
        <v>451</v>
      </c>
      <c r="B489" s="25">
        <v>44699</v>
      </c>
      <c r="C489" s="26">
        <v>15600</v>
      </c>
      <c r="D489" s="26" t="s">
        <v>65</v>
      </c>
      <c r="E489" s="27" t="s">
        <v>470</v>
      </c>
      <c r="F489" s="28" t="s">
        <v>674</v>
      </c>
      <c r="G489" s="26" t="s">
        <v>68</v>
      </c>
      <c r="H489" s="29">
        <v>17712</v>
      </c>
      <c r="J489" s="29">
        <f t="shared" si="28"/>
        <v>17712</v>
      </c>
      <c r="K489" s="29">
        <f t="shared" si="29"/>
        <v>0</v>
      </c>
      <c r="L489" s="24">
        <f t="shared" si="30"/>
        <v>5</v>
      </c>
      <c r="M489" s="24" t="str">
        <f>VLOOKUP(L489,mês!A:B,2,0)</f>
        <v>Maio</v>
      </c>
      <c r="N489" s="24" t="str">
        <f t="shared" si="31"/>
        <v xml:space="preserve">Diretoria </v>
      </c>
    </row>
    <row r="490" spans="1:14" ht="57" customHeight="1" x14ac:dyDescent="0.2">
      <c r="A490" s="24" t="s">
        <v>451</v>
      </c>
      <c r="B490" s="25">
        <v>44701</v>
      </c>
      <c r="C490" s="26">
        <v>15607</v>
      </c>
      <c r="D490" s="26" t="s">
        <v>65</v>
      </c>
      <c r="E490" s="27" t="s">
        <v>675</v>
      </c>
      <c r="F490" s="28" t="s">
        <v>676</v>
      </c>
      <c r="G490" s="26" t="s">
        <v>68</v>
      </c>
      <c r="H490" s="29">
        <v>20</v>
      </c>
      <c r="J490" s="29">
        <f t="shared" si="28"/>
        <v>20</v>
      </c>
      <c r="K490" s="29">
        <f t="shared" si="29"/>
        <v>0</v>
      </c>
      <c r="L490" s="24">
        <f t="shared" si="30"/>
        <v>5</v>
      </c>
      <c r="M490" s="24" t="str">
        <f>VLOOKUP(L490,mês!A:B,2,0)</f>
        <v>Maio</v>
      </c>
      <c r="N490" s="24" t="str">
        <f t="shared" si="31"/>
        <v xml:space="preserve">Diretoria </v>
      </c>
    </row>
    <row r="491" spans="1:14" ht="57" customHeight="1" x14ac:dyDescent="0.2">
      <c r="A491" s="24" t="s">
        <v>451</v>
      </c>
      <c r="B491" s="25">
        <v>44701</v>
      </c>
      <c r="C491" s="26">
        <v>15608</v>
      </c>
      <c r="D491" s="26" t="s">
        <v>493</v>
      </c>
      <c r="E491" s="27" t="s">
        <v>675</v>
      </c>
      <c r="F491" s="28" t="s">
        <v>677</v>
      </c>
      <c r="G491" s="26" t="s">
        <v>68</v>
      </c>
      <c r="H491" s="29">
        <v>125</v>
      </c>
      <c r="J491" s="29">
        <f t="shared" si="28"/>
        <v>125</v>
      </c>
      <c r="K491" s="29">
        <f t="shared" si="29"/>
        <v>0</v>
      </c>
      <c r="L491" s="24">
        <f t="shared" si="30"/>
        <v>5</v>
      </c>
      <c r="M491" s="24" t="str">
        <f>VLOOKUP(L491,mês!A:B,2,0)</f>
        <v>Maio</v>
      </c>
      <c r="N491" s="24" t="str">
        <f t="shared" si="31"/>
        <v xml:space="preserve">Diretoria </v>
      </c>
    </row>
    <row r="492" spans="1:14" ht="57" customHeight="1" x14ac:dyDescent="0.2">
      <c r="A492" s="24" t="s">
        <v>451</v>
      </c>
      <c r="B492" s="25">
        <v>44701</v>
      </c>
      <c r="C492" s="26">
        <v>15609</v>
      </c>
      <c r="D492" s="26" t="s">
        <v>641</v>
      </c>
      <c r="E492" s="27" t="s">
        <v>675</v>
      </c>
      <c r="F492" s="28" t="s">
        <v>678</v>
      </c>
      <c r="G492" s="26" t="s">
        <v>68</v>
      </c>
      <c r="H492" s="29">
        <v>192</v>
      </c>
      <c r="J492" s="29">
        <f t="shared" si="28"/>
        <v>192</v>
      </c>
      <c r="K492" s="29">
        <f t="shared" si="29"/>
        <v>0</v>
      </c>
      <c r="L492" s="24">
        <f t="shared" si="30"/>
        <v>5</v>
      </c>
      <c r="M492" s="24" t="str">
        <f>VLOOKUP(L492,mês!A:B,2,0)</f>
        <v>Maio</v>
      </c>
      <c r="N492" s="24" t="str">
        <f t="shared" si="31"/>
        <v xml:space="preserve">Diretoria </v>
      </c>
    </row>
    <row r="493" spans="1:14" ht="57" customHeight="1" x14ac:dyDescent="0.2">
      <c r="A493" s="24" t="s">
        <v>451</v>
      </c>
      <c r="B493" s="25">
        <v>44705</v>
      </c>
      <c r="C493" s="26">
        <v>15617</v>
      </c>
      <c r="D493" s="26" t="s">
        <v>65</v>
      </c>
      <c r="E493" s="27" t="s">
        <v>470</v>
      </c>
      <c r="F493" s="28" t="s">
        <v>679</v>
      </c>
      <c r="G493" s="26" t="s">
        <v>68</v>
      </c>
      <c r="H493" s="29">
        <v>17712</v>
      </c>
      <c r="J493" s="29">
        <f t="shared" si="28"/>
        <v>17712</v>
      </c>
      <c r="K493" s="29">
        <f t="shared" si="29"/>
        <v>0</v>
      </c>
      <c r="L493" s="24">
        <f t="shared" si="30"/>
        <v>5</v>
      </c>
      <c r="M493" s="24" t="str">
        <f>VLOOKUP(L493,mês!A:B,2,0)</f>
        <v>Maio</v>
      </c>
      <c r="N493" s="24" t="str">
        <f t="shared" si="31"/>
        <v xml:space="preserve">Diretoria </v>
      </c>
    </row>
    <row r="494" spans="1:14" ht="57" customHeight="1" x14ac:dyDescent="0.2">
      <c r="A494" s="24" t="s">
        <v>451</v>
      </c>
      <c r="B494" s="25">
        <v>44706</v>
      </c>
      <c r="C494" s="26">
        <v>15621</v>
      </c>
      <c r="D494" s="26" t="s">
        <v>65</v>
      </c>
      <c r="E494" s="27" t="s">
        <v>535</v>
      </c>
      <c r="F494" s="28" t="s">
        <v>680</v>
      </c>
      <c r="G494" s="26" t="s">
        <v>68</v>
      </c>
      <c r="H494" s="29">
        <v>3565.05</v>
      </c>
      <c r="J494" s="29">
        <f t="shared" si="28"/>
        <v>3565.05</v>
      </c>
      <c r="K494" s="29">
        <f t="shared" si="29"/>
        <v>0</v>
      </c>
      <c r="L494" s="24">
        <f t="shared" si="30"/>
        <v>5</v>
      </c>
      <c r="M494" s="24" t="str">
        <f>VLOOKUP(L494,mês!A:B,2,0)</f>
        <v>Maio</v>
      </c>
      <c r="N494" s="24" t="str">
        <f t="shared" si="31"/>
        <v xml:space="preserve">Diretoria </v>
      </c>
    </row>
    <row r="495" spans="1:14" ht="57" customHeight="1" x14ac:dyDescent="0.2">
      <c r="A495" s="24" t="s">
        <v>451</v>
      </c>
      <c r="B495" s="25">
        <v>44707</v>
      </c>
      <c r="C495" s="26">
        <v>15622</v>
      </c>
      <c r="D495" s="26" t="s">
        <v>478</v>
      </c>
      <c r="E495" s="27" t="s">
        <v>214</v>
      </c>
      <c r="F495" s="28" t="s">
        <v>681</v>
      </c>
      <c r="G495" s="26" t="s">
        <v>682</v>
      </c>
      <c r="H495" s="29">
        <v>0</v>
      </c>
      <c r="J495" s="29">
        <f t="shared" si="28"/>
        <v>0</v>
      </c>
      <c r="K495" s="29">
        <f t="shared" si="29"/>
        <v>0</v>
      </c>
      <c r="L495" s="24">
        <f t="shared" si="30"/>
        <v>5</v>
      </c>
      <c r="M495" s="24" t="str">
        <f>VLOOKUP(L495,mês!A:B,2,0)</f>
        <v>Maio</v>
      </c>
      <c r="N495" s="24" t="str">
        <f t="shared" si="31"/>
        <v xml:space="preserve">Diretoria </v>
      </c>
    </row>
    <row r="496" spans="1:14" ht="57" customHeight="1" x14ac:dyDescent="0.2">
      <c r="A496" s="24" t="s">
        <v>451</v>
      </c>
      <c r="B496" s="25">
        <v>44707</v>
      </c>
      <c r="C496" s="26">
        <v>15626</v>
      </c>
      <c r="D496" s="26" t="s">
        <v>65</v>
      </c>
      <c r="E496" s="27" t="s">
        <v>467</v>
      </c>
      <c r="F496" s="28" t="s">
        <v>683</v>
      </c>
      <c r="G496" s="26" t="s">
        <v>68</v>
      </c>
      <c r="H496" s="29">
        <v>2471.64</v>
      </c>
      <c r="J496" s="29">
        <f t="shared" si="28"/>
        <v>2471.64</v>
      </c>
      <c r="K496" s="29">
        <f t="shared" si="29"/>
        <v>0</v>
      </c>
      <c r="L496" s="24">
        <f t="shared" si="30"/>
        <v>5</v>
      </c>
      <c r="M496" s="24" t="str">
        <f>VLOOKUP(L496,mês!A:B,2,0)</f>
        <v>Maio</v>
      </c>
      <c r="N496" s="24" t="str">
        <f t="shared" si="31"/>
        <v xml:space="preserve">Diretoria </v>
      </c>
    </row>
    <row r="497" spans="1:14" ht="57" customHeight="1" x14ac:dyDescent="0.2">
      <c r="A497" s="24" t="s">
        <v>451</v>
      </c>
      <c r="B497" s="25">
        <v>44707</v>
      </c>
      <c r="C497" s="26">
        <v>15627</v>
      </c>
      <c r="D497" s="26" t="s">
        <v>65</v>
      </c>
      <c r="E497" s="27" t="s">
        <v>467</v>
      </c>
      <c r="F497" s="28" t="s">
        <v>684</v>
      </c>
      <c r="G497" s="26" t="s">
        <v>68</v>
      </c>
      <c r="H497" s="29">
        <v>1799.9</v>
      </c>
      <c r="J497" s="29">
        <f t="shared" si="28"/>
        <v>1799.9</v>
      </c>
      <c r="K497" s="29">
        <f t="shared" si="29"/>
        <v>0</v>
      </c>
      <c r="L497" s="24">
        <f t="shared" si="30"/>
        <v>5</v>
      </c>
      <c r="M497" s="24" t="str">
        <f>VLOOKUP(L497,mês!A:B,2,0)</f>
        <v>Maio</v>
      </c>
      <c r="N497" s="24" t="str">
        <f t="shared" si="31"/>
        <v xml:space="preserve">Diretoria </v>
      </c>
    </row>
    <row r="498" spans="1:14" ht="57" customHeight="1" x14ac:dyDescent="0.2">
      <c r="A498" s="24" t="s">
        <v>451</v>
      </c>
      <c r="B498" s="25">
        <v>44708</v>
      </c>
      <c r="C498" s="26">
        <v>15628</v>
      </c>
      <c r="D498" s="26" t="s">
        <v>65</v>
      </c>
      <c r="E498" s="27" t="s">
        <v>685</v>
      </c>
      <c r="F498" s="28" t="s">
        <v>686</v>
      </c>
      <c r="G498" s="26" t="s">
        <v>68</v>
      </c>
      <c r="H498" s="29">
        <v>960</v>
      </c>
      <c r="J498" s="29">
        <f t="shared" si="28"/>
        <v>960</v>
      </c>
      <c r="K498" s="29">
        <f t="shared" si="29"/>
        <v>0</v>
      </c>
      <c r="L498" s="24">
        <f t="shared" si="30"/>
        <v>5</v>
      </c>
      <c r="M498" s="24" t="str">
        <f>VLOOKUP(L498,mês!A:B,2,0)</f>
        <v>Maio</v>
      </c>
      <c r="N498" s="24" t="str">
        <f t="shared" si="31"/>
        <v xml:space="preserve">Diretoria </v>
      </c>
    </row>
    <row r="499" spans="1:14" ht="57" customHeight="1" x14ac:dyDescent="0.2">
      <c r="A499" s="24" t="s">
        <v>451</v>
      </c>
      <c r="B499" s="25">
        <v>44708</v>
      </c>
      <c r="C499" s="26">
        <v>15629</v>
      </c>
      <c r="D499" s="26" t="s">
        <v>65</v>
      </c>
      <c r="E499" s="27" t="s">
        <v>87</v>
      </c>
      <c r="F499" s="28" t="s">
        <v>687</v>
      </c>
      <c r="G499" s="26" t="s">
        <v>68</v>
      </c>
      <c r="H499" s="29">
        <v>940.47</v>
      </c>
      <c r="J499" s="29">
        <f t="shared" si="28"/>
        <v>940.47</v>
      </c>
      <c r="K499" s="29">
        <f t="shared" si="29"/>
        <v>0</v>
      </c>
      <c r="L499" s="24">
        <f t="shared" si="30"/>
        <v>5</v>
      </c>
      <c r="M499" s="24" t="str">
        <f>VLOOKUP(L499,mês!A:B,2,0)</f>
        <v>Maio</v>
      </c>
      <c r="N499" s="24" t="str">
        <f t="shared" si="31"/>
        <v xml:space="preserve">Diretoria </v>
      </c>
    </row>
    <row r="500" spans="1:14" ht="57" customHeight="1" x14ac:dyDescent="0.2">
      <c r="A500" s="24" t="s">
        <v>451</v>
      </c>
      <c r="B500" s="25">
        <v>44708</v>
      </c>
      <c r="C500" s="26">
        <v>15631</v>
      </c>
      <c r="D500" s="26" t="s">
        <v>478</v>
      </c>
      <c r="E500" s="27" t="s">
        <v>479</v>
      </c>
      <c r="F500" s="28" t="s">
        <v>688</v>
      </c>
      <c r="G500" s="26" t="s">
        <v>68</v>
      </c>
      <c r="H500" s="29">
        <v>54.73</v>
      </c>
      <c r="J500" s="29">
        <f t="shared" si="28"/>
        <v>54.73</v>
      </c>
      <c r="K500" s="29">
        <f t="shared" si="29"/>
        <v>0</v>
      </c>
      <c r="L500" s="24">
        <f t="shared" si="30"/>
        <v>5</v>
      </c>
      <c r="M500" s="24" t="str">
        <f>VLOOKUP(L500,mês!A:B,2,0)</f>
        <v>Maio</v>
      </c>
      <c r="N500" s="24" t="str">
        <f t="shared" si="31"/>
        <v xml:space="preserve">Diretoria </v>
      </c>
    </row>
    <row r="501" spans="1:14" ht="57" customHeight="1" x14ac:dyDescent="0.2">
      <c r="A501" s="24" t="s">
        <v>451</v>
      </c>
      <c r="B501" s="25">
        <v>44711</v>
      </c>
      <c r="C501" s="26">
        <v>15634</v>
      </c>
      <c r="D501" s="26" t="s">
        <v>65</v>
      </c>
      <c r="E501" s="27" t="s">
        <v>66</v>
      </c>
      <c r="F501" s="28" t="s">
        <v>689</v>
      </c>
      <c r="G501" s="26" t="s">
        <v>68</v>
      </c>
      <c r="H501" s="29">
        <v>8000</v>
      </c>
      <c r="J501" s="29">
        <f t="shared" si="28"/>
        <v>8000</v>
      </c>
      <c r="K501" s="29">
        <f t="shared" si="29"/>
        <v>0</v>
      </c>
      <c r="L501" s="24">
        <f t="shared" si="30"/>
        <v>5</v>
      </c>
      <c r="M501" s="24" t="str">
        <f>VLOOKUP(L501,mês!A:B,2,0)</f>
        <v>Maio</v>
      </c>
      <c r="N501" s="24" t="str">
        <f t="shared" si="31"/>
        <v xml:space="preserve">Diretoria </v>
      </c>
    </row>
    <row r="502" spans="1:14" ht="57" customHeight="1" x14ac:dyDescent="0.2">
      <c r="A502" s="24" t="s">
        <v>451</v>
      </c>
      <c r="B502" s="25">
        <v>44712</v>
      </c>
      <c r="C502" s="26">
        <v>15632</v>
      </c>
      <c r="D502" s="26" t="s">
        <v>600</v>
      </c>
      <c r="E502" s="27" t="s">
        <v>214</v>
      </c>
      <c r="F502" s="28" t="s">
        <v>690</v>
      </c>
      <c r="G502" s="26" t="s">
        <v>68</v>
      </c>
      <c r="H502" s="29">
        <v>8.52</v>
      </c>
      <c r="J502" s="29">
        <f t="shared" si="28"/>
        <v>8.52</v>
      </c>
      <c r="K502" s="29">
        <f t="shared" si="29"/>
        <v>0</v>
      </c>
      <c r="L502" s="24">
        <f t="shared" si="30"/>
        <v>5</v>
      </c>
      <c r="M502" s="24" t="str">
        <f>VLOOKUP(L502,mês!A:B,2,0)</f>
        <v>Maio</v>
      </c>
      <c r="N502" s="24" t="str">
        <f t="shared" si="31"/>
        <v xml:space="preserve">Diretoria </v>
      </c>
    </row>
    <row r="503" spans="1:14" ht="57" customHeight="1" x14ac:dyDescent="0.2">
      <c r="A503" s="24" t="s">
        <v>451</v>
      </c>
      <c r="B503" s="25">
        <v>44713</v>
      </c>
      <c r="C503" s="26">
        <v>15639</v>
      </c>
      <c r="D503" s="26" t="s">
        <v>520</v>
      </c>
      <c r="E503" s="27" t="s">
        <v>691</v>
      </c>
      <c r="F503" s="28" t="s">
        <v>692</v>
      </c>
      <c r="G503" s="26" t="s">
        <v>68</v>
      </c>
      <c r="H503" s="29">
        <v>400</v>
      </c>
      <c r="J503" s="29">
        <f t="shared" si="28"/>
        <v>400</v>
      </c>
      <c r="K503" s="29">
        <f t="shared" si="29"/>
        <v>0</v>
      </c>
      <c r="L503" s="24">
        <f t="shared" si="30"/>
        <v>6</v>
      </c>
      <c r="M503" s="24" t="str">
        <f>VLOOKUP(L503,mês!A:B,2,0)</f>
        <v>Junho</v>
      </c>
      <c r="N503" s="24" t="str">
        <f t="shared" si="31"/>
        <v xml:space="preserve">Diretoria </v>
      </c>
    </row>
    <row r="504" spans="1:14" ht="57" customHeight="1" x14ac:dyDescent="0.2">
      <c r="A504" s="24" t="s">
        <v>451</v>
      </c>
      <c r="B504" s="25">
        <v>44714</v>
      </c>
      <c r="C504" s="26">
        <v>15642</v>
      </c>
      <c r="D504" s="26" t="s">
        <v>693</v>
      </c>
      <c r="E504" s="27" t="s">
        <v>694</v>
      </c>
      <c r="F504" s="28" t="s">
        <v>695</v>
      </c>
      <c r="G504" s="26" t="s">
        <v>68</v>
      </c>
      <c r="H504" s="29">
        <v>630</v>
      </c>
      <c r="J504" s="29">
        <f t="shared" si="28"/>
        <v>630</v>
      </c>
      <c r="K504" s="29">
        <f t="shared" si="29"/>
        <v>0</v>
      </c>
      <c r="L504" s="24">
        <f t="shared" si="30"/>
        <v>6</v>
      </c>
      <c r="M504" s="24" t="str">
        <f>VLOOKUP(L504,mês!A:B,2,0)</f>
        <v>Junho</v>
      </c>
      <c r="N504" s="24" t="str">
        <f t="shared" si="31"/>
        <v xml:space="preserve">Diretoria </v>
      </c>
    </row>
    <row r="505" spans="1:14" ht="57" customHeight="1" x14ac:dyDescent="0.2">
      <c r="A505" s="24" t="s">
        <v>451</v>
      </c>
      <c r="B505" s="25">
        <v>44715</v>
      </c>
      <c r="C505" s="26">
        <v>15647</v>
      </c>
      <c r="D505" s="26" t="s">
        <v>672</v>
      </c>
      <c r="E505" s="27" t="s">
        <v>696</v>
      </c>
      <c r="F505" s="28" t="s">
        <v>697</v>
      </c>
      <c r="G505" s="26" t="s">
        <v>68</v>
      </c>
      <c r="H505" s="29">
        <v>371.42</v>
      </c>
      <c r="J505" s="29">
        <f t="shared" si="28"/>
        <v>371.42</v>
      </c>
      <c r="K505" s="29">
        <f t="shared" si="29"/>
        <v>0</v>
      </c>
      <c r="L505" s="24">
        <f t="shared" si="30"/>
        <v>6</v>
      </c>
      <c r="M505" s="24" t="str">
        <f>VLOOKUP(L505,mês!A:B,2,0)</f>
        <v>Junho</v>
      </c>
      <c r="N505" s="24" t="str">
        <f t="shared" si="31"/>
        <v xml:space="preserve">Diretoria </v>
      </c>
    </row>
    <row r="506" spans="1:14" ht="57" customHeight="1" x14ac:dyDescent="0.2">
      <c r="A506" s="24" t="s">
        <v>451</v>
      </c>
      <c r="B506" s="25">
        <v>44715</v>
      </c>
      <c r="C506" s="26">
        <v>15648</v>
      </c>
      <c r="D506" s="26" t="s">
        <v>672</v>
      </c>
      <c r="E506" s="27" t="s">
        <v>696</v>
      </c>
      <c r="F506" s="28" t="s">
        <v>698</v>
      </c>
      <c r="G506" s="26" t="s">
        <v>68</v>
      </c>
      <c r="H506" s="29">
        <v>557.13</v>
      </c>
      <c r="J506" s="29">
        <f t="shared" si="28"/>
        <v>557.13</v>
      </c>
      <c r="K506" s="29">
        <f t="shared" si="29"/>
        <v>0</v>
      </c>
      <c r="L506" s="24">
        <f t="shared" si="30"/>
        <v>6</v>
      </c>
      <c r="M506" s="24" t="str">
        <f>VLOOKUP(L506,mês!A:B,2,0)</f>
        <v>Junho</v>
      </c>
      <c r="N506" s="24" t="str">
        <f t="shared" si="31"/>
        <v xml:space="preserve">Diretoria </v>
      </c>
    </row>
    <row r="507" spans="1:14" ht="57" customHeight="1" x14ac:dyDescent="0.2">
      <c r="A507" s="24" t="s">
        <v>451</v>
      </c>
      <c r="B507" s="25">
        <v>44715</v>
      </c>
      <c r="C507" s="26">
        <v>15649</v>
      </c>
      <c r="D507" s="26" t="s">
        <v>672</v>
      </c>
      <c r="E507" s="27" t="s">
        <v>696</v>
      </c>
      <c r="F507" s="28" t="s">
        <v>699</v>
      </c>
      <c r="G507" s="26" t="s">
        <v>68</v>
      </c>
      <c r="H507" s="29">
        <v>371.42</v>
      </c>
      <c r="J507" s="29">
        <f t="shared" si="28"/>
        <v>371.42</v>
      </c>
      <c r="K507" s="29">
        <f t="shared" si="29"/>
        <v>0</v>
      </c>
      <c r="L507" s="24">
        <f t="shared" si="30"/>
        <v>6</v>
      </c>
      <c r="M507" s="24" t="str">
        <f>VLOOKUP(L507,mês!A:B,2,0)</f>
        <v>Junho</v>
      </c>
      <c r="N507" s="24" t="str">
        <f t="shared" si="31"/>
        <v xml:space="preserve">Diretoria </v>
      </c>
    </row>
    <row r="508" spans="1:14" ht="57" customHeight="1" x14ac:dyDescent="0.2">
      <c r="A508" s="24" t="s">
        <v>451</v>
      </c>
      <c r="B508" s="25">
        <v>44715</v>
      </c>
      <c r="C508" s="26">
        <v>15650</v>
      </c>
      <c r="D508" s="26" t="s">
        <v>672</v>
      </c>
      <c r="E508" s="27" t="s">
        <v>696</v>
      </c>
      <c r="F508" s="28" t="s">
        <v>700</v>
      </c>
      <c r="G508" s="26" t="s">
        <v>68</v>
      </c>
      <c r="H508" s="29">
        <v>742.84</v>
      </c>
      <c r="J508" s="29">
        <f t="shared" si="28"/>
        <v>742.84</v>
      </c>
      <c r="K508" s="29">
        <f t="shared" si="29"/>
        <v>0</v>
      </c>
      <c r="L508" s="24">
        <f t="shared" si="30"/>
        <v>6</v>
      </c>
      <c r="M508" s="24" t="str">
        <f>VLOOKUP(L508,mês!A:B,2,0)</f>
        <v>Junho</v>
      </c>
      <c r="N508" s="24" t="str">
        <f t="shared" si="31"/>
        <v xml:space="preserve">Diretoria </v>
      </c>
    </row>
    <row r="509" spans="1:14" ht="57" customHeight="1" x14ac:dyDescent="0.2">
      <c r="A509" s="24" t="s">
        <v>451</v>
      </c>
      <c r="B509" s="25">
        <v>44718</v>
      </c>
      <c r="C509" s="26">
        <v>15651</v>
      </c>
      <c r="D509" s="26" t="s">
        <v>65</v>
      </c>
      <c r="E509" s="27" t="s">
        <v>352</v>
      </c>
      <c r="F509" s="28" t="s">
        <v>701</v>
      </c>
      <c r="G509" s="26" t="s">
        <v>68</v>
      </c>
      <c r="H509" s="29">
        <v>150</v>
      </c>
      <c r="J509" s="29">
        <f t="shared" si="28"/>
        <v>150</v>
      </c>
      <c r="K509" s="29">
        <f t="shared" si="29"/>
        <v>0</v>
      </c>
      <c r="L509" s="24">
        <f t="shared" si="30"/>
        <v>6</v>
      </c>
      <c r="M509" s="24" t="str">
        <f>VLOOKUP(L509,mês!A:B,2,0)</f>
        <v>Junho</v>
      </c>
      <c r="N509" s="24" t="str">
        <f t="shared" si="31"/>
        <v xml:space="preserve">Diretoria </v>
      </c>
    </row>
    <row r="510" spans="1:14" ht="57" customHeight="1" x14ac:dyDescent="0.2">
      <c r="A510" s="24" t="s">
        <v>451</v>
      </c>
      <c r="B510" s="25">
        <v>44718</v>
      </c>
      <c r="C510" s="26">
        <v>15653</v>
      </c>
      <c r="D510" s="26" t="s">
        <v>478</v>
      </c>
      <c r="E510" s="27" t="s">
        <v>702</v>
      </c>
      <c r="F510" s="28" t="s">
        <v>703</v>
      </c>
      <c r="G510" s="26" t="s">
        <v>68</v>
      </c>
      <c r="H510" s="29">
        <v>1230</v>
      </c>
      <c r="J510" s="29">
        <f t="shared" si="28"/>
        <v>1230</v>
      </c>
      <c r="K510" s="29">
        <f t="shared" si="29"/>
        <v>0</v>
      </c>
      <c r="L510" s="24">
        <f t="shared" si="30"/>
        <v>6</v>
      </c>
      <c r="M510" s="24" t="str">
        <f>VLOOKUP(L510,mês!A:B,2,0)</f>
        <v>Junho</v>
      </c>
      <c r="N510" s="24" t="str">
        <f t="shared" si="31"/>
        <v xml:space="preserve">Diretoria </v>
      </c>
    </row>
    <row r="511" spans="1:14" ht="57" customHeight="1" x14ac:dyDescent="0.2">
      <c r="A511" s="24" t="s">
        <v>451</v>
      </c>
      <c r="B511" s="25">
        <v>44719</v>
      </c>
      <c r="C511" s="26">
        <v>15654</v>
      </c>
      <c r="D511" s="26" t="s">
        <v>640</v>
      </c>
      <c r="E511" s="27" t="s">
        <v>704</v>
      </c>
      <c r="F511" s="28" t="s">
        <v>485</v>
      </c>
      <c r="G511" s="26" t="s">
        <v>68</v>
      </c>
      <c r="H511" s="29">
        <v>1000</v>
      </c>
      <c r="J511" s="29">
        <f t="shared" si="28"/>
        <v>1000</v>
      </c>
      <c r="K511" s="29">
        <f t="shared" si="29"/>
        <v>0</v>
      </c>
      <c r="L511" s="24">
        <f t="shared" si="30"/>
        <v>6</v>
      </c>
      <c r="M511" s="24" t="str">
        <f>VLOOKUP(L511,mês!A:B,2,0)</f>
        <v>Junho</v>
      </c>
      <c r="N511" s="24" t="str">
        <f t="shared" si="31"/>
        <v xml:space="preserve">Diretoria </v>
      </c>
    </row>
    <row r="512" spans="1:14" ht="57" customHeight="1" x14ac:dyDescent="0.2">
      <c r="A512" s="24" t="s">
        <v>451</v>
      </c>
      <c r="B512" s="25">
        <v>44719</v>
      </c>
      <c r="C512" s="26">
        <v>15656</v>
      </c>
      <c r="D512" s="26" t="s">
        <v>478</v>
      </c>
      <c r="E512" s="27" t="s">
        <v>479</v>
      </c>
      <c r="F512" s="28" t="s">
        <v>705</v>
      </c>
      <c r="G512" s="26" t="s">
        <v>68</v>
      </c>
      <c r="H512" s="29">
        <v>179.1</v>
      </c>
      <c r="J512" s="29">
        <f t="shared" si="28"/>
        <v>179.1</v>
      </c>
      <c r="K512" s="29">
        <f t="shared" si="29"/>
        <v>0</v>
      </c>
      <c r="L512" s="24">
        <f t="shared" si="30"/>
        <v>6</v>
      </c>
      <c r="M512" s="24" t="str">
        <f>VLOOKUP(L512,mês!A:B,2,0)</f>
        <v>Junho</v>
      </c>
      <c r="N512" s="24" t="str">
        <f t="shared" si="31"/>
        <v xml:space="preserve">Diretoria </v>
      </c>
    </row>
    <row r="513" spans="1:14" ht="57" customHeight="1" x14ac:dyDescent="0.2">
      <c r="A513" s="24" t="s">
        <v>451</v>
      </c>
      <c r="B513" s="25">
        <v>44719</v>
      </c>
      <c r="C513" s="26">
        <v>15661</v>
      </c>
      <c r="D513" s="26" t="s">
        <v>65</v>
      </c>
      <c r="E513" s="27" t="s">
        <v>592</v>
      </c>
      <c r="F513" s="28" t="s">
        <v>706</v>
      </c>
      <c r="G513" s="26" t="s">
        <v>68</v>
      </c>
      <c r="H513" s="29">
        <v>164.48</v>
      </c>
      <c r="J513" s="29">
        <f t="shared" si="28"/>
        <v>164.48</v>
      </c>
      <c r="K513" s="29">
        <f t="shared" si="29"/>
        <v>0</v>
      </c>
      <c r="L513" s="24">
        <f t="shared" si="30"/>
        <v>6</v>
      </c>
      <c r="M513" s="24" t="str">
        <f>VLOOKUP(L513,mês!A:B,2,0)</f>
        <v>Junho</v>
      </c>
      <c r="N513" s="24" t="str">
        <f t="shared" si="31"/>
        <v xml:space="preserve">Diretoria </v>
      </c>
    </row>
    <row r="514" spans="1:14" ht="57" customHeight="1" x14ac:dyDescent="0.2">
      <c r="A514" s="24" t="s">
        <v>451</v>
      </c>
      <c r="B514" s="25">
        <v>44721</v>
      </c>
      <c r="C514" s="26">
        <v>15665</v>
      </c>
      <c r="D514" s="26" t="s">
        <v>65</v>
      </c>
      <c r="E514" s="27" t="s">
        <v>707</v>
      </c>
      <c r="F514" s="28" t="s">
        <v>708</v>
      </c>
      <c r="G514" s="26" t="s">
        <v>68</v>
      </c>
      <c r="H514" s="29">
        <v>920</v>
      </c>
      <c r="J514" s="29">
        <f t="shared" si="28"/>
        <v>920</v>
      </c>
      <c r="K514" s="29">
        <f t="shared" si="29"/>
        <v>0</v>
      </c>
      <c r="L514" s="24">
        <f t="shared" si="30"/>
        <v>6</v>
      </c>
      <c r="M514" s="24" t="str">
        <f>VLOOKUP(L514,mês!A:B,2,0)</f>
        <v>Junho</v>
      </c>
      <c r="N514" s="24" t="str">
        <f t="shared" si="31"/>
        <v xml:space="preserve">Diretoria </v>
      </c>
    </row>
    <row r="515" spans="1:14" ht="57" customHeight="1" x14ac:dyDescent="0.2">
      <c r="A515" s="24" t="s">
        <v>451</v>
      </c>
      <c r="B515" s="25">
        <v>44721</v>
      </c>
      <c r="C515" s="26">
        <v>15666</v>
      </c>
      <c r="D515" s="26" t="s">
        <v>179</v>
      </c>
      <c r="E515" s="27" t="s">
        <v>709</v>
      </c>
      <c r="F515" s="28" t="s">
        <v>710</v>
      </c>
      <c r="G515" s="26" t="s">
        <v>68</v>
      </c>
      <c r="H515" s="29">
        <v>100124</v>
      </c>
      <c r="J515" s="29">
        <f t="shared" ref="J515:J578" si="32">IF(G515="Não",0,H515)</f>
        <v>100124</v>
      </c>
      <c r="K515" s="29">
        <f t="shared" ref="K515:K578" si="33">IF(G515="Não",H515,0)</f>
        <v>0</v>
      </c>
      <c r="L515" s="24">
        <f t="shared" ref="L515:L578" si="34">MONTH(B515)</f>
        <v>6</v>
      </c>
      <c r="M515" s="24" t="str">
        <f>VLOOKUP(L515,mês!A:B,2,0)</f>
        <v>Junho</v>
      </c>
      <c r="N515" s="24" t="str">
        <f t="shared" ref="N515:N578" si="35">LEFT(A515,SEARCH("-",A515)-1)</f>
        <v xml:space="preserve">Diretoria </v>
      </c>
    </row>
    <row r="516" spans="1:14" ht="57" customHeight="1" x14ac:dyDescent="0.2">
      <c r="A516" s="24" t="s">
        <v>451</v>
      </c>
      <c r="B516" s="25">
        <v>44722</v>
      </c>
      <c r="C516" s="26">
        <v>15667</v>
      </c>
      <c r="D516" s="26" t="s">
        <v>65</v>
      </c>
      <c r="E516" s="27" t="s">
        <v>711</v>
      </c>
      <c r="F516" s="28" t="s">
        <v>712</v>
      </c>
      <c r="G516" s="26" t="s">
        <v>68</v>
      </c>
      <c r="H516" s="29">
        <v>39</v>
      </c>
      <c r="J516" s="29">
        <f t="shared" si="32"/>
        <v>39</v>
      </c>
      <c r="K516" s="29">
        <f t="shared" si="33"/>
        <v>0</v>
      </c>
      <c r="L516" s="24">
        <f t="shared" si="34"/>
        <v>6</v>
      </c>
      <c r="M516" s="24" t="str">
        <f>VLOOKUP(L516,mês!A:B,2,0)</f>
        <v>Junho</v>
      </c>
      <c r="N516" s="24" t="str">
        <f t="shared" si="35"/>
        <v xml:space="preserve">Diretoria </v>
      </c>
    </row>
    <row r="517" spans="1:14" ht="57" customHeight="1" x14ac:dyDescent="0.2">
      <c r="A517" s="24" t="s">
        <v>451</v>
      </c>
      <c r="B517" s="25">
        <v>44722</v>
      </c>
      <c r="C517" s="26">
        <v>15668</v>
      </c>
      <c r="D517" s="26" t="s">
        <v>481</v>
      </c>
      <c r="E517" s="27" t="s">
        <v>482</v>
      </c>
      <c r="F517" s="28" t="s">
        <v>713</v>
      </c>
      <c r="G517" s="26" t="s">
        <v>68</v>
      </c>
      <c r="H517" s="29">
        <v>230</v>
      </c>
      <c r="J517" s="29">
        <f t="shared" si="32"/>
        <v>230</v>
      </c>
      <c r="K517" s="29">
        <f t="shared" si="33"/>
        <v>0</v>
      </c>
      <c r="L517" s="24">
        <f t="shared" si="34"/>
        <v>6</v>
      </c>
      <c r="M517" s="24" t="str">
        <f>VLOOKUP(L517,mês!A:B,2,0)</f>
        <v>Junho</v>
      </c>
      <c r="N517" s="24" t="str">
        <f t="shared" si="35"/>
        <v xml:space="preserve">Diretoria </v>
      </c>
    </row>
    <row r="518" spans="1:14" ht="57" customHeight="1" x14ac:dyDescent="0.2">
      <c r="A518" s="24" t="s">
        <v>451</v>
      </c>
      <c r="B518" s="25">
        <v>44734</v>
      </c>
      <c r="C518" s="26">
        <v>15683</v>
      </c>
      <c r="D518" s="26" t="s">
        <v>264</v>
      </c>
      <c r="E518" s="27" t="s">
        <v>714</v>
      </c>
      <c r="F518" s="28" t="s">
        <v>715</v>
      </c>
      <c r="G518" s="26" t="s">
        <v>68</v>
      </c>
      <c r="H518" s="29">
        <v>400</v>
      </c>
      <c r="J518" s="29">
        <f t="shared" si="32"/>
        <v>400</v>
      </c>
      <c r="K518" s="29">
        <f t="shared" si="33"/>
        <v>0</v>
      </c>
      <c r="L518" s="24">
        <f t="shared" si="34"/>
        <v>6</v>
      </c>
      <c r="M518" s="24" t="str">
        <f>VLOOKUP(L518,mês!A:B,2,0)</f>
        <v>Junho</v>
      </c>
      <c r="N518" s="24" t="str">
        <f t="shared" si="35"/>
        <v xml:space="preserve">Diretoria </v>
      </c>
    </row>
    <row r="519" spans="1:14" ht="57" customHeight="1" x14ac:dyDescent="0.2">
      <c r="A519" s="24" t="s">
        <v>451</v>
      </c>
      <c r="B519" s="25">
        <v>44736</v>
      </c>
      <c r="C519" s="26">
        <v>15686</v>
      </c>
      <c r="D519" s="26" t="s">
        <v>600</v>
      </c>
      <c r="E519" s="27" t="s">
        <v>245</v>
      </c>
      <c r="F519" s="28" t="s">
        <v>716</v>
      </c>
      <c r="G519" s="26" t="s">
        <v>68</v>
      </c>
      <c r="H519" s="29">
        <v>8.52</v>
      </c>
      <c r="J519" s="29">
        <f t="shared" si="32"/>
        <v>8.52</v>
      </c>
      <c r="K519" s="29">
        <f t="shared" si="33"/>
        <v>0</v>
      </c>
      <c r="L519" s="24">
        <f t="shared" si="34"/>
        <v>6</v>
      </c>
      <c r="M519" s="24" t="str">
        <f>VLOOKUP(L519,mês!A:B,2,0)</f>
        <v>Junho</v>
      </c>
      <c r="N519" s="24" t="str">
        <f t="shared" si="35"/>
        <v xml:space="preserve">Diretoria </v>
      </c>
    </row>
    <row r="520" spans="1:14" ht="57" customHeight="1" x14ac:dyDescent="0.2">
      <c r="A520" s="24" t="s">
        <v>451</v>
      </c>
      <c r="B520" s="25">
        <v>44736</v>
      </c>
      <c r="C520" s="26">
        <v>15688</v>
      </c>
      <c r="D520" s="26" t="s">
        <v>65</v>
      </c>
      <c r="E520" s="27" t="s">
        <v>717</v>
      </c>
      <c r="F520" s="28" t="s">
        <v>718</v>
      </c>
      <c r="G520" s="26" t="s">
        <v>68</v>
      </c>
      <c r="H520" s="29">
        <v>3200</v>
      </c>
      <c r="J520" s="29">
        <f t="shared" si="32"/>
        <v>3200</v>
      </c>
      <c r="K520" s="29">
        <f t="shared" si="33"/>
        <v>0</v>
      </c>
      <c r="L520" s="24">
        <f t="shared" si="34"/>
        <v>6</v>
      </c>
      <c r="M520" s="24" t="str">
        <f>VLOOKUP(L520,mês!A:B,2,0)</f>
        <v>Junho</v>
      </c>
      <c r="N520" s="24" t="str">
        <f t="shared" si="35"/>
        <v xml:space="preserve">Diretoria </v>
      </c>
    </row>
    <row r="521" spans="1:14" ht="57" customHeight="1" x14ac:dyDescent="0.2">
      <c r="A521" s="24" t="s">
        <v>451</v>
      </c>
      <c r="B521" s="25">
        <v>44739</v>
      </c>
      <c r="C521" s="26">
        <v>15690</v>
      </c>
      <c r="D521" s="26" t="s">
        <v>491</v>
      </c>
      <c r="E521" s="27" t="s">
        <v>719</v>
      </c>
      <c r="F521" s="28" t="s">
        <v>720</v>
      </c>
      <c r="G521" s="26" t="s">
        <v>68</v>
      </c>
      <c r="H521" s="29">
        <v>407</v>
      </c>
      <c r="J521" s="29">
        <f t="shared" si="32"/>
        <v>407</v>
      </c>
      <c r="K521" s="29">
        <f t="shared" si="33"/>
        <v>0</v>
      </c>
      <c r="L521" s="24">
        <f t="shared" si="34"/>
        <v>6</v>
      </c>
      <c r="M521" s="24" t="str">
        <f>VLOOKUP(L521,mês!A:B,2,0)</f>
        <v>Junho</v>
      </c>
      <c r="N521" s="24" t="str">
        <f t="shared" si="35"/>
        <v xml:space="preserve">Diretoria </v>
      </c>
    </row>
    <row r="522" spans="1:14" ht="57" customHeight="1" x14ac:dyDescent="0.2">
      <c r="A522" s="24" t="s">
        <v>451</v>
      </c>
      <c r="B522" s="25">
        <v>44742</v>
      </c>
      <c r="C522" s="26">
        <v>15709</v>
      </c>
      <c r="D522" s="26" t="s">
        <v>641</v>
      </c>
      <c r="E522" s="27" t="s">
        <v>218</v>
      </c>
      <c r="F522" s="28" t="s">
        <v>721</v>
      </c>
      <c r="G522" s="26" t="s">
        <v>68</v>
      </c>
      <c r="H522" s="29">
        <v>23.15</v>
      </c>
      <c r="J522" s="29">
        <f t="shared" si="32"/>
        <v>23.15</v>
      </c>
      <c r="K522" s="29">
        <f t="shared" si="33"/>
        <v>0</v>
      </c>
      <c r="L522" s="24">
        <f t="shared" si="34"/>
        <v>6</v>
      </c>
      <c r="M522" s="24" t="str">
        <f>VLOOKUP(L522,mês!A:B,2,0)</f>
        <v>Junho</v>
      </c>
      <c r="N522" s="24" t="str">
        <f t="shared" si="35"/>
        <v xml:space="preserve">Diretoria </v>
      </c>
    </row>
    <row r="523" spans="1:14" ht="57" customHeight="1" x14ac:dyDescent="0.2">
      <c r="A523" s="24" t="s">
        <v>451</v>
      </c>
      <c r="B523" s="25">
        <v>44742</v>
      </c>
      <c r="C523" s="26">
        <v>15711</v>
      </c>
      <c r="D523" s="26" t="s">
        <v>91</v>
      </c>
      <c r="E523" s="27" t="s">
        <v>467</v>
      </c>
      <c r="F523" s="28" t="s">
        <v>722</v>
      </c>
      <c r="G523" s="26" t="s">
        <v>68</v>
      </c>
      <c r="H523" s="29">
        <v>2221.75</v>
      </c>
      <c r="J523" s="29">
        <f t="shared" si="32"/>
        <v>2221.75</v>
      </c>
      <c r="K523" s="29">
        <f t="shared" si="33"/>
        <v>0</v>
      </c>
      <c r="L523" s="24">
        <f t="shared" si="34"/>
        <v>6</v>
      </c>
      <c r="M523" s="24" t="str">
        <f>VLOOKUP(L523,mês!A:B,2,0)</f>
        <v>Junho</v>
      </c>
      <c r="N523" s="24" t="str">
        <f t="shared" si="35"/>
        <v xml:space="preserve">Diretoria </v>
      </c>
    </row>
    <row r="524" spans="1:14" ht="57" customHeight="1" x14ac:dyDescent="0.2">
      <c r="A524" s="24" t="s">
        <v>451</v>
      </c>
      <c r="B524" s="25">
        <v>44743</v>
      </c>
      <c r="C524" s="26">
        <v>15714</v>
      </c>
      <c r="D524" s="26" t="s">
        <v>65</v>
      </c>
      <c r="E524" s="27" t="s">
        <v>87</v>
      </c>
      <c r="F524" s="28" t="s">
        <v>723</v>
      </c>
      <c r="G524" s="26" t="s">
        <v>68</v>
      </c>
      <c r="H524" s="29">
        <v>1541.61</v>
      </c>
      <c r="J524" s="29">
        <f t="shared" si="32"/>
        <v>1541.61</v>
      </c>
      <c r="K524" s="29">
        <f t="shared" si="33"/>
        <v>0</v>
      </c>
      <c r="L524" s="24">
        <f t="shared" si="34"/>
        <v>7</v>
      </c>
      <c r="M524" s="24" t="str">
        <f>VLOOKUP(L524,mês!A:B,2,0)</f>
        <v>Julho</v>
      </c>
      <c r="N524" s="24" t="str">
        <f t="shared" si="35"/>
        <v xml:space="preserve">Diretoria </v>
      </c>
    </row>
    <row r="525" spans="1:14" ht="57" customHeight="1" x14ac:dyDescent="0.2">
      <c r="A525" s="24" t="s">
        <v>451</v>
      </c>
      <c r="B525" s="25">
        <v>44743</v>
      </c>
      <c r="C525" s="26">
        <v>15718</v>
      </c>
      <c r="D525" s="26" t="s">
        <v>189</v>
      </c>
      <c r="E525" s="27" t="s">
        <v>724</v>
      </c>
      <c r="F525" s="28" t="s">
        <v>725</v>
      </c>
      <c r="G525" s="26" t="s">
        <v>68</v>
      </c>
      <c r="H525" s="29">
        <v>527.94000000000005</v>
      </c>
      <c r="J525" s="29">
        <f t="shared" si="32"/>
        <v>527.94000000000005</v>
      </c>
      <c r="K525" s="29">
        <f t="shared" si="33"/>
        <v>0</v>
      </c>
      <c r="L525" s="24">
        <f t="shared" si="34"/>
        <v>7</v>
      </c>
      <c r="M525" s="24" t="str">
        <f>VLOOKUP(L525,mês!A:B,2,0)</f>
        <v>Julho</v>
      </c>
      <c r="N525" s="24" t="str">
        <f t="shared" si="35"/>
        <v xml:space="preserve">Diretoria </v>
      </c>
    </row>
    <row r="526" spans="1:14" ht="57" customHeight="1" x14ac:dyDescent="0.2">
      <c r="A526" s="24" t="s">
        <v>451</v>
      </c>
      <c r="B526" s="25">
        <v>44746</v>
      </c>
      <c r="C526" s="26">
        <v>15729</v>
      </c>
      <c r="D526" s="26" t="s">
        <v>91</v>
      </c>
      <c r="E526" s="27" t="s">
        <v>726</v>
      </c>
      <c r="F526" s="28" t="s">
        <v>727</v>
      </c>
      <c r="G526" s="26" t="s">
        <v>68</v>
      </c>
      <c r="H526" s="29">
        <v>288</v>
      </c>
      <c r="J526" s="29">
        <f t="shared" si="32"/>
        <v>288</v>
      </c>
      <c r="K526" s="29">
        <f t="shared" si="33"/>
        <v>0</v>
      </c>
      <c r="L526" s="24">
        <f t="shared" si="34"/>
        <v>7</v>
      </c>
      <c r="M526" s="24" t="str">
        <f>VLOOKUP(L526,mês!A:B,2,0)</f>
        <v>Julho</v>
      </c>
      <c r="N526" s="24" t="str">
        <f t="shared" si="35"/>
        <v xml:space="preserve">Diretoria </v>
      </c>
    </row>
    <row r="527" spans="1:14" ht="57" customHeight="1" x14ac:dyDescent="0.2">
      <c r="A527" s="24" t="s">
        <v>451</v>
      </c>
      <c r="B527" s="25">
        <v>44749</v>
      </c>
      <c r="C527" s="26">
        <v>15745</v>
      </c>
      <c r="D527" s="26" t="s">
        <v>65</v>
      </c>
      <c r="E527" s="27" t="s">
        <v>728</v>
      </c>
      <c r="F527" s="28" t="s">
        <v>729</v>
      </c>
      <c r="G527" s="26" t="s">
        <v>68</v>
      </c>
      <c r="H527" s="29">
        <v>2000</v>
      </c>
      <c r="J527" s="29">
        <f t="shared" si="32"/>
        <v>2000</v>
      </c>
      <c r="K527" s="29">
        <f t="shared" si="33"/>
        <v>0</v>
      </c>
      <c r="L527" s="24">
        <f t="shared" si="34"/>
        <v>7</v>
      </c>
      <c r="M527" s="24" t="str">
        <f>VLOOKUP(L527,mês!A:B,2,0)</f>
        <v>Julho</v>
      </c>
      <c r="N527" s="24" t="str">
        <f t="shared" si="35"/>
        <v xml:space="preserve">Diretoria </v>
      </c>
    </row>
    <row r="528" spans="1:14" ht="57" customHeight="1" x14ac:dyDescent="0.2">
      <c r="A528" s="24" t="s">
        <v>451</v>
      </c>
      <c r="B528" s="25">
        <v>44749</v>
      </c>
      <c r="C528" s="26">
        <v>15748</v>
      </c>
      <c r="D528" s="26" t="s">
        <v>65</v>
      </c>
      <c r="E528" s="27" t="s">
        <v>685</v>
      </c>
      <c r="F528" s="28" t="s">
        <v>730</v>
      </c>
      <c r="G528" s="26" t="s">
        <v>68</v>
      </c>
      <c r="H528" s="29">
        <v>1487</v>
      </c>
      <c r="J528" s="29">
        <f t="shared" si="32"/>
        <v>1487</v>
      </c>
      <c r="K528" s="29">
        <f t="shared" si="33"/>
        <v>0</v>
      </c>
      <c r="L528" s="24">
        <f t="shared" si="34"/>
        <v>7</v>
      </c>
      <c r="M528" s="24" t="str">
        <f>VLOOKUP(L528,mês!A:B,2,0)</f>
        <v>Julho</v>
      </c>
      <c r="N528" s="24" t="str">
        <f t="shared" si="35"/>
        <v xml:space="preserve">Diretoria </v>
      </c>
    </row>
    <row r="529" spans="1:14" ht="57" customHeight="1" x14ac:dyDescent="0.2">
      <c r="A529" s="24" t="s">
        <v>451</v>
      </c>
      <c r="B529" s="25">
        <v>44749</v>
      </c>
      <c r="C529" s="26">
        <v>15749</v>
      </c>
      <c r="D529" s="26" t="s">
        <v>672</v>
      </c>
      <c r="E529" s="27" t="s">
        <v>653</v>
      </c>
      <c r="F529" s="28" t="s">
        <v>731</v>
      </c>
      <c r="G529" s="26" t="s">
        <v>68</v>
      </c>
      <c r="H529" s="29">
        <v>22469.58</v>
      </c>
      <c r="J529" s="29">
        <f t="shared" si="32"/>
        <v>22469.58</v>
      </c>
      <c r="K529" s="29">
        <f t="shared" si="33"/>
        <v>0</v>
      </c>
      <c r="L529" s="24">
        <f t="shared" si="34"/>
        <v>7</v>
      </c>
      <c r="M529" s="24" t="str">
        <f>VLOOKUP(L529,mês!A:B,2,0)</f>
        <v>Julho</v>
      </c>
      <c r="N529" s="24" t="str">
        <f t="shared" si="35"/>
        <v xml:space="preserve">Diretoria </v>
      </c>
    </row>
    <row r="530" spans="1:14" ht="57" customHeight="1" x14ac:dyDescent="0.2">
      <c r="A530" s="24" t="s">
        <v>451</v>
      </c>
      <c r="B530" s="25">
        <v>44750</v>
      </c>
      <c r="C530" s="26">
        <v>15750</v>
      </c>
      <c r="D530" s="26" t="s">
        <v>65</v>
      </c>
      <c r="E530" s="27" t="s">
        <v>732</v>
      </c>
      <c r="F530" s="28" t="s">
        <v>733</v>
      </c>
      <c r="G530" s="26" t="s">
        <v>68</v>
      </c>
      <c r="H530" s="29">
        <v>130</v>
      </c>
      <c r="J530" s="29">
        <f t="shared" si="32"/>
        <v>130</v>
      </c>
      <c r="K530" s="29">
        <f t="shared" si="33"/>
        <v>0</v>
      </c>
      <c r="L530" s="24">
        <f t="shared" si="34"/>
        <v>7</v>
      </c>
      <c r="M530" s="24" t="str">
        <f>VLOOKUP(L530,mês!A:B,2,0)</f>
        <v>Julho</v>
      </c>
      <c r="N530" s="24" t="str">
        <f t="shared" si="35"/>
        <v xml:space="preserve">Diretoria </v>
      </c>
    </row>
    <row r="531" spans="1:14" ht="57" customHeight="1" x14ac:dyDescent="0.2">
      <c r="A531" s="24" t="s">
        <v>451</v>
      </c>
      <c r="B531" s="25">
        <v>44750</v>
      </c>
      <c r="C531" s="26">
        <v>15751</v>
      </c>
      <c r="D531" s="26" t="s">
        <v>65</v>
      </c>
      <c r="E531" s="27" t="s">
        <v>734</v>
      </c>
      <c r="F531" s="28" t="s">
        <v>735</v>
      </c>
      <c r="G531" s="26" t="s">
        <v>68</v>
      </c>
      <c r="H531" s="29">
        <v>282.13</v>
      </c>
      <c r="J531" s="29">
        <f t="shared" si="32"/>
        <v>282.13</v>
      </c>
      <c r="K531" s="29">
        <f t="shared" si="33"/>
        <v>0</v>
      </c>
      <c r="L531" s="24">
        <f t="shared" si="34"/>
        <v>7</v>
      </c>
      <c r="M531" s="24" t="str">
        <f>VLOOKUP(L531,mês!A:B,2,0)</f>
        <v>Julho</v>
      </c>
      <c r="N531" s="24" t="str">
        <f t="shared" si="35"/>
        <v xml:space="preserve">Diretoria </v>
      </c>
    </row>
    <row r="532" spans="1:14" ht="57" customHeight="1" x14ac:dyDescent="0.2">
      <c r="A532" s="24" t="s">
        <v>451</v>
      </c>
      <c r="B532" s="25">
        <v>44750</v>
      </c>
      <c r="C532" s="26">
        <v>15752</v>
      </c>
      <c r="D532" s="26" t="s">
        <v>65</v>
      </c>
      <c r="E532" s="27" t="s">
        <v>592</v>
      </c>
      <c r="F532" s="28" t="s">
        <v>736</v>
      </c>
      <c r="G532" s="26" t="s">
        <v>68</v>
      </c>
      <c r="H532" s="29">
        <v>4857.12</v>
      </c>
      <c r="J532" s="29">
        <f t="shared" si="32"/>
        <v>4857.12</v>
      </c>
      <c r="K532" s="29">
        <f t="shared" si="33"/>
        <v>0</v>
      </c>
      <c r="L532" s="24">
        <f t="shared" si="34"/>
        <v>7</v>
      </c>
      <c r="M532" s="24" t="str">
        <f>VLOOKUP(L532,mês!A:B,2,0)</f>
        <v>Julho</v>
      </c>
      <c r="N532" s="24" t="str">
        <f t="shared" si="35"/>
        <v xml:space="preserve">Diretoria </v>
      </c>
    </row>
    <row r="533" spans="1:14" ht="57" customHeight="1" x14ac:dyDescent="0.2">
      <c r="A533" s="24" t="s">
        <v>451</v>
      </c>
      <c r="B533" s="25">
        <v>44750</v>
      </c>
      <c r="C533" s="26">
        <v>15753</v>
      </c>
      <c r="D533" s="26" t="s">
        <v>107</v>
      </c>
      <c r="E533" s="27" t="s">
        <v>737</v>
      </c>
      <c r="F533" s="28" t="s">
        <v>738</v>
      </c>
      <c r="G533" s="26" t="s">
        <v>68</v>
      </c>
      <c r="H533" s="29">
        <v>5675</v>
      </c>
      <c r="J533" s="29">
        <f t="shared" si="32"/>
        <v>5675</v>
      </c>
      <c r="K533" s="29">
        <f t="shared" si="33"/>
        <v>0</v>
      </c>
      <c r="L533" s="24">
        <f t="shared" si="34"/>
        <v>7</v>
      </c>
      <c r="M533" s="24" t="str">
        <f>VLOOKUP(L533,mês!A:B,2,0)</f>
        <v>Julho</v>
      </c>
      <c r="N533" s="24" t="str">
        <f t="shared" si="35"/>
        <v xml:space="preserve">Diretoria </v>
      </c>
    </row>
    <row r="534" spans="1:14" ht="57" customHeight="1" x14ac:dyDescent="0.2">
      <c r="A534" s="24" t="s">
        <v>451</v>
      </c>
      <c r="B534" s="25">
        <v>44753</v>
      </c>
      <c r="C534" s="26">
        <v>15756</v>
      </c>
      <c r="D534" s="26" t="s">
        <v>65</v>
      </c>
      <c r="E534" s="27" t="s">
        <v>592</v>
      </c>
      <c r="F534" s="28" t="s">
        <v>739</v>
      </c>
      <c r="G534" s="26" t="s">
        <v>68</v>
      </c>
      <c r="H534" s="29">
        <v>4603.68</v>
      </c>
      <c r="J534" s="29">
        <f t="shared" si="32"/>
        <v>4603.68</v>
      </c>
      <c r="K534" s="29">
        <f t="shared" si="33"/>
        <v>0</v>
      </c>
      <c r="L534" s="24">
        <f t="shared" si="34"/>
        <v>7</v>
      </c>
      <c r="M534" s="24" t="str">
        <f>VLOOKUP(L534,mês!A:B,2,0)</f>
        <v>Julho</v>
      </c>
      <c r="N534" s="24" t="str">
        <f t="shared" si="35"/>
        <v xml:space="preserve">Diretoria </v>
      </c>
    </row>
    <row r="535" spans="1:14" ht="57" customHeight="1" x14ac:dyDescent="0.2">
      <c r="A535" s="24" t="s">
        <v>451</v>
      </c>
      <c r="B535" s="25">
        <v>44753</v>
      </c>
      <c r="C535" s="26">
        <v>15755</v>
      </c>
      <c r="D535" s="26" t="s">
        <v>65</v>
      </c>
      <c r="E535" s="27" t="s">
        <v>592</v>
      </c>
      <c r="F535" s="28" t="s">
        <v>740</v>
      </c>
      <c r="G535" s="26" t="s">
        <v>68</v>
      </c>
      <c r="H535" s="29">
        <v>3642.84</v>
      </c>
      <c r="J535" s="29">
        <f t="shared" si="32"/>
        <v>3642.84</v>
      </c>
      <c r="K535" s="29">
        <f t="shared" si="33"/>
        <v>0</v>
      </c>
      <c r="L535" s="24">
        <f t="shared" si="34"/>
        <v>7</v>
      </c>
      <c r="M535" s="24" t="str">
        <f>VLOOKUP(L535,mês!A:B,2,0)</f>
        <v>Julho</v>
      </c>
      <c r="N535" s="24" t="str">
        <f t="shared" si="35"/>
        <v xml:space="preserve">Diretoria </v>
      </c>
    </row>
    <row r="536" spans="1:14" ht="57" customHeight="1" x14ac:dyDescent="0.2">
      <c r="A536" s="24" t="s">
        <v>451</v>
      </c>
      <c r="B536" s="25">
        <v>44754</v>
      </c>
      <c r="C536" s="26">
        <v>15758</v>
      </c>
      <c r="D536" s="26" t="s">
        <v>65</v>
      </c>
      <c r="E536" s="27" t="s">
        <v>741</v>
      </c>
      <c r="F536" s="28" t="s">
        <v>742</v>
      </c>
      <c r="G536" s="26" t="s">
        <v>68</v>
      </c>
      <c r="H536" s="29">
        <v>354</v>
      </c>
      <c r="J536" s="29">
        <f t="shared" si="32"/>
        <v>354</v>
      </c>
      <c r="K536" s="29">
        <f t="shared" si="33"/>
        <v>0</v>
      </c>
      <c r="L536" s="24">
        <f t="shared" si="34"/>
        <v>7</v>
      </c>
      <c r="M536" s="24" t="str">
        <f>VLOOKUP(L536,mês!A:B,2,0)</f>
        <v>Julho</v>
      </c>
      <c r="N536" s="24" t="str">
        <f t="shared" si="35"/>
        <v xml:space="preserve">Diretoria </v>
      </c>
    </row>
    <row r="537" spans="1:14" ht="57" customHeight="1" x14ac:dyDescent="0.2">
      <c r="A537" s="24" t="s">
        <v>451</v>
      </c>
      <c r="B537" s="25">
        <v>44755</v>
      </c>
      <c r="C537" s="26">
        <v>15759</v>
      </c>
      <c r="D537" s="26" t="s">
        <v>65</v>
      </c>
      <c r="E537" s="27" t="s">
        <v>743</v>
      </c>
      <c r="F537" s="28" t="s">
        <v>744</v>
      </c>
      <c r="G537" s="26" t="s">
        <v>68</v>
      </c>
      <c r="H537" s="29">
        <v>12539.59</v>
      </c>
      <c r="J537" s="29">
        <f t="shared" si="32"/>
        <v>12539.59</v>
      </c>
      <c r="K537" s="29">
        <f t="shared" si="33"/>
        <v>0</v>
      </c>
      <c r="L537" s="24">
        <f t="shared" si="34"/>
        <v>7</v>
      </c>
      <c r="M537" s="24" t="str">
        <f>VLOOKUP(L537,mês!A:B,2,0)</f>
        <v>Julho</v>
      </c>
      <c r="N537" s="24" t="str">
        <f t="shared" si="35"/>
        <v xml:space="preserve">Diretoria </v>
      </c>
    </row>
    <row r="538" spans="1:14" ht="57" customHeight="1" x14ac:dyDescent="0.2">
      <c r="A538" s="24" t="s">
        <v>451</v>
      </c>
      <c r="B538" s="25">
        <v>44755</v>
      </c>
      <c r="C538" s="26">
        <v>15761</v>
      </c>
      <c r="D538" s="26" t="s">
        <v>65</v>
      </c>
      <c r="E538" s="27" t="s">
        <v>685</v>
      </c>
      <c r="F538" s="28" t="s">
        <v>745</v>
      </c>
      <c r="G538" s="26" t="s">
        <v>68</v>
      </c>
      <c r="H538" s="29">
        <v>299.7</v>
      </c>
      <c r="J538" s="29">
        <f t="shared" si="32"/>
        <v>299.7</v>
      </c>
      <c r="K538" s="29">
        <f t="shared" si="33"/>
        <v>0</v>
      </c>
      <c r="L538" s="24">
        <f t="shared" si="34"/>
        <v>7</v>
      </c>
      <c r="M538" s="24" t="str">
        <f>VLOOKUP(L538,mês!A:B,2,0)</f>
        <v>Julho</v>
      </c>
      <c r="N538" s="24" t="str">
        <f t="shared" si="35"/>
        <v xml:space="preserve">Diretoria </v>
      </c>
    </row>
    <row r="539" spans="1:14" ht="57" customHeight="1" x14ac:dyDescent="0.2">
      <c r="A539" s="24" t="s">
        <v>451</v>
      </c>
      <c r="B539" s="25">
        <v>44755</v>
      </c>
      <c r="C539" s="26">
        <v>15762</v>
      </c>
      <c r="D539" s="26" t="s">
        <v>264</v>
      </c>
      <c r="E539" s="27" t="s">
        <v>746</v>
      </c>
      <c r="F539" s="28" t="s">
        <v>747</v>
      </c>
      <c r="G539" s="26" t="s">
        <v>68</v>
      </c>
      <c r="H539" s="29">
        <v>300</v>
      </c>
      <c r="J539" s="29">
        <f t="shared" si="32"/>
        <v>300</v>
      </c>
      <c r="K539" s="29">
        <f t="shared" si="33"/>
        <v>0</v>
      </c>
      <c r="L539" s="24">
        <f t="shared" si="34"/>
        <v>7</v>
      </c>
      <c r="M539" s="24" t="str">
        <f>VLOOKUP(L539,mês!A:B,2,0)</f>
        <v>Julho</v>
      </c>
      <c r="N539" s="24" t="str">
        <f t="shared" si="35"/>
        <v xml:space="preserve">Diretoria </v>
      </c>
    </row>
    <row r="540" spans="1:14" ht="57" customHeight="1" x14ac:dyDescent="0.2">
      <c r="A540" s="24" t="s">
        <v>451</v>
      </c>
      <c r="B540" s="25">
        <v>44755</v>
      </c>
      <c r="C540" s="26">
        <v>15763</v>
      </c>
      <c r="D540" s="26" t="s">
        <v>65</v>
      </c>
      <c r="E540" s="27" t="s">
        <v>535</v>
      </c>
      <c r="F540" s="28" t="s">
        <v>748</v>
      </c>
      <c r="G540" s="26" t="s">
        <v>68</v>
      </c>
      <c r="H540" s="29">
        <v>3715.5</v>
      </c>
      <c r="J540" s="29">
        <f t="shared" si="32"/>
        <v>3715.5</v>
      </c>
      <c r="K540" s="29">
        <f t="shared" si="33"/>
        <v>0</v>
      </c>
      <c r="L540" s="24">
        <f t="shared" si="34"/>
        <v>7</v>
      </c>
      <c r="M540" s="24" t="str">
        <f>VLOOKUP(L540,mês!A:B,2,0)</f>
        <v>Julho</v>
      </c>
      <c r="N540" s="24" t="str">
        <f t="shared" si="35"/>
        <v xml:space="preserve">Diretoria </v>
      </c>
    </row>
    <row r="541" spans="1:14" ht="57" customHeight="1" x14ac:dyDescent="0.2">
      <c r="A541" s="24" t="s">
        <v>451</v>
      </c>
      <c r="B541" s="25">
        <v>44755</v>
      </c>
      <c r="C541" s="26">
        <v>15764</v>
      </c>
      <c r="D541" s="26" t="s">
        <v>65</v>
      </c>
      <c r="E541" s="27" t="s">
        <v>535</v>
      </c>
      <c r="F541" s="28" t="s">
        <v>749</v>
      </c>
      <c r="G541" s="26" t="s">
        <v>68</v>
      </c>
      <c r="H541" s="29">
        <v>2584.0300000000002</v>
      </c>
      <c r="J541" s="29">
        <f t="shared" si="32"/>
        <v>2584.0300000000002</v>
      </c>
      <c r="K541" s="29">
        <f t="shared" si="33"/>
        <v>0</v>
      </c>
      <c r="L541" s="24">
        <f t="shared" si="34"/>
        <v>7</v>
      </c>
      <c r="M541" s="24" t="str">
        <f>VLOOKUP(L541,mês!A:B,2,0)</f>
        <v>Julho</v>
      </c>
      <c r="N541" s="24" t="str">
        <f t="shared" si="35"/>
        <v xml:space="preserve">Diretoria </v>
      </c>
    </row>
    <row r="542" spans="1:14" ht="57" customHeight="1" x14ac:dyDescent="0.2">
      <c r="A542" s="24" t="s">
        <v>451</v>
      </c>
      <c r="B542" s="25">
        <v>44755</v>
      </c>
      <c r="C542" s="26">
        <v>15765</v>
      </c>
      <c r="D542" s="26" t="s">
        <v>65</v>
      </c>
      <c r="E542" s="27" t="s">
        <v>535</v>
      </c>
      <c r="F542" s="28" t="s">
        <v>750</v>
      </c>
      <c r="G542" s="26" t="s">
        <v>68</v>
      </c>
      <c r="H542" s="29">
        <v>5400.67</v>
      </c>
      <c r="J542" s="29">
        <f t="shared" si="32"/>
        <v>5400.67</v>
      </c>
      <c r="K542" s="29">
        <f t="shared" si="33"/>
        <v>0</v>
      </c>
      <c r="L542" s="24">
        <f t="shared" si="34"/>
        <v>7</v>
      </c>
      <c r="M542" s="24" t="str">
        <f>VLOOKUP(L542,mês!A:B,2,0)</f>
        <v>Julho</v>
      </c>
      <c r="N542" s="24" t="str">
        <f t="shared" si="35"/>
        <v xml:space="preserve">Diretoria </v>
      </c>
    </row>
    <row r="543" spans="1:14" ht="57" customHeight="1" x14ac:dyDescent="0.2">
      <c r="A543" s="24" t="s">
        <v>451</v>
      </c>
      <c r="B543" s="25">
        <v>44756</v>
      </c>
      <c r="C543" s="26">
        <v>15766</v>
      </c>
      <c r="D543" s="26" t="s">
        <v>496</v>
      </c>
      <c r="E543" s="27" t="s">
        <v>486</v>
      </c>
      <c r="F543" s="28" t="s">
        <v>751</v>
      </c>
      <c r="G543" s="26" t="s">
        <v>68</v>
      </c>
      <c r="H543" s="29">
        <v>45.4</v>
      </c>
      <c r="J543" s="29">
        <f t="shared" si="32"/>
        <v>45.4</v>
      </c>
      <c r="K543" s="29">
        <f t="shared" si="33"/>
        <v>0</v>
      </c>
      <c r="L543" s="24">
        <f t="shared" si="34"/>
        <v>7</v>
      </c>
      <c r="M543" s="24" t="str">
        <f>VLOOKUP(L543,mês!A:B,2,0)</f>
        <v>Julho</v>
      </c>
      <c r="N543" s="24" t="str">
        <f t="shared" si="35"/>
        <v xml:space="preserve">Diretoria </v>
      </c>
    </row>
    <row r="544" spans="1:14" ht="57" customHeight="1" x14ac:dyDescent="0.2">
      <c r="A544" s="24" t="s">
        <v>451</v>
      </c>
      <c r="B544" s="25">
        <v>44760</v>
      </c>
      <c r="C544" s="26">
        <v>15770</v>
      </c>
      <c r="D544" s="26" t="s">
        <v>91</v>
      </c>
      <c r="E544" s="27" t="s">
        <v>752</v>
      </c>
      <c r="F544" s="28" t="s">
        <v>753</v>
      </c>
      <c r="G544" s="26" t="s">
        <v>68</v>
      </c>
      <c r="H544" s="29">
        <v>792</v>
      </c>
      <c r="J544" s="29">
        <f t="shared" si="32"/>
        <v>792</v>
      </c>
      <c r="K544" s="29">
        <f t="shared" si="33"/>
        <v>0</v>
      </c>
      <c r="L544" s="24">
        <f t="shared" si="34"/>
        <v>7</v>
      </c>
      <c r="M544" s="24" t="str">
        <f>VLOOKUP(L544,mês!A:B,2,0)</f>
        <v>Julho</v>
      </c>
      <c r="N544" s="24" t="str">
        <f t="shared" si="35"/>
        <v xml:space="preserve">Diretoria </v>
      </c>
    </row>
    <row r="545" spans="1:14" ht="57" customHeight="1" x14ac:dyDescent="0.2">
      <c r="A545" s="24" t="s">
        <v>451</v>
      </c>
      <c r="B545" s="25">
        <v>44762</v>
      </c>
      <c r="C545" s="26">
        <v>15773</v>
      </c>
      <c r="D545" s="26" t="s">
        <v>636</v>
      </c>
      <c r="E545" s="27" t="s">
        <v>754</v>
      </c>
      <c r="F545" s="28" t="s">
        <v>755</v>
      </c>
      <c r="G545" s="26" t="s">
        <v>68</v>
      </c>
      <c r="H545" s="29">
        <v>190</v>
      </c>
      <c r="J545" s="29">
        <f t="shared" si="32"/>
        <v>190</v>
      </c>
      <c r="K545" s="29">
        <f t="shared" si="33"/>
        <v>0</v>
      </c>
      <c r="L545" s="24">
        <f t="shared" si="34"/>
        <v>7</v>
      </c>
      <c r="M545" s="24" t="str">
        <f>VLOOKUP(L545,mês!A:B,2,0)</f>
        <v>Julho</v>
      </c>
      <c r="N545" s="24" t="str">
        <f t="shared" si="35"/>
        <v xml:space="preserve">Diretoria </v>
      </c>
    </row>
    <row r="546" spans="1:14" ht="57" customHeight="1" x14ac:dyDescent="0.2">
      <c r="A546" s="24" t="s">
        <v>451</v>
      </c>
      <c r="B546" s="25">
        <v>44762</v>
      </c>
      <c r="C546" s="26">
        <v>15774</v>
      </c>
      <c r="D546" s="26" t="s">
        <v>268</v>
      </c>
      <c r="E546" s="27" t="s">
        <v>754</v>
      </c>
      <c r="F546" s="28" t="s">
        <v>756</v>
      </c>
      <c r="G546" s="26" t="s">
        <v>68</v>
      </c>
      <c r="H546" s="29">
        <v>328</v>
      </c>
      <c r="J546" s="29">
        <f t="shared" si="32"/>
        <v>328</v>
      </c>
      <c r="K546" s="29">
        <f t="shared" si="33"/>
        <v>0</v>
      </c>
      <c r="L546" s="24">
        <f t="shared" si="34"/>
        <v>7</v>
      </c>
      <c r="M546" s="24" t="str">
        <f>VLOOKUP(L546,mês!A:B,2,0)</f>
        <v>Julho</v>
      </c>
      <c r="N546" s="24" t="str">
        <f t="shared" si="35"/>
        <v xml:space="preserve">Diretoria </v>
      </c>
    </row>
    <row r="547" spans="1:14" ht="57" customHeight="1" x14ac:dyDescent="0.2">
      <c r="A547" s="24" t="s">
        <v>451</v>
      </c>
      <c r="B547" s="25">
        <v>44762</v>
      </c>
      <c r="C547" s="26">
        <v>15775</v>
      </c>
      <c r="D547" s="26" t="s">
        <v>508</v>
      </c>
      <c r="E547" s="27" t="s">
        <v>754</v>
      </c>
      <c r="F547" s="28" t="s">
        <v>757</v>
      </c>
      <c r="G547" s="26" t="s">
        <v>68</v>
      </c>
      <c r="H547" s="29">
        <v>18</v>
      </c>
      <c r="J547" s="29">
        <f t="shared" si="32"/>
        <v>18</v>
      </c>
      <c r="K547" s="29">
        <f t="shared" si="33"/>
        <v>0</v>
      </c>
      <c r="L547" s="24">
        <f t="shared" si="34"/>
        <v>7</v>
      </c>
      <c r="M547" s="24" t="str">
        <f>VLOOKUP(L547,mês!A:B,2,0)</f>
        <v>Julho</v>
      </c>
      <c r="N547" s="24" t="str">
        <f t="shared" si="35"/>
        <v xml:space="preserve">Diretoria </v>
      </c>
    </row>
    <row r="548" spans="1:14" ht="57" customHeight="1" x14ac:dyDescent="0.2">
      <c r="A548" s="24" t="s">
        <v>451</v>
      </c>
      <c r="B548" s="25">
        <v>44763</v>
      </c>
      <c r="C548" s="26">
        <v>15777</v>
      </c>
      <c r="D548" s="26" t="s">
        <v>493</v>
      </c>
      <c r="E548" s="27" t="s">
        <v>758</v>
      </c>
      <c r="F548" s="28" t="s">
        <v>759</v>
      </c>
      <c r="G548" s="26" t="s">
        <v>68</v>
      </c>
      <c r="H548" s="29">
        <v>51</v>
      </c>
      <c r="J548" s="29">
        <f t="shared" si="32"/>
        <v>51</v>
      </c>
      <c r="K548" s="29">
        <f t="shared" si="33"/>
        <v>0</v>
      </c>
      <c r="L548" s="24">
        <f t="shared" si="34"/>
        <v>7</v>
      </c>
      <c r="M548" s="24" t="str">
        <f>VLOOKUP(L548,mês!A:B,2,0)</f>
        <v>Julho</v>
      </c>
      <c r="N548" s="24" t="str">
        <f t="shared" si="35"/>
        <v xml:space="preserve">Diretoria </v>
      </c>
    </row>
    <row r="549" spans="1:14" ht="57" customHeight="1" x14ac:dyDescent="0.2">
      <c r="A549" s="24" t="s">
        <v>451</v>
      </c>
      <c r="B549" s="25">
        <v>44763</v>
      </c>
      <c r="C549" s="26">
        <v>15778</v>
      </c>
      <c r="D549" s="26" t="s">
        <v>493</v>
      </c>
      <c r="E549" s="27" t="s">
        <v>760</v>
      </c>
      <c r="F549" s="28" t="s">
        <v>761</v>
      </c>
      <c r="G549" s="26" t="s">
        <v>68</v>
      </c>
      <c r="H549" s="29">
        <v>125</v>
      </c>
      <c r="J549" s="29">
        <f t="shared" si="32"/>
        <v>125</v>
      </c>
      <c r="K549" s="29">
        <f t="shared" si="33"/>
        <v>0</v>
      </c>
      <c r="L549" s="24">
        <f t="shared" si="34"/>
        <v>7</v>
      </c>
      <c r="M549" s="24" t="str">
        <f>VLOOKUP(L549,mês!A:B,2,0)</f>
        <v>Julho</v>
      </c>
      <c r="N549" s="24" t="str">
        <f t="shared" si="35"/>
        <v xml:space="preserve">Diretoria </v>
      </c>
    </row>
    <row r="550" spans="1:14" ht="57" customHeight="1" x14ac:dyDescent="0.2">
      <c r="A550" s="24" t="s">
        <v>451</v>
      </c>
      <c r="B550" s="25">
        <v>44764</v>
      </c>
      <c r="C550" s="26">
        <v>15783</v>
      </c>
      <c r="D550" s="26" t="s">
        <v>65</v>
      </c>
      <c r="E550" s="27" t="s">
        <v>470</v>
      </c>
      <c r="F550" s="28" t="s">
        <v>762</v>
      </c>
      <c r="G550" s="26" t="s">
        <v>68</v>
      </c>
      <c r="H550" s="29">
        <v>8856</v>
      </c>
      <c r="J550" s="29">
        <f t="shared" si="32"/>
        <v>8856</v>
      </c>
      <c r="K550" s="29">
        <f t="shared" si="33"/>
        <v>0</v>
      </c>
      <c r="L550" s="24">
        <f t="shared" si="34"/>
        <v>7</v>
      </c>
      <c r="M550" s="24" t="str">
        <f>VLOOKUP(L550,mês!A:B,2,0)</f>
        <v>Julho</v>
      </c>
      <c r="N550" s="24" t="str">
        <f t="shared" si="35"/>
        <v xml:space="preserve">Diretoria </v>
      </c>
    </row>
    <row r="551" spans="1:14" ht="57" customHeight="1" x14ac:dyDescent="0.2">
      <c r="A551" s="24" t="s">
        <v>451</v>
      </c>
      <c r="B551" s="25">
        <v>44764</v>
      </c>
      <c r="C551" s="26">
        <v>15785</v>
      </c>
      <c r="D551" s="26" t="s">
        <v>65</v>
      </c>
      <c r="E551" s="27" t="s">
        <v>87</v>
      </c>
      <c r="F551" s="28" t="s">
        <v>763</v>
      </c>
      <c r="G551" s="26" t="s">
        <v>68</v>
      </c>
      <c r="H551" s="29">
        <v>2518.7600000000002</v>
      </c>
      <c r="J551" s="29">
        <f t="shared" si="32"/>
        <v>2518.7600000000002</v>
      </c>
      <c r="K551" s="29">
        <f t="shared" si="33"/>
        <v>0</v>
      </c>
      <c r="L551" s="24">
        <f t="shared" si="34"/>
        <v>7</v>
      </c>
      <c r="M551" s="24" t="str">
        <f>VLOOKUP(L551,mês!A:B,2,0)</f>
        <v>Julho</v>
      </c>
      <c r="N551" s="24" t="str">
        <f t="shared" si="35"/>
        <v xml:space="preserve">Diretoria </v>
      </c>
    </row>
    <row r="552" spans="1:14" ht="57" customHeight="1" x14ac:dyDescent="0.2">
      <c r="A552" s="24" t="s">
        <v>451</v>
      </c>
      <c r="B552" s="25">
        <v>44767</v>
      </c>
      <c r="C552" s="26">
        <v>15787</v>
      </c>
      <c r="D552" s="26" t="s">
        <v>65</v>
      </c>
      <c r="E552" s="27" t="s">
        <v>696</v>
      </c>
      <c r="F552" s="28" t="s">
        <v>764</v>
      </c>
      <c r="G552" s="26" t="s">
        <v>68</v>
      </c>
      <c r="H552" s="29">
        <v>971.4</v>
      </c>
      <c r="J552" s="29">
        <f t="shared" si="32"/>
        <v>971.4</v>
      </c>
      <c r="K552" s="29">
        <f t="shared" si="33"/>
        <v>0</v>
      </c>
      <c r="L552" s="24">
        <f t="shared" si="34"/>
        <v>7</v>
      </c>
      <c r="M552" s="24" t="str">
        <f>VLOOKUP(L552,mês!A:B,2,0)</f>
        <v>Julho</v>
      </c>
      <c r="N552" s="24" t="str">
        <f t="shared" si="35"/>
        <v xml:space="preserve">Diretoria </v>
      </c>
    </row>
    <row r="553" spans="1:14" ht="57" customHeight="1" x14ac:dyDescent="0.2">
      <c r="A553" s="24" t="s">
        <v>451</v>
      </c>
      <c r="B553" s="25">
        <v>44767</v>
      </c>
      <c r="C553" s="26">
        <v>15788</v>
      </c>
      <c r="D553" s="26" t="s">
        <v>65</v>
      </c>
      <c r="E553" s="27" t="s">
        <v>535</v>
      </c>
      <c r="F553" s="28" t="s">
        <v>765</v>
      </c>
      <c r="G553" s="26" t="s">
        <v>68</v>
      </c>
      <c r="H553" s="29">
        <v>3256.72</v>
      </c>
      <c r="J553" s="29">
        <f t="shared" si="32"/>
        <v>3256.72</v>
      </c>
      <c r="K553" s="29">
        <f t="shared" si="33"/>
        <v>0</v>
      </c>
      <c r="L553" s="24">
        <f t="shared" si="34"/>
        <v>7</v>
      </c>
      <c r="M553" s="24" t="str">
        <f>VLOOKUP(L553,mês!A:B,2,0)</f>
        <v>Julho</v>
      </c>
      <c r="N553" s="24" t="str">
        <f t="shared" si="35"/>
        <v xml:space="preserve">Diretoria </v>
      </c>
    </row>
    <row r="554" spans="1:14" ht="57" customHeight="1" x14ac:dyDescent="0.2">
      <c r="A554" s="24" t="s">
        <v>451</v>
      </c>
      <c r="B554" s="25">
        <v>44767</v>
      </c>
      <c r="C554" s="26">
        <v>15786</v>
      </c>
      <c r="D554" s="26" t="s">
        <v>65</v>
      </c>
      <c r="E554" s="27" t="s">
        <v>653</v>
      </c>
      <c r="F554" s="28" t="s">
        <v>766</v>
      </c>
      <c r="G554" s="26" t="s">
        <v>68</v>
      </c>
      <c r="H554" s="29">
        <v>2852.34</v>
      </c>
      <c r="J554" s="29">
        <f t="shared" si="32"/>
        <v>2852.34</v>
      </c>
      <c r="K554" s="29">
        <f t="shared" si="33"/>
        <v>0</v>
      </c>
      <c r="L554" s="24">
        <f t="shared" si="34"/>
        <v>7</v>
      </c>
      <c r="M554" s="24" t="str">
        <f>VLOOKUP(L554,mês!A:B,2,0)</f>
        <v>Julho</v>
      </c>
      <c r="N554" s="24" t="str">
        <f t="shared" si="35"/>
        <v xml:space="preserve">Diretoria </v>
      </c>
    </row>
    <row r="555" spans="1:14" ht="57" customHeight="1" x14ac:dyDescent="0.2">
      <c r="A555" s="24" t="s">
        <v>451</v>
      </c>
      <c r="B555" s="25">
        <v>44768</v>
      </c>
      <c r="C555" s="26">
        <v>15789</v>
      </c>
      <c r="D555" s="26" t="s">
        <v>496</v>
      </c>
      <c r="E555" s="27" t="s">
        <v>92</v>
      </c>
      <c r="F555" s="28" t="s">
        <v>767</v>
      </c>
      <c r="G555" s="26" t="s">
        <v>68</v>
      </c>
      <c r="H555" s="29">
        <v>673.97</v>
      </c>
      <c r="J555" s="29">
        <f t="shared" si="32"/>
        <v>673.97</v>
      </c>
      <c r="K555" s="29">
        <f t="shared" si="33"/>
        <v>0</v>
      </c>
      <c r="L555" s="24">
        <f t="shared" si="34"/>
        <v>7</v>
      </c>
      <c r="M555" s="24" t="str">
        <f>VLOOKUP(L555,mês!A:B,2,0)</f>
        <v>Julho</v>
      </c>
      <c r="N555" s="24" t="str">
        <f t="shared" si="35"/>
        <v xml:space="preserve">Diretoria </v>
      </c>
    </row>
    <row r="556" spans="1:14" ht="57" customHeight="1" x14ac:dyDescent="0.2">
      <c r="A556" s="24" t="s">
        <v>451</v>
      </c>
      <c r="B556" s="25">
        <v>44769</v>
      </c>
      <c r="C556" s="26">
        <v>15708</v>
      </c>
      <c r="D556" s="26" t="s">
        <v>641</v>
      </c>
      <c r="E556" s="27" t="s">
        <v>218</v>
      </c>
      <c r="F556" s="28" t="s">
        <v>768</v>
      </c>
      <c r="G556" s="26" t="s">
        <v>68</v>
      </c>
      <c r="H556" s="29">
        <v>23.15</v>
      </c>
      <c r="J556" s="29">
        <f t="shared" si="32"/>
        <v>23.15</v>
      </c>
      <c r="K556" s="29">
        <f t="shared" si="33"/>
        <v>0</v>
      </c>
      <c r="L556" s="24">
        <f t="shared" si="34"/>
        <v>7</v>
      </c>
      <c r="M556" s="24" t="str">
        <f>VLOOKUP(L556,mês!A:B,2,0)</f>
        <v>Julho</v>
      </c>
      <c r="N556" s="24" t="str">
        <f t="shared" si="35"/>
        <v xml:space="preserve">Diretoria </v>
      </c>
    </row>
    <row r="557" spans="1:14" ht="57" customHeight="1" x14ac:dyDescent="0.2">
      <c r="A557" s="24" t="s">
        <v>451</v>
      </c>
      <c r="B557" s="25">
        <v>44769</v>
      </c>
      <c r="C557" s="26">
        <v>15717</v>
      </c>
      <c r="D557" s="26" t="s">
        <v>600</v>
      </c>
      <c r="E557" s="27" t="s">
        <v>218</v>
      </c>
      <c r="F557" s="28" t="s">
        <v>769</v>
      </c>
      <c r="G557" s="26" t="s">
        <v>68</v>
      </c>
      <c r="H557" s="29">
        <v>8.52</v>
      </c>
      <c r="J557" s="29">
        <f t="shared" si="32"/>
        <v>8.52</v>
      </c>
      <c r="K557" s="29">
        <f t="shared" si="33"/>
        <v>0</v>
      </c>
      <c r="L557" s="24">
        <f t="shared" si="34"/>
        <v>7</v>
      </c>
      <c r="M557" s="24" t="str">
        <f>VLOOKUP(L557,mês!A:B,2,0)</f>
        <v>Julho</v>
      </c>
      <c r="N557" s="24" t="str">
        <f t="shared" si="35"/>
        <v xml:space="preserve">Diretoria </v>
      </c>
    </row>
    <row r="558" spans="1:14" ht="57" customHeight="1" x14ac:dyDescent="0.2">
      <c r="A558" s="24" t="s">
        <v>451</v>
      </c>
      <c r="B558" s="25">
        <v>44769</v>
      </c>
      <c r="C558" s="26">
        <v>15792</v>
      </c>
      <c r="D558" s="26" t="s">
        <v>189</v>
      </c>
      <c r="E558" s="27" t="s">
        <v>470</v>
      </c>
      <c r="F558" s="28" t="s">
        <v>770</v>
      </c>
      <c r="G558" s="26" t="s">
        <v>68</v>
      </c>
      <c r="H558" s="29">
        <v>6432</v>
      </c>
      <c r="J558" s="29">
        <f t="shared" si="32"/>
        <v>6432</v>
      </c>
      <c r="K558" s="29">
        <f t="shared" si="33"/>
        <v>0</v>
      </c>
      <c r="L558" s="24">
        <f t="shared" si="34"/>
        <v>7</v>
      </c>
      <c r="M558" s="24" t="str">
        <f>VLOOKUP(L558,mês!A:B,2,0)</f>
        <v>Julho</v>
      </c>
      <c r="N558" s="24" t="str">
        <f t="shared" si="35"/>
        <v xml:space="preserve">Diretoria </v>
      </c>
    </row>
    <row r="559" spans="1:14" ht="57" customHeight="1" x14ac:dyDescent="0.2">
      <c r="A559" s="24" t="s">
        <v>451</v>
      </c>
      <c r="B559" s="25">
        <v>44770</v>
      </c>
      <c r="C559" s="26">
        <v>15794</v>
      </c>
      <c r="D559" s="26" t="s">
        <v>107</v>
      </c>
      <c r="E559" s="27" t="s">
        <v>771</v>
      </c>
      <c r="F559" s="28" t="s">
        <v>772</v>
      </c>
      <c r="G559" s="26" t="s">
        <v>68</v>
      </c>
      <c r="H559" s="29">
        <v>440</v>
      </c>
      <c r="J559" s="29">
        <f t="shared" si="32"/>
        <v>440</v>
      </c>
      <c r="K559" s="29">
        <f t="shared" si="33"/>
        <v>0</v>
      </c>
      <c r="L559" s="24">
        <f t="shared" si="34"/>
        <v>7</v>
      </c>
      <c r="M559" s="24" t="str">
        <f>VLOOKUP(L559,mês!A:B,2,0)</f>
        <v>Julho</v>
      </c>
      <c r="N559" s="24" t="str">
        <f t="shared" si="35"/>
        <v xml:space="preserve">Diretoria </v>
      </c>
    </row>
    <row r="560" spans="1:14" ht="57" customHeight="1" x14ac:dyDescent="0.2">
      <c r="A560" s="24" t="s">
        <v>451</v>
      </c>
      <c r="B560" s="25">
        <v>44770</v>
      </c>
      <c r="C560" s="26">
        <v>15796</v>
      </c>
      <c r="D560" s="26" t="s">
        <v>478</v>
      </c>
      <c r="E560" s="27" t="s">
        <v>653</v>
      </c>
      <c r="F560" s="28" t="s">
        <v>773</v>
      </c>
      <c r="G560" s="26" t="s">
        <v>68</v>
      </c>
      <c r="H560" s="29">
        <v>4944.6099999999997</v>
      </c>
      <c r="J560" s="29">
        <f t="shared" si="32"/>
        <v>4944.6099999999997</v>
      </c>
      <c r="K560" s="29">
        <f t="shared" si="33"/>
        <v>0</v>
      </c>
      <c r="L560" s="24">
        <f t="shared" si="34"/>
        <v>7</v>
      </c>
      <c r="M560" s="24" t="str">
        <f>VLOOKUP(L560,mês!A:B,2,0)</f>
        <v>Julho</v>
      </c>
      <c r="N560" s="24" t="str">
        <f t="shared" si="35"/>
        <v xml:space="preserve">Diretoria </v>
      </c>
    </row>
    <row r="561" spans="1:14" ht="57" customHeight="1" x14ac:dyDescent="0.2">
      <c r="A561" s="24" t="s">
        <v>451</v>
      </c>
      <c r="B561" s="25">
        <v>44770</v>
      </c>
      <c r="C561" s="26">
        <v>15797</v>
      </c>
      <c r="D561" s="26" t="s">
        <v>478</v>
      </c>
      <c r="E561" s="27" t="s">
        <v>774</v>
      </c>
      <c r="F561" s="28" t="s">
        <v>775</v>
      </c>
      <c r="G561" s="26" t="s">
        <v>68</v>
      </c>
      <c r="H561" s="29">
        <v>1400</v>
      </c>
      <c r="J561" s="29">
        <f t="shared" si="32"/>
        <v>1400</v>
      </c>
      <c r="K561" s="29">
        <f t="shared" si="33"/>
        <v>0</v>
      </c>
      <c r="L561" s="24">
        <f t="shared" si="34"/>
        <v>7</v>
      </c>
      <c r="M561" s="24" t="str">
        <f>VLOOKUP(L561,mês!A:B,2,0)</f>
        <v>Julho</v>
      </c>
      <c r="N561" s="24" t="str">
        <f t="shared" si="35"/>
        <v xml:space="preserve">Diretoria </v>
      </c>
    </row>
    <row r="562" spans="1:14" ht="57" customHeight="1" x14ac:dyDescent="0.2">
      <c r="A562" s="24" t="s">
        <v>451</v>
      </c>
      <c r="B562" s="25">
        <v>44770</v>
      </c>
      <c r="C562" s="26">
        <v>15798</v>
      </c>
      <c r="D562" s="26" t="s">
        <v>478</v>
      </c>
      <c r="E562" s="27" t="s">
        <v>774</v>
      </c>
      <c r="F562" s="28" t="s">
        <v>776</v>
      </c>
      <c r="G562" s="26" t="s">
        <v>68</v>
      </c>
      <c r="H562" s="29">
        <v>250</v>
      </c>
      <c r="J562" s="29">
        <f t="shared" si="32"/>
        <v>250</v>
      </c>
      <c r="K562" s="29">
        <f t="shared" si="33"/>
        <v>0</v>
      </c>
      <c r="L562" s="24">
        <f t="shared" si="34"/>
        <v>7</v>
      </c>
      <c r="M562" s="24" t="str">
        <f>VLOOKUP(L562,mês!A:B,2,0)</f>
        <v>Julho</v>
      </c>
      <c r="N562" s="24" t="str">
        <f t="shared" si="35"/>
        <v xml:space="preserve">Diretoria </v>
      </c>
    </row>
    <row r="563" spans="1:14" ht="57" customHeight="1" x14ac:dyDescent="0.2">
      <c r="A563" s="24" t="s">
        <v>451</v>
      </c>
      <c r="B563" s="25">
        <v>44770</v>
      </c>
      <c r="C563" s="26">
        <v>15799</v>
      </c>
      <c r="D563" s="26" t="s">
        <v>91</v>
      </c>
      <c r="E563" s="27" t="s">
        <v>777</v>
      </c>
      <c r="F563" s="28" t="s">
        <v>778</v>
      </c>
      <c r="G563" s="26" t="s">
        <v>68</v>
      </c>
      <c r="H563" s="29">
        <v>528</v>
      </c>
      <c r="J563" s="29">
        <f t="shared" si="32"/>
        <v>528</v>
      </c>
      <c r="K563" s="29">
        <f t="shared" si="33"/>
        <v>0</v>
      </c>
      <c r="L563" s="24">
        <f t="shared" si="34"/>
        <v>7</v>
      </c>
      <c r="M563" s="24" t="str">
        <f>VLOOKUP(L563,mês!A:B,2,0)</f>
        <v>Julho</v>
      </c>
      <c r="N563" s="24" t="str">
        <f t="shared" si="35"/>
        <v xml:space="preserve">Diretoria </v>
      </c>
    </row>
    <row r="564" spans="1:14" ht="57" customHeight="1" x14ac:dyDescent="0.2">
      <c r="A564" s="24" t="s">
        <v>451</v>
      </c>
      <c r="B564" s="25">
        <v>44775</v>
      </c>
      <c r="C564" s="26">
        <v>15806</v>
      </c>
      <c r="D564" s="26" t="s">
        <v>65</v>
      </c>
      <c r="E564" s="27" t="s">
        <v>66</v>
      </c>
      <c r="F564" s="28" t="s">
        <v>779</v>
      </c>
      <c r="G564" s="26" t="s">
        <v>68</v>
      </c>
      <c r="H564" s="29">
        <v>22.7</v>
      </c>
      <c r="J564" s="29">
        <f t="shared" si="32"/>
        <v>22.7</v>
      </c>
      <c r="K564" s="29">
        <f t="shared" si="33"/>
        <v>0</v>
      </c>
      <c r="L564" s="24">
        <f t="shared" si="34"/>
        <v>8</v>
      </c>
      <c r="M564" s="24" t="str">
        <f>VLOOKUP(L564,mês!A:B,2,0)</f>
        <v>Agosto</v>
      </c>
      <c r="N564" s="24" t="str">
        <f t="shared" si="35"/>
        <v xml:space="preserve">Diretoria </v>
      </c>
    </row>
    <row r="565" spans="1:14" ht="57" customHeight="1" x14ac:dyDescent="0.2">
      <c r="A565" s="24" t="s">
        <v>451</v>
      </c>
      <c r="B565" s="25">
        <v>44776</v>
      </c>
      <c r="C565" s="26">
        <v>15816</v>
      </c>
      <c r="D565" s="26" t="s">
        <v>641</v>
      </c>
      <c r="E565" s="27" t="s">
        <v>780</v>
      </c>
      <c r="F565" s="28" t="s">
        <v>781</v>
      </c>
      <c r="G565" s="26" t="s">
        <v>68</v>
      </c>
      <c r="H565" s="29">
        <v>465.9</v>
      </c>
      <c r="J565" s="29">
        <f t="shared" si="32"/>
        <v>465.9</v>
      </c>
      <c r="K565" s="29">
        <f t="shared" si="33"/>
        <v>0</v>
      </c>
      <c r="L565" s="24">
        <f t="shared" si="34"/>
        <v>8</v>
      </c>
      <c r="M565" s="24" t="str">
        <f>VLOOKUP(L565,mês!A:B,2,0)</f>
        <v>Agosto</v>
      </c>
      <c r="N565" s="24" t="str">
        <f t="shared" si="35"/>
        <v xml:space="preserve">Diretoria </v>
      </c>
    </row>
    <row r="566" spans="1:14" ht="57" customHeight="1" x14ac:dyDescent="0.2">
      <c r="A566" s="24" t="s">
        <v>451</v>
      </c>
      <c r="B566" s="25">
        <v>44777</v>
      </c>
      <c r="C566" s="26">
        <v>15819</v>
      </c>
      <c r="D566" s="26" t="s">
        <v>91</v>
      </c>
      <c r="E566" s="27" t="s">
        <v>486</v>
      </c>
      <c r="F566" s="28" t="s">
        <v>782</v>
      </c>
      <c r="G566" s="26" t="s">
        <v>68</v>
      </c>
      <c r="H566" s="29">
        <v>94</v>
      </c>
      <c r="J566" s="29">
        <f t="shared" si="32"/>
        <v>94</v>
      </c>
      <c r="K566" s="29">
        <f t="shared" si="33"/>
        <v>0</v>
      </c>
      <c r="L566" s="24">
        <f t="shared" si="34"/>
        <v>8</v>
      </c>
      <c r="M566" s="24" t="str">
        <f>VLOOKUP(L566,mês!A:B,2,0)</f>
        <v>Agosto</v>
      </c>
      <c r="N566" s="24" t="str">
        <f t="shared" si="35"/>
        <v xml:space="preserve">Diretoria </v>
      </c>
    </row>
    <row r="567" spans="1:14" ht="57" customHeight="1" x14ac:dyDescent="0.2">
      <c r="A567" s="24" t="s">
        <v>451</v>
      </c>
      <c r="B567" s="25">
        <v>44778</v>
      </c>
      <c r="C567" s="26">
        <v>15823</v>
      </c>
      <c r="D567" s="26" t="s">
        <v>65</v>
      </c>
      <c r="E567" s="27" t="s">
        <v>372</v>
      </c>
      <c r="F567" s="28" t="s">
        <v>783</v>
      </c>
      <c r="G567" s="26" t="s">
        <v>68</v>
      </c>
      <c r="H567" s="29">
        <v>1625.36</v>
      </c>
      <c r="J567" s="29">
        <f t="shared" si="32"/>
        <v>1625.36</v>
      </c>
      <c r="K567" s="29">
        <f t="shared" si="33"/>
        <v>0</v>
      </c>
      <c r="L567" s="24">
        <f t="shared" si="34"/>
        <v>8</v>
      </c>
      <c r="M567" s="24" t="str">
        <f>VLOOKUP(L567,mês!A:B,2,0)</f>
        <v>Agosto</v>
      </c>
      <c r="N567" s="24" t="str">
        <f t="shared" si="35"/>
        <v xml:space="preserve">Diretoria </v>
      </c>
    </row>
    <row r="568" spans="1:14" ht="57" customHeight="1" x14ac:dyDescent="0.2">
      <c r="A568" s="24" t="s">
        <v>451</v>
      </c>
      <c r="B568" s="25">
        <v>44778</v>
      </c>
      <c r="C568" s="26">
        <v>15825</v>
      </c>
      <c r="D568" s="26" t="s">
        <v>65</v>
      </c>
      <c r="E568" s="27" t="s">
        <v>372</v>
      </c>
      <c r="F568" s="28" t="s">
        <v>784</v>
      </c>
      <c r="G568" s="26" t="s">
        <v>68</v>
      </c>
      <c r="H568" s="29">
        <v>6827.1</v>
      </c>
      <c r="J568" s="29">
        <f t="shared" si="32"/>
        <v>6827.1</v>
      </c>
      <c r="K568" s="29">
        <f t="shared" si="33"/>
        <v>0</v>
      </c>
      <c r="L568" s="24">
        <f t="shared" si="34"/>
        <v>8</v>
      </c>
      <c r="M568" s="24" t="str">
        <f>VLOOKUP(L568,mês!A:B,2,0)</f>
        <v>Agosto</v>
      </c>
      <c r="N568" s="24" t="str">
        <f t="shared" si="35"/>
        <v xml:space="preserve">Diretoria </v>
      </c>
    </row>
    <row r="569" spans="1:14" ht="57" customHeight="1" x14ac:dyDescent="0.2">
      <c r="A569" s="24" t="s">
        <v>451</v>
      </c>
      <c r="B569" s="25">
        <v>44781</v>
      </c>
      <c r="C569" s="26">
        <v>15826</v>
      </c>
      <c r="D569" s="26" t="s">
        <v>65</v>
      </c>
      <c r="E569" s="27" t="s">
        <v>66</v>
      </c>
      <c r="F569" s="28" t="s">
        <v>785</v>
      </c>
      <c r="G569" s="26" t="s">
        <v>68</v>
      </c>
      <c r="H569" s="29">
        <v>101805.33</v>
      </c>
      <c r="J569" s="29">
        <f t="shared" si="32"/>
        <v>101805.33</v>
      </c>
      <c r="K569" s="29">
        <f t="shared" si="33"/>
        <v>0</v>
      </c>
      <c r="L569" s="24">
        <f t="shared" si="34"/>
        <v>8</v>
      </c>
      <c r="M569" s="24" t="str">
        <f>VLOOKUP(L569,mês!A:B,2,0)</f>
        <v>Agosto</v>
      </c>
      <c r="N569" s="24" t="str">
        <f t="shared" si="35"/>
        <v xml:space="preserve">Diretoria </v>
      </c>
    </row>
    <row r="570" spans="1:14" ht="57" customHeight="1" x14ac:dyDescent="0.2">
      <c r="A570" s="24" t="s">
        <v>451</v>
      </c>
      <c r="B570" s="25">
        <v>44781</v>
      </c>
      <c r="C570" s="26">
        <v>15831</v>
      </c>
      <c r="D570" s="26" t="s">
        <v>65</v>
      </c>
      <c r="E570" s="27" t="s">
        <v>786</v>
      </c>
      <c r="F570" s="28" t="s">
        <v>787</v>
      </c>
      <c r="G570" s="26" t="s">
        <v>68</v>
      </c>
      <c r="H570" s="29">
        <v>0</v>
      </c>
      <c r="J570" s="29">
        <f t="shared" si="32"/>
        <v>0</v>
      </c>
      <c r="K570" s="29">
        <f t="shared" si="33"/>
        <v>0</v>
      </c>
      <c r="L570" s="24">
        <f t="shared" si="34"/>
        <v>8</v>
      </c>
      <c r="M570" s="24" t="str">
        <f>VLOOKUP(L570,mês!A:B,2,0)</f>
        <v>Agosto</v>
      </c>
      <c r="N570" s="24" t="str">
        <f t="shared" si="35"/>
        <v xml:space="preserve">Diretoria </v>
      </c>
    </row>
    <row r="571" spans="1:14" ht="57" customHeight="1" x14ac:dyDescent="0.2">
      <c r="A571" s="24" t="s">
        <v>451</v>
      </c>
      <c r="B571" s="25">
        <v>44781</v>
      </c>
      <c r="C571" s="26">
        <v>15832</v>
      </c>
      <c r="D571" s="26" t="s">
        <v>65</v>
      </c>
      <c r="E571" s="27" t="s">
        <v>535</v>
      </c>
      <c r="F571" s="28" t="s">
        <v>788</v>
      </c>
      <c r="G571" s="26" t="s">
        <v>68</v>
      </c>
      <c r="H571" s="29">
        <v>3624.64</v>
      </c>
      <c r="J571" s="29">
        <f t="shared" si="32"/>
        <v>3624.64</v>
      </c>
      <c r="K571" s="29">
        <f t="shared" si="33"/>
        <v>0</v>
      </c>
      <c r="L571" s="24">
        <f t="shared" si="34"/>
        <v>8</v>
      </c>
      <c r="M571" s="24" t="str">
        <f>VLOOKUP(L571,mês!A:B,2,0)</f>
        <v>Agosto</v>
      </c>
      <c r="N571" s="24" t="str">
        <f t="shared" si="35"/>
        <v xml:space="preserve">Diretoria </v>
      </c>
    </row>
    <row r="572" spans="1:14" ht="57" customHeight="1" x14ac:dyDescent="0.2">
      <c r="A572" s="24" t="s">
        <v>451</v>
      </c>
      <c r="B572" s="25">
        <v>44781</v>
      </c>
      <c r="C572" s="26">
        <v>15829</v>
      </c>
      <c r="D572" s="26" t="s">
        <v>65</v>
      </c>
      <c r="E572" s="27" t="s">
        <v>789</v>
      </c>
      <c r="F572" s="28" t="s">
        <v>790</v>
      </c>
      <c r="G572" s="26" t="s">
        <v>68</v>
      </c>
      <c r="H572" s="29">
        <v>220</v>
      </c>
      <c r="J572" s="29">
        <f t="shared" si="32"/>
        <v>220</v>
      </c>
      <c r="K572" s="29">
        <f t="shared" si="33"/>
        <v>0</v>
      </c>
      <c r="L572" s="24">
        <f t="shared" si="34"/>
        <v>8</v>
      </c>
      <c r="M572" s="24" t="str">
        <f>VLOOKUP(L572,mês!A:B,2,0)</f>
        <v>Agosto</v>
      </c>
      <c r="N572" s="24" t="str">
        <f t="shared" si="35"/>
        <v xml:space="preserve">Diretoria </v>
      </c>
    </row>
    <row r="573" spans="1:14" ht="57" customHeight="1" x14ac:dyDescent="0.2">
      <c r="A573" s="24" t="s">
        <v>451</v>
      </c>
      <c r="B573" s="25">
        <v>44781</v>
      </c>
      <c r="C573" s="26">
        <v>15830</v>
      </c>
      <c r="D573" s="26" t="s">
        <v>65</v>
      </c>
      <c r="E573" s="27" t="s">
        <v>791</v>
      </c>
      <c r="F573" s="28" t="s">
        <v>792</v>
      </c>
      <c r="G573" s="26" t="s">
        <v>68</v>
      </c>
      <c r="H573" s="29">
        <v>550</v>
      </c>
      <c r="J573" s="29">
        <f t="shared" si="32"/>
        <v>550</v>
      </c>
      <c r="K573" s="29">
        <f t="shared" si="33"/>
        <v>0</v>
      </c>
      <c r="L573" s="24">
        <f t="shared" si="34"/>
        <v>8</v>
      </c>
      <c r="M573" s="24" t="str">
        <f>VLOOKUP(L573,mês!A:B,2,0)</f>
        <v>Agosto</v>
      </c>
      <c r="N573" s="24" t="str">
        <f t="shared" si="35"/>
        <v xml:space="preserve">Diretoria </v>
      </c>
    </row>
    <row r="574" spans="1:14" ht="57" customHeight="1" x14ac:dyDescent="0.2">
      <c r="A574" s="24" t="s">
        <v>451</v>
      </c>
      <c r="B574" s="25">
        <v>44782</v>
      </c>
      <c r="C574" s="26">
        <v>15835</v>
      </c>
      <c r="D574" s="26" t="s">
        <v>65</v>
      </c>
      <c r="E574" s="27" t="s">
        <v>793</v>
      </c>
      <c r="F574" s="28" t="s">
        <v>794</v>
      </c>
      <c r="G574" s="26" t="s">
        <v>68</v>
      </c>
      <c r="H574" s="29">
        <v>1892.09</v>
      </c>
      <c r="J574" s="29">
        <f t="shared" si="32"/>
        <v>1892.09</v>
      </c>
      <c r="K574" s="29">
        <f t="shared" si="33"/>
        <v>0</v>
      </c>
      <c r="L574" s="24">
        <f t="shared" si="34"/>
        <v>8</v>
      </c>
      <c r="M574" s="24" t="str">
        <f>VLOOKUP(L574,mês!A:B,2,0)</f>
        <v>Agosto</v>
      </c>
      <c r="N574" s="24" t="str">
        <f t="shared" si="35"/>
        <v xml:space="preserve">Diretoria </v>
      </c>
    </row>
    <row r="575" spans="1:14" ht="57" customHeight="1" x14ac:dyDescent="0.2">
      <c r="A575" s="24" t="s">
        <v>451</v>
      </c>
      <c r="B575" s="25">
        <v>44782</v>
      </c>
      <c r="C575" s="26">
        <v>15838</v>
      </c>
      <c r="D575" s="26" t="s">
        <v>65</v>
      </c>
      <c r="E575" s="27" t="s">
        <v>338</v>
      </c>
      <c r="F575" s="28" t="s">
        <v>795</v>
      </c>
      <c r="G575" s="26" t="s">
        <v>68</v>
      </c>
      <c r="H575" s="29">
        <v>1050</v>
      </c>
      <c r="J575" s="29">
        <f t="shared" si="32"/>
        <v>1050</v>
      </c>
      <c r="K575" s="29">
        <f t="shared" si="33"/>
        <v>0</v>
      </c>
      <c r="L575" s="24">
        <f t="shared" si="34"/>
        <v>8</v>
      </c>
      <c r="M575" s="24" t="str">
        <f>VLOOKUP(L575,mês!A:B,2,0)</f>
        <v>Agosto</v>
      </c>
      <c r="N575" s="24" t="str">
        <f t="shared" si="35"/>
        <v xml:space="preserve">Diretoria </v>
      </c>
    </row>
    <row r="576" spans="1:14" ht="57" customHeight="1" x14ac:dyDescent="0.2">
      <c r="A576" s="24" t="s">
        <v>451</v>
      </c>
      <c r="B576" s="25">
        <v>44783</v>
      </c>
      <c r="C576" s="26">
        <v>15840</v>
      </c>
      <c r="D576" s="26" t="s">
        <v>65</v>
      </c>
      <c r="E576" s="27" t="s">
        <v>470</v>
      </c>
      <c r="F576" s="28" t="s">
        <v>796</v>
      </c>
      <c r="G576" s="26" t="s">
        <v>68</v>
      </c>
      <c r="H576" s="29">
        <v>17712</v>
      </c>
      <c r="J576" s="29">
        <f t="shared" si="32"/>
        <v>17712</v>
      </c>
      <c r="K576" s="29">
        <f t="shared" si="33"/>
        <v>0</v>
      </c>
      <c r="L576" s="24">
        <f t="shared" si="34"/>
        <v>8</v>
      </c>
      <c r="M576" s="24" t="str">
        <f>VLOOKUP(L576,mês!A:B,2,0)</f>
        <v>Agosto</v>
      </c>
      <c r="N576" s="24" t="str">
        <f t="shared" si="35"/>
        <v xml:space="preserve">Diretoria </v>
      </c>
    </row>
    <row r="577" spans="1:14" ht="57" customHeight="1" x14ac:dyDescent="0.2">
      <c r="A577" s="24" t="s">
        <v>451</v>
      </c>
      <c r="B577" s="25">
        <v>44783</v>
      </c>
      <c r="C577" s="26">
        <v>15841</v>
      </c>
      <c r="D577" s="26" t="s">
        <v>65</v>
      </c>
      <c r="E577" s="27" t="s">
        <v>470</v>
      </c>
      <c r="F577" s="28" t="s">
        <v>797</v>
      </c>
      <c r="G577" s="26" t="s">
        <v>68</v>
      </c>
      <c r="H577" s="29">
        <v>6432</v>
      </c>
      <c r="J577" s="29">
        <f t="shared" si="32"/>
        <v>6432</v>
      </c>
      <c r="K577" s="29">
        <f t="shared" si="33"/>
        <v>0</v>
      </c>
      <c r="L577" s="24">
        <f t="shared" si="34"/>
        <v>8</v>
      </c>
      <c r="M577" s="24" t="str">
        <f>VLOOKUP(L577,mês!A:B,2,0)</f>
        <v>Agosto</v>
      </c>
      <c r="N577" s="24" t="str">
        <f t="shared" si="35"/>
        <v xml:space="preserve">Diretoria </v>
      </c>
    </row>
    <row r="578" spans="1:14" ht="57" customHeight="1" x14ac:dyDescent="0.2">
      <c r="A578" s="24" t="s">
        <v>451</v>
      </c>
      <c r="B578" s="25">
        <v>44783</v>
      </c>
      <c r="C578" s="26">
        <v>15842</v>
      </c>
      <c r="D578" s="26" t="s">
        <v>65</v>
      </c>
      <c r="E578" s="27" t="s">
        <v>470</v>
      </c>
      <c r="F578" s="28" t="s">
        <v>798</v>
      </c>
      <c r="G578" s="26" t="s">
        <v>68</v>
      </c>
      <c r="H578" s="29">
        <v>6432</v>
      </c>
      <c r="J578" s="29">
        <f t="shared" si="32"/>
        <v>6432</v>
      </c>
      <c r="K578" s="29">
        <f t="shared" si="33"/>
        <v>0</v>
      </c>
      <c r="L578" s="24">
        <f t="shared" si="34"/>
        <v>8</v>
      </c>
      <c r="M578" s="24" t="str">
        <f>VLOOKUP(L578,mês!A:B,2,0)</f>
        <v>Agosto</v>
      </c>
      <c r="N578" s="24" t="str">
        <f t="shared" si="35"/>
        <v xml:space="preserve">Diretoria </v>
      </c>
    </row>
    <row r="579" spans="1:14" ht="57" customHeight="1" x14ac:dyDescent="0.2">
      <c r="A579" s="24" t="s">
        <v>451</v>
      </c>
      <c r="B579" s="25">
        <v>44784</v>
      </c>
      <c r="C579" s="26">
        <v>15845</v>
      </c>
      <c r="D579" s="26" t="s">
        <v>65</v>
      </c>
      <c r="E579" s="27" t="s">
        <v>685</v>
      </c>
      <c r="F579" s="28" t="s">
        <v>799</v>
      </c>
      <c r="G579" s="26" t="s">
        <v>68</v>
      </c>
      <c r="H579" s="29">
        <v>440</v>
      </c>
      <c r="J579" s="29">
        <f t="shared" ref="J579:J642" si="36">IF(G579="Não",0,H579)</f>
        <v>440</v>
      </c>
      <c r="K579" s="29">
        <f t="shared" ref="K579:K642" si="37">IF(G579="Não",H579,0)</f>
        <v>0</v>
      </c>
      <c r="L579" s="24">
        <f t="shared" ref="L579:L642" si="38">MONTH(B579)</f>
        <v>8</v>
      </c>
      <c r="M579" s="24" t="str">
        <f>VLOOKUP(L579,mês!A:B,2,0)</f>
        <v>Agosto</v>
      </c>
      <c r="N579" s="24" t="str">
        <f t="shared" ref="N579:N642" si="39">LEFT(A579,SEARCH("-",A579)-1)</f>
        <v xml:space="preserve">Diretoria </v>
      </c>
    </row>
    <row r="580" spans="1:14" ht="57" customHeight="1" x14ac:dyDescent="0.2">
      <c r="A580" s="24" t="s">
        <v>451</v>
      </c>
      <c r="B580" s="25">
        <v>44784</v>
      </c>
      <c r="C580" s="26">
        <v>15846</v>
      </c>
      <c r="D580" s="26" t="s">
        <v>478</v>
      </c>
      <c r="E580" s="27" t="s">
        <v>71</v>
      </c>
      <c r="F580" s="28" t="s">
        <v>800</v>
      </c>
      <c r="G580" s="26" t="s">
        <v>68</v>
      </c>
      <c r="H580" s="29">
        <v>1214.28</v>
      </c>
      <c r="J580" s="29">
        <f t="shared" si="36"/>
        <v>1214.28</v>
      </c>
      <c r="K580" s="29">
        <f t="shared" si="37"/>
        <v>0</v>
      </c>
      <c r="L580" s="24">
        <f t="shared" si="38"/>
        <v>8</v>
      </c>
      <c r="M580" s="24" t="str">
        <f>VLOOKUP(L580,mês!A:B,2,0)</f>
        <v>Agosto</v>
      </c>
      <c r="N580" s="24" t="str">
        <f t="shared" si="39"/>
        <v xml:space="preserve">Diretoria </v>
      </c>
    </row>
    <row r="581" spans="1:14" ht="57" customHeight="1" x14ac:dyDescent="0.2">
      <c r="A581" s="24" t="s">
        <v>451</v>
      </c>
      <c r="B581" s="25">
        <v>44785</v>
      </c>
      <c r="C581" s="26">
        <v>15847</v>
      </c>
      <c r="D581" s="26" t="s">
        <v>494</v>
      </c>
      <c r="E581" s="27" t="s">
        <v>545</v>
      </c>
      <c r="F581" s="28" t="s">
        <v>801</v>
      </c>
      <c r="G581" s="26" t="s">
        <v>68</v>
      </c>
      <c r="H581" s="29">
        <v>320</v>
      </c>
      <c r="J581" s="29">
        <f t="shared" si="36"/>
        <v>320</v>
      </c>
      <c r="K581" s="29">
        <f t="shared" si="37"/>
        <v>0</v>
      </c>
      <c r="L581" s="24">
        <f t="shared" si="38"/>
        <v>8</v>
      </c>
      <c r="M581" s="24" t="str">
        <f>VLOOKUP(L581,mês!A:B,2,0)</f>
        <v>Agosto</v>
      </c>
      <c r="N581" s="24" t="str">
        <f t="shared" si="39"/>
        <v xml:space="preserve">Diretoria </v>
      </c>
    </row>
    <row r="582" spans="1:14" ht="57" customHeight="1" x14ac:dyDescent="0.2">
      <c r="A582" s="24" t="s">
        <v>451</v>
      </c>
      <c r="B582" s="25">
        <v>44785</v>
      </c>
      <c r="C582" s="26">
        <v>15848</v>
      </c>
      <c r="D582" s="26" t="s">
        <v>478</v>
      </c>
      <c r="E582" s="27" t="s">
        <v>73</v>
      </c>
      <c r="F582" s="28" t="s">
        <v>802</v>
      </c>
      <c r="G582" s="26" t="s">
        <v>68</v>
      </c>
      <c r="H582" s="29">
        <v>1500</v>
      </c>
      <c r="J582" s="29">
        <f t="shared" si="36"/>
        <v>1500</v>
      </c>
      <c r="K582" s="29">
        <f t="shared" si="37"/>
        <v>0</v>
      </c>
      <c r="L582" s="24">
        <f t="shared" si="38"/>
        <v>8</v>
      </c>
      <c r="M582" s="24" t="str">
        <f>VLOOKUP(L582,mês!A:B,2,0)</f>
        <v>Agosto</v>
      </c>
      <c r="N582" s="24" t="str">
        <f t="shared" si="39"/>
        <v xml:space="preserve">Diretoria </v>
      </c>
    </row>
    <row r="583" spans="1:14" ht="57" customHeight="1" x14ac:dyDescent="0.2">
      <c r="A583" s="24" t="s">
        <v>451</v>
      </c>
      <c r="B583" s="25">
        <v>44785</v>
      </c>
      <c r="C583" s="26">
        <v>15852</v>
      </c>
      <c r="D583" s="26" t="s">
        <v>65</v>
      </c>
      <c r="E583" s="27" t="s">
        <v>470</v>
      </c>
      <c r="F583" s="28" t="s">
        <v>803</v>
      </c>
      <c r="G583" s="26" t="s">
        <v>68</v>
      </c>
      <c r="H583" s="29">
        <v>3618</v>
      </c>
      <c r="J583" s="29">
        <f t="shared" si="36"/>
        <v>3618</v>
      </c>
      <c r="K583" s="29">
        <f t="shared" si="37"/>
        <v>0</v>
      </c>
      <c r="L583" s="24">
        <f t="shared" si="38"/>
        <v>8</v>
      </c>
      <c r="M583" s="24" t="str">
        <f>VLOOKUP(L583,mês!A:B,2,0)</f>
        <v>Agosto</v>
      </c>
      <c r="N583" s="24" t="str">
        <f t="shared" si="39"/>
        <v xml:space="preserve">Diretoria </v>
      </c>
    </row>
    <row r="584" spans="1:14" ht="57" customHeight="1" x14ac:dyDescent="0.2">
      <c r="A584" s="24" t="s">
        <v>451</v>
      </c>
      <c r="B584" s="25">
        <v>44785</v>
      </c>
      <c r="C584" s="26">
        <v>15856</v>
      </c>
      <c r="D584" s="26" t="s">
        <v>65</v>
      </c>
      <c r="E584" s="27" t="s">
        <v>66</v>
      </c>
      <c r="F584" s="28" t="s">
        <v>804</v>
      </c>
      <c r="G584" s="26" t="s">
        <v>68</v>
      </c>
      <c r="H584" s="29">
        <v>6950</v>
      </c>
      <c r="J584" s="29">
        <f t="shared" si="36"/>
        <v>6950</v>
      </c>
      <c r="K584" s="29">
        <f t="shared" si="37"/>
        <v>0</v>
      </c>
      <c r="L584" s="24">
        <f t="shared" si="38"/>
        <v>8</v>
      </c>
      <c r="M584" s="24" t="str">
        <f>VLOOKUP(L584,mês!A:B,2,0)</f>
        <v>Agosto</v>
      </c>
      <c r="N584" s="24" t="str">
        <f t="shared" si="39"/>
        <v xml:space="preserve">Diretoria </v>
      </c>
    </row>
    <row r="585" spans="1:14" ht="57" customHeight="1" x14ac:dyDescent="0.2">
      <c r="A585" s="24" t="s">
        <v>451</v>
      </c>
      <c r="B585" s="25">
        <v>44785</v>
      </c>
      <c r="C585" s="26">
        <v>15858</v>
      </c>
      <c r="D585" s="26" t="s">
        <v>264</v>
      </c>
      <c r="E585" s="27" t="s">
        <v>592</v>
      </c>
      <c r="F585" s="28" t="s">
        <v>805</v>
      </c>
      <c r="G585" s="26" t="s">
        <v>68</v>
      </c>
      <c r="H585" s="29">
        <v>0</v>
      </c>
      <c r="J585" s="29">
        <f t="shared" si="36"/>
        <v>0</v>
      </c>
      <c r="K585" s="29">
        <f t="shared" si="37"/>
        <v>0</v>
      </c>
      <c r="L585" s="24">
        <f t="shared" si="38"/>
        <v>8</v>
      </c>
      <c r="M585" s="24" t="str">
        <f>VLOOKUP(L585,mês!A:B,2,0)</f>
        <v>Agosto</v>
      </c>
      <c r="N585" s="24" t="str">
        <f t="shared" si="39"/>
        <v xml:space="preserve">Diretoria </v>
      </c>
    </row>
    <row r="586" spans="1:14" ht="57" customHeight="1" x14ac:dyDescent="0.2">
      <c r="A586" s="24" t="s">
        <v>451</v>
      </c>
      <c r="B586" s="25">
        <v>44785</v>
      </c>
      <c r="C586" s="26">
        <v>15850</v>
      </c>
      <c r="D586" s="26" t="s">
        <v>91</v>
      </c>
      <c r="E586" s="27" t="s">
        <v>350</v>
      </c>
      <c r="F586" s="28" t="s">
        <v>806</v>
      </c>
      <c r="G586" s="26" t="s">
        <v>68</v>
      </c>
      <c r="H586" s="29">
        <v>700</v>
      </c>
      <c r="J586" s="29">
        <f t="shared" si="36"/>
        <v>700</v>
      </c>
      <c r="K586" s="29">
        <f t="shared" si="37"/>
        <v>0</v>
      </c>
      <c r="L586" s="24">
        <f t="shared" si="38"/>
        <v>8</v>
      </c>
      <c r="M586" s="24" t="str">
        <f>VLOOKUP(L586,mês!A:B,2,0)</f>
        <v>Agosto</v>
      </c>
      <c r="N586" s="24" t="str">
        <f t="shared" si="39"/>
        <v xml:space="preserve">Diretoria </v>
      </c>
    </row>
    <row r="587" spans="1:14" ht="57" customHeight="1" x14ac:dyDescent="0.2">
      <c r="A587" s="24" t="s">
        <v>451</v>
      </c>
      <c r="B587" s="25">
        <v>44785</v>
      </c>
      <c r="C587" s="26">
        <v>15851</v>
      </c>
      <c r="D587" s="26" t="s">
        <v>65</v>
      </c>
      <c r="E587" s="27" t="s">
        <v>470</v>
      </c>
      <c r="F587" s="28" t="s">
        <v>807</v>
      </c>
      <c r="G587" s="26" t="s">
        <v>68</v>
      </c>
      <c r="H587" s="29">
        <v>8856</v>
      </c>
      <c r="J587" s="29">
        <f t="shared" si="36"/>
        <v>8856</v>
      </c>
      <c r="K587" s="29">
        <f t="shared" si="37"/>
        <v>0</v>
      </c>
      <c r="L587" s="24">
        <f t="shared" si="38"/>
        <v>8</v>
      </c>
      <c r="M587" s="24" t="str">
        <f>VLOOKUP(L587,mês!A:B,2,0)</f>
        <v>Agosto</v>
      </c>
      <c r="N587" s="24" t="str">
        <f t="shared" si="39"/>
        <v xml:space="preserve">Diretoria </v>
      </c>
    </row>
    <row r="588" spans="1:14" ht="57" customHeight="1" x14ac:dyDescent="0.2">
      <c r="A588" s="24" t="s">
        <v>451</v>
      </c>
      <c r="B588" s="25">
        <v>44785</v>
      </c>
      <c r="C588" s="26">
        <v>15853</v>
      </c>
      <c r="D588" s="26" t="s">
        <v>491</v>
      </c>
      <c r="E588" s="27" t="s">
        <v>808</v>
      </c>
      <c r="F588" s="28" t="s">
        <v>809</v>
      </c>
      <c r="G588" s="26" t="s">
        <v>68</v>
      </c>
      <c r="H588" s="29">
        <v>740</v>
      </c>
      <c r="J588" s="29">
        <f t="shared" si="36"/>
        <v>740</v>
      </c>
      <c r="K588" s="29">
        <f t="shared" si="37"/>
        <v>0</v>
      </c>
      <c r="L588" s="24">
        <f t="shared" si="38"/>
        <v>8</v>
      </c>
      <c r="M588" s="24" t="str">
        <f>VLOOKUP(L588,mês!A:B,2,0)</f>
        <v>Agosto</v>
      </c>
      <c r="N588" s="24" t="str">
        <f t="shared" si="39"/>
        <v xml:space="preserve">Diretoria </v>
      </c>
    </row>
    <row r="589" spans="1:14" ht="57" customHeight="1" x14ac:dyDescent="0.2">
      <c r="A589" s="24" t="s">
        <v>451</v>
      </c>
      <c r="B589" s="25">
        <v>44785</v>
      </c>
      <c r="C589" s="26">
        <v>15854</v>
      </c>
      <c r="D589" s="26" t="s">
        <v>65</v>
      </c>
      <c r="E589" s="27" t="s">
        <v>470</v>
      </c>
      <c r="F589" s="28" t="s">
        <v>810</v>
      </c>
      <c r="G589" s="26" t="s">
        <v>68</v>
      </c>
      <c r="H589" s="29">
        <v>210</v>
      </c>
      <c r="J589" s="29">
        <f t="shared" si="36"/>
        <v>210</v>
      </c>
      <c r="K589" s="29">
        <f t="shared" si="37"/>
        <v>0</v>
      </c>
      <c r="L589" s="24">
        <f t="shared" si="38"/>
        <v>8</v>
      </c>
      <c r="M589" s="24" t="str">
        <f>VLOOKUP(L589,mês!A:B,2,0)</f>
        <v>Agosto</v>
      </c>
      <c r="N589" s="24" t="str">
        <f t="shared" si="39"/>
        <v xml:space="preserve">Diretoria </v>
      </c>
    </row>
    <row r="590" spans="1:14" ht="57" customHeight="1" x14ac:dyDescent="0.2">
      <c r="A590" s="24" t="s">
        <v>451</v>
      </c>
      <c r="B590" s="25">
        <v>44789</v>
      </c>
      <c r="C590" s="26">
        <v>15861</v>
      </c>
      <c r="D590" s="26" t="s">
        <v>65</v>
      </c>
      <c r="E590" s="27" t="s">
        <v>811</v>
      </c>
      <c r="F590" s="28" t="s">
        <v>812</v>
      </c>
      <c r="G590" s="26" t="s">
        <v>68</v>
      </c>
      <c r="H590" s="29">
        <v>6250</v>
      </c>
      <c r="J590" s="29">
        <f t="shared" si="36"/>
        <v>6250</v>
      </c>
      <c r="K590" s="29">
        <f t="shared" si="37"/>
        <v>0</v>
      </c>
      <c r="L590" s="24">
        <f t="shared" si="38"/>
        <v>8</v>
      </c>
      <c r="M590" s="24" t="str">
        <f>VLOOKUP(L590,mês!A:B,2,0)</f>
        <v>Agosto</v>
      </c>
      <c r="N590" s="24" t="str">
        <f t="shared" si="39"/>
        <v xml:space="preserve">Diretoria </v>
      </c>
    </row>
    <row r="591" spans="1:14" ht="57" customHeight="1" x14ac:dyDescent="0.2">
      <c r="A591" s="24" t="s">
        <v>451</v>
      </c>
      <c r="B591" s="25">
        <v>44790</v>
      </c>
      <c r="C591" s="26">
        <v>15869</v>
      </c>
      <c r="D591" s="26" t="s">
        <v>65</v>
      </c>
      <c r="E591" s="27" t="s">
        <v>66</v>
      </c>
      <c r="F591" s="28" t="s">
        <v>813</v>
      </c>
      <c r="G591" s="26" t="s">
        <v>68</v>
      </c>
      <c r="H591" s="29">
        <v>19221</v>
      </c>
      <c r="J591" s="29">
        <f t="shared" si="36"/>
        <v>19221</v>
      </c>
      <c r="K591" s="29">
        <f t="shared" si="37"/>
        <v>0</v>
      </c>
      <c r="L591" s="24">
        <f t="shared" si="38"/>
        <v>8</v>
      </c>
      <c r="M591" s="24" t="str">
        <f>VLOOKUP(L591,mês!A:B,2,0)</f>
        <v>Agosto</v>
      </c>
      <c r="N591" s="24" t="str">
        <f t="shared" si="39"/>
        <v xml:space="preserve">Diretoria </v>
      </c>
    </row>
    <row r="592" spans="1:14" ht="57" customHeight="1" x14ac:dyDescent="0.2">
      <c r="A592" s="24" t="s">
        <v>451</v>
      </c>
      <c r="B592" s="25">
        <v>44791</v>
      </c>
      <c r="C592" s="26">
        <v>15871</v>
      </c>
      <c r="D592" s="26" t="s">
        <v>65</v>
      </c>
      <c r="E592" s="27" t="s">
        <v>470</v>
      </c>
      <c r="F592" s="28" t="s">
        <v>814</v>
      </c>
      <c r="G592" s="26" t="s">
        <v>68</v>
      </c>
      <c r="H592" s="29">
        <v>7230.9</v>
      </c>
      <c r="J592" s="29">
        <f t="shared" si="36"/>
        <v>7230.9</v>
      </c>
      <c r="K592" s="29">
        <f t="shared" si="37"/>
        <v>0</v>
      </c>
      <c r="L592" s="24">
        <f t="shared" si="38"/>
        <v>8</v>
      </c>
      <c r="M592" s="24" t="str">
        <f>VLOOKUP(L592,mês!A:B,2,0)</f>
        <v>Agosto</v>
      </c>
      <c r="N592" s="24" t="str">
        <f t="shared" si="39"/>
        <v xml:space="preserve">Diretoria </v>
      </c>
    </row>
    <row r="593" spans="1:14" ht="57" customHeight="1" x14ac:dyDescent="0.2">
      <c r="A593" s="24" t="s">
        <v>451</v>
      </c>
      <c r="B593" s="25">
        <v>44791</v>
      </c>
      <c r="C593" s="26">
        <v>15878</v>
      </c>
      <c r="D593" s="26" t="s">
        <v>478</v>
      </c>
      <c r="E593" s="27" t="s">
        <v>231</v>
      </c>
      <c r="F593" s="28" t="s">
        <v>815</v>
      </c>
      <c r="G593" s="26" t="s">
        <v>68</v>
      </c>
      <c r="H593" s="29">
        <v>10028</v>
      </c>
      <c r="J593" s="29">
        <f t="shared" si="36"/>
        <v>10028</v>
      </c>
      <c r="K593" s="29">
        <f t="shared" si="37"/>
        <v>0</v>
      </c>
      <c r="L593" s="24">
        <f t="shared" si="38"/>
        <v>8</v>
      </c>
      <c r="M593" s="24" t="str">
        <f>VLOOKUP(L593,mês!A:B,2,0)</f>
        <v>Agosto</v>
      </c>
      <c r="N593" s="24" t="str">
        <f t="shared" si="39"/>
        <v xml:space="preserve">Diretoria </v>
      </c>
    </row>
    <row r="594" spans="1:14" ht="57" customHeight="1" x14ac:dyDescent="0.2">
      <c r="A594" s="24" t="s">
        <v>451</v>
      </c>
      <c r="B594" s="25">
        <v>44791</v>
      </c>
      <c r="C594" s="26">
        <v>15880</v>
      </c>
      <c r="D594" s="26" t="s">
        <v>65</v>
      </c>
      <c r="E594" s="27" t="s">
        <v>592</v>
      </c>
      <c r="F594" s="28" t="s">
        <v>816</v>
      </c>
      <c r="G594" s="26" t="s">
        <v>68</v>
      </c>
      <c r="H594" s="29">
        <v>500</v>
      </c>
      <c r="J594" s="29">
        <f t="shared" si="36"/>
        <v>500</v>
      </c>
      <c r="K594" s="29">
        <f t="shared" si="37"/>
        <v>0</v>
      </c>
      <c r="L594" s="24">
        <f t="shared" si="38"/>
        <v>8</v>
      </c>
      <c r="M594" s="24" t="str">
        <f>VLOOKUP(L594,mês!A:B,2,0)</f>
        <v>Agosto</v>
      </c>
      <c r="N594" s="24" t="str">
        <f t="shared" si="39"/>
        <v xml:space="preserve">Diretoria </v>
      </c>
    </row>
    <row r="595" spans="1:14" ht="57" customHeight="1" x14ac:dyDescent="0.2">
      <c r="A595" s="24" t="s">
        <v>451</v>
      </c>
      <c r="B595" s="25">
        <v>44792</v>
      </c>
      <c r="C595" s="26">
        <v>15882</v>
      </c>
      <c r="D595" s="26" t="s">
        <v>65</v>
      </c>
      <c r="E595" s="27" t="s">
        <v>489</v>
      </c>
      <c r="F595" s="28" t="s">
        <v>817</v>
      </c>
      <c r="G595" s="26" t="s">
        <v>68</v>
      </c>
      <c r="H595" s="29">
        <v>640</v>
      </c>
      <c r="J595" s="29">
        <f t="shared" si="36"/>
        <v>640</v>
      </c>
      <c r="K595" s="29">
        <f t="shared" si="37"/>
        <v>0</v>
      </c>
      <c r="L595" s="24">
        <f t="shared" si="38"/>
        <v>8</v>
      </c>
      <c r="M595" s="24" t="str">
        <f>VLOOKUP(L595,mês!A:B,2,0)</f>
        <v>Agosto</v>
      </c>
      <c r="N595" s="24" t="str">
        <f t="shared" si="39"/>
        <v xml:space="preserve">Diretoria </v>
      </c>
    </row>
    <row r="596" spans="1:14" ht="57" customHeight="1" x14ac:dyDescent="0.2">
      <c r="A596" s="24" t="s">
        <v>451</v>
      </c>
      <c r="B596" s="25">
        <v>44795</v>
      </c>
      <c r="C596" s="26">
        <v>15890</v>
      </c>
      <c r="D596" s="26" t="s">
        <v>65</v>
      </c>
      <c r="E596" s="27" t="s">
        <v>87</v>
      </c>
      <c r="F596" s="28" t="s">
        <v>818</v>
      </c>
      <c r="G596" s="26" t="s">
        <v>68</v>
      </c>
      <c r="H596" s="29">
        <v>2479.62</v>
      </c>
      <c r="J596" s="29">
        <f t="shared" si="36"/>
        <v>2479.62</v>
      </c>
      <c r="K596" s="29">
        <f t="shared" si="37"/>
        <v>0</v>
      </c>
      <c r="L596" s="24">
        <f t="shared" si="38"/>
        <v>8</v>
      </c>
      <c r="M596" s="24" t="str">
        <f>VLOOKUP(L596,mês!A:B,2,0)</f>
        <v>Agosto</v>
      </c>
      <c r="N596" s="24" t="str">
        <f t="shared" si="39"/>
        <v xml:space="preserve">Diretoria </v>
      </c>
    </row>
    <row r="597" spans="1:14" ht="57" customHeight="1" x14ac:dyDescent="0.2">
      <c r="A597" s="24" t="s">
        <v>451</v>
      </c>
      <c r="B597" s="25">
        <v>44795</v>
      </c>
      <c r="C597" s="26">
        <v>15892</v>
      </c>
      <c r="D597" s="26" t="s">
        <v>124</v>
      </c>
      <c r="E597" s="27" t="s">
        <v>304</v>
      </c>
      <c r="F597" s="28" t="s">
        <v>819</v>
      </c>
      <c r="G597" s="26" t="s">
        <v>68</v>
      </c>
      <c r="H597" s="29">
        <v>1287.6400000000001</v>
      </c>
      <c r="J597" s="29">
        <f t="shared" si="36"/>
        <v>1287.6400000000001</v>
      </c>
      <c r="K597" s="29">
        <f t="shared" si="37"/>
        <v>0</v>
      </c>
      <c r="L597" s="24">
        <f t="shared" si="38"/>
        <v>8</v>
      </c>
      <c r="M597" s="24" t="str">
        <f>VLOOKUP(L597,mês!A:B,2,0)</f>
        <v>Agosto</v>
      </c>
      <c r="N597" s="24" t="str">
        <f t="shared" si="39"/>
        <v xml:space="preserve">Diretoria </v>
      </c>
    </row>
    <row r="598" spans="1:14" ht="57" customHeight="1" x14ac:dyDescent="0.2">
      <c r="A598" s="24" t="s">
        <v>451</v>
      </c>
      <c r="B598" s="25">
        <v>44796</v>
      </c>
      <c r="C598" s="26">
        <v>15897</v>
      </c>
      <c r="D598" s="26" t="s">
        <v>65</v>
      </c>
      <c r="E598" s="27" t="s">
        <v>66</v>
      </c>
      <c r="F598" s="28" t="s">
        <v>820</v>
      </c>
      <c r="G598" s="26" t="s">
        <v>68</v>
      </c>
      <c r="H598" s="29">
        <v>26091.63</v>
      </c>
      <c r="J598" s="29">
        <f t="shared" si="36"/>
        <v>26091.63</v>
      </c>
      <c r="K598" s="29">
        <f t="shared" si="37"/>
        <v>0</v>
      </c>
      <c r="L598" s="24">
        <f t="shared" si="38"/>
        <v>8</v>
      </c>
      <c r="M598" s="24" t="str">
        <f>VLOOKUP(L598,mês!A:B,2,0)</f>
        <v>Agosto</v>
      </c>
      <c r="N598" s="24" t="str">
        <f t="shared" si="39"/>
        <v xml:space="preserve">Diretoria </v>
      </c>
    </row>
    <row r="599" spans="1:14" ht="57" customHeight="1" x14ac:dyDescent="0.2">
      <c r="A599" s="24" t="s">
        <v>451</v>
      </c>
      <c r="B599" s="25">
        <v>44796</v>
      </c>
      <c r="C599" s="26">
        <v>15893</v>
      </c>
      <c r="D599" s="26" t="s">
        <v>65</v>
      </c>
      <c r="E599" s="27" t="s">
        <v>470</v>
      </c>
      <c r="F599" s="28" t="s">
        <v>821</v>
      </c>
      <c r="G599" s="26" t="s">
        <v>68</v>
      </c>
      <c r="H599" s="29">
        <v>7518.9</v>
      </c>
      <c r="J599" s="29">
        <f t="shared" si="36"/>
        <v>7518.9</v>
      </c>
      <c r="K599" s="29">
        <f t="shared" si="37"/>
        <v>0</v>
      </c>
      <c r="L599" s="24">
        <f t="shared" si="38"/>
        <v>8</v>
      </c>
      <c r="M599" s="24" t="str">
        <f>VLOOKUP(L599,mês!A:B,2,0)</f>
        <v>Agosto</v>
      </c>
      <c r="N599" s="24" t="str">
        <f t="shared" si="39"/>
        <v xml:space="preserve">Diretoria </v>
      </c>
    </row>
    <row r="600" spans="1:14" ht="57" customHeight="1" x14ac:dyDescent="0.2">
      <c r="A600" s="24" t="s">
        <v>451</v>
      </c>
      <c r="B600" s="25">
        <v>44796</v>
      </c>
      <c r="C600" s="26">
        <v>15894</v>
      </c>
      <c r="D600" s="26" t="s">
        <v>65</v>
      </c>
      <c r="E600" s="27" t="s">
        <v>470</v>
      </c>
      <c r="F600" s="28" t="s">
        <v>822</v>
      </c>
      <c r="G600" s="26" t="s">
        <v>68</v>
      </c>
      <c r="H600" s="29">
        <v>10925.88</v>
      </c>
      <c r="J600" s="29">
        <f t="shared" si="36"/>
        <v>10925.88</v>
      </c>
      <c r="K600" s="29">
        <f t="shared" si="37"/>
        <v>0</v>
      </c>
      <c r="L600" s="24">
        <f t="shared" si="38"/>
        <v>8</v>
      </c>
      <c r="M600" s="24" t="str">
        <f>VLOOKUP(L600,mês!A:B,2,0)</f>
        <v>Agosto</v>
      </c>
      <c r="N600" s="24" t="str">
        <f t="shared" si="39"/>
        <v xml:space="preserve">Diretoria </v>
      </c>
    </row>
    <row r="601" spans="1:14" ht="57" customHeight="1" x14ac:dyDescent="0.2">
      <c r="A601" s="24" t="s">
        <v>451</v>
      </c>
      <c r="B601" s="25">
        <v>44796</v>
      </c>
      <c r="C601" s="26">
        <v>15898</v>
      </c>
      <c r="D601" s="26" t="s">
        <v>65</v>
      </c>
      <c r="E601" s="27" t="s">
        <v>823</v>
      </c>
      <c r="F601" s="28" t="s">
        <v>824</v>
      </c>
      <c r="G601" s="26" t="s">
        <v>68</v>
      </c>
      <c r="H601" s="29">
        <v>1164</v>
      </c>
      <c r="J601" s="29">
        <f t="shared" si="36"/>
        <v>1164</v>
      </c>
      <c r="K601" s="29">
        <f t="shared" si="37"/>
        <v>0</v>
      </c>
      <c r="L601" s="24">
        <f t="shared" si="38"/>
        <v>8</v>
      </c>
      <c r="M601" s="24" t="str">
        <f>VLOOKUP(L601,mês!A:B,2,0)</f>
        <v>Agosto</v>
      </c>
      <c r="N601" s="24" t="str">
        <f t="shared" si="39"/>
        <v xml:space="preserve">Diretoria </v>
      </c>
    </row>
    <row r="602" spans="1:14" ht="57" customHeight="1" x14ac:dyDescent="0.2">
      <c r="A602" s="24" t="s">
        <v>451</v>
      </c>
      <c r="B602" s="25">
        <v>44797</v>
      </c>
      <c r="C602" s="26">
        <v>15901</v>
      </c>
      <c r="D602" s="26" t="s">
        <v>494</v>
      </c>
      <c r="E602" s="27" t="s">
        <v>545</v>
      </c>
      <c r="F602" s="28" t="s">
        <v>825</v>
      </c>
      <c r="G602" s="26" t="s">
        <v>68</v>
      </c>
      <c r="H602" s="29">
        <v>320</v>
      </c>
      <c r="J602" s="29">
        <f t="shared" si="36"/>
        <v>320</v>
      </c>
      <c r="K602" s="29">
        <f t="shared" si="37"/>
        <v>0</v>
      </c>
      <c r="L602" s="24">
        <f t="shared" si="38"/>
        <v>8</v>
      </c>
      <c r="M602" s="24" t="str">
        <f>VLOOKUP(L602,mês!A:B,2,0)</f>
        <v>Agosto</v>
      </c>
      <c r="N602" s="24" t="str">
        <f t="shared" si="39"/>
        <v xml:space="preserve">Diretoria </v>
      </c>
    </row>
    <row r="603" spans="1:14" ht="57" customHeight="1" x14ac:dyDescent="0.2">
      <c r="A603" s="24" t="s">
        <v>451</v>
      </c>
      <c r="B603" s="25">
        <v>44797</v>
      </c>
      <c r="C603" s="26">
        <v>15902</v>
      </c>
      <c r="D603" s="26" t="s">
        <v>65</v>
      </c>
      <c r="E603" s="27" t="s">
        <v>470</v>
      </c>
      <c r="F603" s="28" t="s">
        <v>826</v>
      </c>
      <c r="G603" s="26" t="s">
        <v>68</v>
      </c>
      <c r="H603" s="29">
        <v>156</v>
      </c>
      <c r="J603" s="29">
        <f t="shared" si="36"/>
        <v>156</v>
      </c>
      <c r="K603" s="29">
        <f t="shared" si="37"/>
        <v>0</v>
      </c>
      <c r="L603" s="24">
        <f t="shared" si="38"/>
        <v>8</v>
      </c>
      <c r="M603" s="24" t="str">
        <f>VLOOKUP(L603,mês!A:B,2,0)</f>
        <v>Agosto</v>
      </c>
      <c r="N603" s="24" t="str">
        <f t="shared" si="39"/>
        <v xml:space="preserve">Diretoria </v>
      </c>
    </row>
    <row r="604" spans="1:14" ht="57" customHeight="1" x14ac:dyDescent="0.2">
      <c r="A604" s="24" t="s">
        <v>451</v>
      </c>
      <c r="B604" s="25">
        <v>44798</v>
      </c>
      <c r="C604" s="26">
        <v>15904</v>
      </c>
      <c r="D604" s="26" t="s">
        <v>65</v>
      </c>
      <c r="E604" s="27" t="s">
        <v>470</v>
      </c>
      <c r="F604" s="28" t="s">
        <v>827</v>
      </c>
      <c r="G604" s="26" t="s">
        <v>68</v>
      </c>
      <c r="H604" s="29">
        <v>17712</v>
      </c>
      <c r="J604" s="29">
        <f t="shared" si="36"/>
        <v>17712</v>
      </c>
      <c r="K604" s="29">
        <f t="shared" si="37"/>
        <v>0</v>
      </c>
      <c r="L604" s="24">
        <f t="shared" si="38"/>
        <v>8</v>
      </c>
      <c r="M604" s="24" t="str">
        <f>VLOOKUP(L604,mês!A:B,2,0)</f>
        <v>Agosto</v>
      </c>
      <c r="N604" s="24" t="str">
        <f t="shared" si="39"/>
        <v xml:space="preserve">Diretoria </v>
      </c>
    </row>
    <row r="605" spans="1:14" ht="57" customHeight="1" x14ac:dyDescent="0.2">
      <c r="A605" s="24" t="s">
        <v>451</v>
      </c>
      <c r="B605" s="25">
        <v>44798</v>
      </c>
      <c r="C605" s="26">
        <v>15905</v>
      </c>
      <c r="D605" s="26" t="s">
        <v>466</v>
      </c>
      <c r="E605" s="27" t="s">
        <v>467</v>
      </c>
      <c r="F605" s="28" t="s">
        <v>828</v>
      </c>
      <c r="G605" s="26" t="s">
        <v>68</v>
      </c>
      <c r="H605" s="29">
        <v>3748.2</v>
      </c>
      <c r="J605" s="29">
        <f t="shared" si="36"/>
        <v>3748.2</v>
      </c>
      <c r="K605" s="29">
        <f t="shared" si="37"/>
        <v>0</v>
      </c>
      <c r="L605" s="24">
        <f t="shared" si="38"/>
        <v>8</v>
      </c>
      <c r="M605" s="24" t="str">
        <f>VLOOKUP(L605,mês!A:B,2,0)</f>
        <v>Agosto</v>
      </c>
      <c r="N605" s="24" t="str">
        <f t="shared" si="39"/>
        <v xml:space="preserve">Diretoria </v>
      </c>
    </row>
    <row r="606" spans="1:14" ht="57" customHeight="1" x14ac:dyDescent="0.2">
      <c r="A606" s="24" t="s">
        <v>451</v>
      </c>
      <c r="B606" s="25">
        <v>44798</v>
      </c>
      <c r="C606" s="26">
        <v>15906</v>
      </c>
      <c r="D606" s="26" t="s">
        <v>466</v>
      </c>
      <c r="E606" s="27" t="s">
        <v>467</v>
      </c>
      <c r="F606" s="28" t="s">
        <v>829</v>
      </c>
      <c r="G606" s="26" t="s">
        <v>68</v>
      </c>
      <c r="H606" s="29">
        <v>2595.73</v>
      </c>
      <c r="J606" s="29">
        <f t="shared" si="36"/>
        <v>2595.73</v>
      </c>
      <c r="K606" s="29">
        <f t="shared" si="37"/>
        <v>0</v>
      </c>
      <c r="L606" s="24">
        <f t="shared" si="38"/>
        <v>8</v>
      </c>
      <c r="M606" s="24" t="str">
        <f>VLOOKUP(L606,mês!A:B,2,0)</f>
        <v>Agosto</v>
      </c>
      <c r="N606" s="24" t="str">
        <f t="shared" si="39"/>
        <v xml:space="preserve">Diretoria </v>
      </c>
    </row>
    <row r="607" spans="1:14" ht="57" customHeight="1" x14ac:dyDescent="0.2">
      <c r="A607" s="24" t="s">
        <v>451</v>
      </c>
      <c r="B607" s="25">
        <v>44799</v>
      </c>
      <c r="C607" s="26">
        <v>15916</v>
      </c>
      <c r="D607" s="26" t="s">
        <v>65</v>
      </c>
      <c r="E607" s="27" t="s">
        <v>535</v>
      </c>
      <c r="F607" s="28" t="s">
        <v>830</v>
      </c>
      <c r="G607" s="26" t="s">
        <v>68</v>
      </c>
      <c r="H607" s="29">
        <v>3619.45</v>
      </c>
      <c r="J607" s="29">
        <f t="shared" si="36"/>
        <v>3619.45</v>
      </c>
      <c r="K607" s="29">
        <f t="shared" si="37"/>
        <v>0</v>
      </c>
      <c r="L607" s="24">
        <f t="shared" si="38"/>
        <v>8</v>
      </c>
      <c r="M607" s="24" t="str">
        <f>VLOOKUP(L607,mês!A:B,2,0)</f>
        <v>Agosto</v>
      </c>
      <c r="N607" s="24" t="str">
        <f t="shared" si="39"/>
        <v xml:space="preserve">Diretoria </v>
      </c>
    </row>
    <row r="608" spans="1:14" ht="57" customHeight="1" x14ac:dyDescent="0.2">
      <c r="A608" s="24" t="s">
        <v>451</v>
      </c>
      <c r="B608" s="25">
        <v>44799</v>
      </c>
      <c r="C608" s="26">
        <v>15913</v>
      </c>
      <c r="D608" s="26" t="s">
        <v>65</v>
      </c>
      <c r="E608" s="27" t="s">
        <v>831</v>
      </c>
      <c r="F608" s="28" t="s">
        <v>832</v>
      </c>
      <c r="G608" s="26" t="s">
        <v>68</v>
      </c>
      <c r="H608" s="29">
        <v>13825</v>
      </c>
      <c r="J608" s="29">
        <f t="shared" si="36"/>
        <v>13825</v>
      </c>
      <c r="K608" s="29">
        <f t="shared" si="37"/>
        <v>0</v>
      </c>
      <c r="L608" s="24">
        <f t="shared" si="38"/>
        <v>8</v>
      </c>
      <c r="M608" s="24" t="str">
        <f>VLOOKUP(L608,mês!A:B,2,0)</f>
        <v>Agosto</v>
      </c>
      <c r="N608" s="24" t="str">
        <f t="shared" si="39"/>
        <v xml:space="preserve">Diretoria </v>
      </c>
    </row>
    <row r="609" spans="1:14" ht="57" customHeight="1" x14ac:dyDescent="0.2">
      <c r="A609" s="24" t="s">
        <v>451</v>
      </c>
      <c r="B609" s="25">
        <v>44802</v>
      </c>
      <c r="C609" s="26">
        <v>15922</v>
      </c>
      <c r="D609" s="26" t="s">
        <v>65</v>
      </c>
      <c r="E609" s="27" t="s">
        <v>470</v>
      </c>
      <c r="F609" s="28" t="s">
        <v>833</v>
      </c>
      <c r="G609" s="26" t="s">
        <v>68</v>
      </c>
      <c r="H609" s="29">
        <v>5462.94</v>
      </c>
      <c r="J609" s="29">
        <f t="shared" si="36"/>
        <v>5462.94</v>
      </c>
      <c r="K609" s="29">
        <f t="shared" si="37"/>
        <v>0</v>
      </c>
      <c r="L609" s="24">
        <f t="shared" si="38"/>
        <v>8</v>
      </c>
      <c r="M609" s="24" t="str">
        <f>VLOOKUP(L609,mês!A:B,2,0)</f>
        <v>Agosto</v>
      </c>
      <c r="N609" s="24" t="str">
        <f t="shared" si="39"/>
        <v xml:space="preserve">Diretoria </v>
      </c>
    </row>
    <row r="610" spans="1:14" ht="57" customHeight="1" x14ac:dyDescent="0.2">
      <c r="A610" s="24" t="s">
        <v>451</v>
      </c>
      <c r="B610" s="25">
        <v>44802</v>
      </c>
      <c r="C610" s="26">
        <v>15923</v>
      </c>
      <c r="D610" s="26" t="s">
        <v>65</v>
      </c>
      <c r="E610" s="27" t="s">
        <v>470</v>
      </c>
      <c r="F610" s="28" t="s">
        <v>834</v>
      </c>
      <c r="G610" s="26" t="s">
        <v>68</v>
      </c>
      <c r="H610" s="29">
        <v>7590.9</v>
      </c>
      <c r="J610" s="29">
        <f t="shared" si="36"/>
        <v>7590.9</v>
      </c>
      <c r="K610" s="29">
        <f t="shared" si="37"/>
        <v>0</v>
      </c>
      <c r="L610" s="24">
        <f t="shared" si="38"/>
        <v>8</v>
      </c>
      <c r="M610" s="24" t="str">
        <f>VLOOKUP(L610,mês!A:B,2,0)</f>
        <v>Agosto</v>
      </c>
      <c r="N610" s="24" t="str">
        <f t="shared" si="39"/>
        <v xml:space="preserve">Diretoria </v>
      </c>
    </row>
    <row r="611" spans="1:14" ht="57" customHeight="1" x14ac:dyDescent="0.2">
      <c r="A611" s="24" t="s">
        <v>451</v>
      </c>
      <c r="B611" s="25">
        <v>44803</v>
      </c>
      <c r="C611" s="26">
        <v>15924</v>
      </c>
      <c r="D611" s="26" t="s">
        <v>65</v>
      </c>
      <c r="E611" s="27" t="s">
        <v>835</v>
      </c>
      <c r="F611" s="28" t="s">
        <v>836</v>
      </c>
      <c r="G611" s="26" t="s">
        <v>68</v>
      </c>
      <c r="H611" s="29">
        <v>270</v>
      </c>
      <c r="J611" s="29">
        <f t="shared" si="36"/>
        <v>270</v>
      </c>
      <c r="K611" s="29">
        <f t="shared" si="37"/>
        <v>0</v>
      </c>
      <c r="L611" s="24">
        <f t="shared" si="38"/>
        <v>8</v>
      </c>
      <c r="M611" s="24" t="str">
        <f>VLOOKUP(L611,mês!A:B,2,0)</f>
        <v>Agosto</v>
      </c>
      <c r="N611" s="24" t="str">
        <f t="shared" si="39"/>
        <v xml:space="preserve">Diretoria </v>
      </c>
    </row>
    <row r="612" spans="1:14" ht="57" customHeight="1" x14ac:dyDescent="0.2">
      <c r="A612" s="24" t="s">
        <v>451</v>
      </c>
      <c r="B612" s="25">
        <v>44803</v>
      </c>
      <c r="C612" s="26">
        <v>15925</v>
      </c>
      <c r="D612" s="26" t="s">
        <v>124</v>
      </c>
      <c r="E612" s="27" t="s">
        <v>304</v>
      </c>
      <c r="F612" s="28" t="s">
        <v>837</v>
      </c>
      <c r="G612" s="26" t="s">
        <v>68</v>
      </c>
      <c r="H612" s="29">
        <v>582.13</v>
      </c>
      <c r="J612" s="29">
        <f t="shared" si="36"/>
        <v>582.13</v>
      </c>
      <c r="K612" s="29">
        <f t="shared" si="37"/>
        <v>0</v>
      </c>
      <c r="L612" s="24">
        <f t="shared" si="38"/>
        <v>8</v>
      </c>
      <c r="M612" s="24" t="str">
        <f>VLOOKUP(L612,mês!A:B,2,0)</f>
        <v>Agosto</v>
      </c>
      <c r="N612" s="24" t="str">
        <f t="shared" si="39"/>
        <v xml:space="preserve">Diretoria </v>
      </c>
    </row>
    <row r="613" spans="1:14" ht="57" customHeight="1" x14ac:dyDescent="0.2">
      <c r="A613" s="24" t="s">
        <v>451</v>
      </c>
      <c r="B613" s="25">
        <v>44803</v>
      </c>
      <c r="C613" s="26">
        <v>15927</v>
      </c>
      <c r="D613" s="26" t="s">
        <v>264</v>
      </c>
      <c r="E613" s="27" t="s">
        <v>838</v>
      </c>
      <c r="F613" s="28" t="s">
        <v>839</v>
      </c>
      <c r="G613" s="26" t="s">
        <v>68</v>
      </c>
      <c r="H613" s="29">
        <v>54</v>
      </c>
      <c r="J613" s="29">
        <f t="shared" si="36"/>
        <v>54</v>
      </c>
      <c r="K613" s="29">
        <f t="shared" si="37"/>
        <v>0</v>
      </c>
      <c r="L613" s="24">
        <f t="shared" si="38"/>
        <v>8</v>
      </c>
      <c r="M613" s="24" t="str">
        <f>VLOOKUP(L613,mês!A:B,2,0)</f>
        <v>Agosto</v>
      </c>
      <c r="N613" s="24" t="str">
        <f t="shared" si="39"/>
        <v xml:space="preserve">Diretoria </v>
      </c>
    </row>
    <row r="614" spans="1:14" ht="57" customHeight="1" x14ac:dyDescent="0.2">
      <c r="A614" s="24" t="s">
        <v>451</v>
      </c>
      <c r="B614" s="25">
        <v>44804</v>
      </c>
      <c r="C614" s="26">
        <v>15939</v>
      </c>
      <c r="D614" s="26" t="s">
        <v>160</v>
      </c>
      <c r="E614" s="27" t="s">
        <v>235</v>
      </c>
      <c r="F614" s="28" t="s">
        <v>217</v>
      </c>
      <c r="G614" s="26" t="s">
        <v>68</v>
      </c>
      <c r="H614" s="29">
        <v>6.19</v>
      </c>
      <c r="J614" s="29">
        <f t="shared" si="36"/>
        <v>6.19</v>
      </c>
      <c r="K614" s="29">
        <f t="shared" si="37"/>
        <v>0</v>
      </c>
      <c r="L614" s="24">
        <f t="shared" si="38"/>
        <v>8</v>
      </c>
      <c r="M614" s="24" t="str">
        <f>VLOOKUP(L614,mês!A:B,2,0)</f>
        <v>Agosto</v>
      </c>
      <c r="N614" s="24" t="str">
        <f t="shared" si="39"/>
        <v xml:space="preserve">Diretoria </v>
      </c>
    </row>
    <row r="615" spans="1:14" ht="57" customHeight="1" x14ac:dyDescent="0.2">
      <c r="A615" s="24" t="s">
        <v>451</v>
      </c>
      <c r="B615" s="25">
        <v>44804</v>
      </c>
      <c r="C615" s="26">
        <v>15941</v>
      </c>
      <c r="D615" s="26" t="s">
        <v>124</v>
      </c>
      <c r="E615" s="27" t="s">
        <v>235</v>
      </c>
      <c r="F615" s="28" t="s">
        <v>840</v>
      </c>
      <c r="G615" s="26" t="s">
        <v>68</v>
      </c>
      <c r="H615" s="29">
        <v>19052.509999999998</v>
      </c>
      <c r="J615" s="29">
        <f t="shared" si="36"/>
        <v>19052.509999999998</v>
      </c>
      <c r="K615" s="29">
        <f t="shared" si="37"/>
        <v>0</v>
      </c>
      <c r="L615" s="24">
        <f t="shared" si="38"/>
        <v>8</v>
      </c>
      <c r="M615" s="24" t="str">
        <f>VLOOKUP(L615,mês!A:B,2,0)</f>
        <v>Agosto</v>
      </c>
      <c r="N615" s="24" t="str">
        <f t="shared" si="39"/>
        <v xml:space="preserve">Diretoria </v>
      </c>
    </row>
    <row r="616" spans="1:14" ht="57" customHeight="1" x14ac:dyDescent="0.2">
      <c r="A616" s="24" t="s">
        <v>451</v>
      </c>
      <c r="B616" s="25">
        <v>44804</v>
      </c>
      <c r="C616" s="26">
        <v>15942</v>
      </c>
      <c r="D616" s="26" t="s">
        <v>124</v>
      </c>
      <c r="E616" s="27" t="s">
        <v>235</v>
      </c>
      <c r="F616" s="28" t="s">
        <v>841</v>
      </c>
      <c r="G616" s="26" t="s">
        <v>68</v>
      </c>
      <c r="H616" s="29">
        <v>1697.29</v>
      </c>
      <c r="J616" s="29">
        <f t="shared" si="36"/>
        <v>1697.29</v>
      </c>
      <c r="K616" s="29">
        <f t="shared" si="37"/>
        <v>0</v>
      </c>
      <c r="L616" s="24">
        <f t="shared" si="38"/>
        <v>8</v>
      </c>
      <c r="M616" s="24" t="str">
        <f>VLOOKUP(L616,mês!A:B,2,0)</f>
        <v>Agosto</v>
      </c>
      <c r="N616" s="24" t="str">
        <f t="shared" si="39"/>
        <v xml:space="preserve">Diretoria </v>
      </c>
    </row>
    <row r="617" spans="1:14" ht="57" customHeight="1" x14ac:dyDescent="0.2">
      <c r="A617" s="24" t="s">
        <v>451</v>
      </c>
      <c r="B617" s="25">
        <v>44804</v>
      </c>
      <c r="C617" s="26">
        <v>15944</v>
      </c>
      <c r="D617" s="26" t="s">
        <v>494</v>
      </c>
      <c r="E617" s="27" t="s">
        <v>842</v>
      </c>
      <c r="F617" s="28" t="s">
        <v>843</v>
      </c>
      <c r="G617" s="26" t="s">
        <v>68</v>
      </c>
      <c r="H617" s="29">
        <v>320</v>
      </c>
      <c r="J617" s="29">
        <f t="shared" si="36"/>
        <v>320</v>
      </c>
      <c r="K617" s="29">
        <f t="shared" si="37"/>
        <v>0</v>
      </c>
      <c r="L617" s="24">
        <f t="shared" si="38"/>
        <v>8</v>
      </c>
      <c r="M617" s="24" t="str">
        <f>VLOOKUP(L617,mês!A:B,2,0)</f>
        <v>Agosto</v>
      </c>
      <c r="N617" s="24" t="str">
        <f t="shared" si="39"/>
        <v xml:space="preserve">Diretoria </v>
      </c>
    </row>
    <row r="618" spans="1:14" ht="57" customHeight="1" x14ac:dyDescent="0.2">
      <c r="A618" s="24" t="s">
        <v>451</v>
      </c>
      <c r="B618" s="25">
        <v>44804</v>
      </c>
      <c r="C618" s="26">
        <v>15947</v>
      </c>
      <c r="D618" s="26" t="s">
        <v>124</v>
      </c>
      <c r="E618" s="27" t="s">
        <v>235</v>
      </c>
      <c r="F618" s="28" t="s">
        <v>844</v>
      </c>
      <c r="G618" s="26" t="s">
        <v>68</v>
      </c>
      <c r="H618" s="29">
        <v>2.7</v>
      </c>
      <c r="J618" s="29">
        <f t="shared" si="36"/>
        <v>2.7</v>
      </c>
      <c r="K618" s="29">
        <f t="shared" si="37"/>
        <v>0</v>
      </c>
      <c r="L618" s="24">
        <f t="shared" si="38"/>
        <v>8</v>
      </c>
      <c r="M618" s="24" t="str">
        <f>VLOOKUP(L618,mês!A:B,2,0)</f>
        <v>Agosto</v>
      </c>
      <c r="N618" s="24" t="str">
        <f t="shared" si="39"/>
        <v xml:space="preserve">Diretoria </v>
      </c>
    </row>
    <row r="619" spans="1:14" ht="57" customHeight="1" x14ac:dyDescent="0.2">
      <c r="A619" s="24" t="s">
        <v>451</v>
      </c>
      <c r="B619" s="25">
        <v>44804</v>
      </c>
      <c r="C619" s="26">
        <v>15948</v>
      </c>
      <c r="D619" s="26" t="s">
        <v>124</v>
      </c>
      <c r="E619" s="27" t="s">
        <v>235</v>
      </c>
      <c r="F619" s="28" t="s">
        <v>845</v>
      </c>
      <c r="G619" s="26" t="s">
        <v>68</v>
      </c>
      <c r="H619" s="29">
        <v>20.07</v>
      </c>
      <c r="J619" s="29">
        <f t="shared" si="36"/>
        <v>20.07</v>
      </c>
      <c r="K619" s="29">
        <f t="shared" si="37"/>
        <v>0</v>
      </c>
      <c r="L619" s="24">
        <f t="shared" si="38"/>
        <v>8</v>
      </c>
      <c r="M619" s="24" t="str">
        <f>VLOOKUP(L619,mês!A:B,2,0)</f>
        <v>Agosto</v>
      </c>
      <c r="N619" s="24" t="str">
        <f t="shared" si="39"/>
        <v xml:space="preserve">Diretoria </v>
      </c>
    </row>
    <row r="620" spans="1:14" ht="57" customHeight="1" x14ac:dyDescent="0.2">
      <c r="A620" s="24" t="s">
        <v>451</v>
      </c>
      <c r="B620" s="25">
        <v>44804</v>
      </c>
      <c r="C620" s="26">
        <v>15952</v>
      </c>
      <c r="D620" s="26" t="s">
        <v>124</v>
      </c>
      <c r="E620" s="27" t="s">
        <v>235</v>
      </c>
      <c r="F620" s="28" t="s">
        <v>846</v>
      </c>
      <c r="G620" s="26" t="s">
        <v>68</v>
      </c>
      <c r="H620" s="29">
        <v>430</v>
      </c>
      <c r="J620" s="29">
        <f t="shared" si="36"/>
        <v>430</v>
      </c>
      <c r="K620" s="29">
        <f t="shared" si="37"/>
        <v>0</v>
      </c>
      <c r="L620" s="24">
        <f t="shared" si="38"/>
        <v>8</v>
      </c>
      <c r="M620" s="24" t="str">
        <f>VLOOKUP(L620,mês!A:B,2,0)</f>
        <v>Agosto</v>
      </c>
      <c r="N620" s="24" t="str">
        <f t="shared" si="39"/>
        <v xml:space="preserve">Diretoria </v>
      </c>
    </row>
    <row r="621" spans="1:14" ht="57" customHeight="1" x14ac:dyDescent="0.2">
      <c r="A621" s="24" t="s">
        <v>451</v>
      </c>
      <c r="B621" s="25">
        <v>44804</v>
      </c>
      <c r="C621" s="26">
        <v>15956</v>
      </c>
      <c r="D621" s="26" t="s">
        <v>65</v>
      </c>
      <c r="E621" s="27" t="s">
        <v>235</v>
      </c>
      <c r="F621" s="28" t="s">
        <v>217</v>
      </c>
      <c r="G621" s="26" t="s">
        <v>68</v>
      </c>
      <c r="H621" s="29">
        <v>509.8</v>
      </c>
      <c r="J621" s="29">
        <f t="shared" si="36"/>
        <v>509.8</v>
      </c>
      <c r="K621" s="29">
        <f t="shared" si="37"/>
        <v>0</v>
      </c>
      <c r="L621" s="24">
        <f t="shared" si="38"/>
        <v>8</v>
      </c>
      <c r="M621" s="24" t="str">
        <f>VLOOKUP(L621,mês!A:B,2,0)</f>
        <v>Agosto</v>
      </c>
      <c r="N621" s="24" t="str">
        <f t="shared" si="39"/>
        <v xml:space="preserve">Diretoria </v>
      </c>
    </row>
    <row r="622" spans="1:14" ht="57" customHeight="1" x14ac:dyDescent="0.2">
      <c r="A622" s="24" t="s">
        <v>451</v>
      </c>
      <c r="B622" s="25">
        <v>44804</v>
      </c>
      <c r="C622" s="26">
        <v>15958</v>
      </c>
      <c r="D622" s="26" t="s">
        <v>847</v>
      </c>
      <c r="E622" s="27" t="s">
        <v>235</v>
      </c>
      <c r="F622" s="28" t="s">
        <v>217</v>
      </c>
      <c r="G622" s="26" t="s">
        <v>68</v>
      </c>
      <c r="H622" s="29">
        <v>56.72</v>
      </c>
      <c r="J622" s="29">
        <f t="shared" si="36"/>
        <v>56.72</v>
      </c>
      <c r="K622" s="29">
        <f t="shared" si="37"/>
        <v>0</v>
      </c>
      <c r="L622" s="24">
        <f t="shared" si="38"/>
        <v>8</v>
      </c>
      <c r="M622" s="24" t="str">
        <f>VLOOKUP(L622,mês!A:B,2,0)</f>
        <v>Agosto</v>
      </c>
      <c r="N622" s="24" t="str">
        <f t="shared" si="39"/>
        <v xml:space="preserve">Diretoria </v>
      </c>
    </row>
    <row r="623" spans="1:14" ht="57" customHeight="1" x14ac:dyDescent="0.2">
      <c r="A623" s="24" t="s">
        <v>451</v>
      </c>
      <c r="B623" s="25">
        <v>44804</v>
      </c>
      <c r="C623" s="26">
        <v>15931</v>
      </c>
      <c r="D623" s="26" t="s">
        <v>179</v>
      </c>
      <c r="E623" s="27" t="s">
        <v>235</v>
      </c>
      <c r="F623" s="28" t="s">
        <v>217</v>
      </c>
      <c r="G623" s="26" t="s">
        <v>68</v>
      </c>
      <c r="H623" s="29">
        <v>316.14</v>
      </c>
      <c r="J623" s="29">
        <f t="shared" si="36"/>
        <v>316.14</v>
      </c>
      <c r="K623" s="29">
        <f t="shared" si="37"/>
        <v>0</v>
      </c>
      <c r="L623" s="24">
        <f t="shared" si="38"/>
        <v>8</v>
      </c>
      <c r="M623" s="24" t="str">
        <f>VLOOKUP(L623,mês!A:B,2,0)</f>
        <v>Agosto</v>
      </c>
      <c r="N623" s="24" t="str">
        <f t="shared" si="39"/>
        <v xml:space="preserve">Diretoria </v>
      </c>
    </row>
    <row r="624" spans="1:14" ht="57" customHeight="1" x14ac:dyDescent="0.2">
      <c r="A624" s="24" t="s">
        <v>451</v>
      </c>
      <c r="B624" s="25">
        <v>44804</v>
      </c>
      <c r="C624" s="26">
        <v>15935</v>
      </c>
      <c r="D624" s="26" t="s">
        <v>65</v>
      </c>
      <c r="E624" s="27" t="s">
        <v>235</v>
      </c>
      <c r="F624" s="28" t="s">
        <v>217</v>
      </c>
      <c r="G624" s="26" t="s">
        <v>68</v>
      </c>
      <c r="H624" s="29">
        <v>45.25</v>
      </c>
      <c r="J624" s="29">
        <f t="shared" si="36"/>
        <v>45.25</v>
      </c>
      <c r="K624" s="29">
        <f t="shared" si="37"/>
        <v>0</v>
      </c>
      <c r="L624" s="24">
        <f t="shared" si="38"/>
        <v>8</v>
      </c>
      <c r="M624" s="24" t="str">
        <f>VLOOKUP(L624,mês!A:B,2,0)</f>
        <v>Agosto</v>
      </c>
      <c r="N624" s="24" t="str">
        <f t="shared" si="39"/>
        <v xml:space="preserve">Diretoria </v>
      </c>
    </row>
    <row r="625" spans="1:14" ht="57" customHeight="1" x14ac:dyDescent="0.2">
      <c r="A625" s="24" t="s">
        <v>451</v>
      </c>
      <c r="B625" s="25">
        <v>44804</v>
      </c>
      <c r="C625" s="26">
        <v>15936</v>
      </c>
      <c r="D625" s="26" t="s">
        <v>179</v>
      </c>
      <c r="E625" s="27" t="s">
        <v>235</v>
      </c>
      <c r="F625" s="28" t="s">
        <v>217</v>
      </c>
      <c r="G625" s="26" t="s">
        <v>68</v>
      </c>
      <c r="H625" s="29">
        <v>1271.1600000000001</v>
      </c>
      <c r="J625" s="29">
        <f t="shared" si="36"/>
        <v>1271.1600000000001</v>
      </c>
      <c r="K625" s="29">
        <f t="shared" si="37"/>
        <v>0</v>
      </c>
      <c r="L625" s="24">
        <f t="shared" si="38"/>
        <v>8</v>
      </c>
      <c r="M625" s="24" t="str">
        <f>VLOOKUP(L625,mês!A:B,2,0)</f>
        <v>Agosto</v>
      </c>
      <c r="N625" s="24" t="str">
        <f t="shared" si="39"/>
        <v xml:space="preserve">Diretoria </v>
      </c>
    </row>
    <row r="626" spans="1:14" ht="57" customHeight="1" x14ac:dyDescent="0.2">
      <c r="A626" s="24" t="s">
        <v>451</v>
      </c>
      <c r="B626" s="25">
        <v>44804</v>
      </c>
      <c r="C626" s="26">
        <v>15957</v>
      </c>
      <c r="D626" s="26" t="s">
        <v>65</v>
      </c>
      <c r="E626" s="27" t="s">
        <v>235</v>
      </c>
      <c r="F626" s="28" t="s">
        <v>217</v>
      </c>
      <c r="G626" s="26" t="s">
        <v>68</v>
      </c>
      <c r="H626" s="29">
        <v>258.91000000000003</v>
      </c>
      <c r="J626" s="29">
        <f t="shared" si="36"/>
        <v>258.91000000000003</v>
      </c>
      <c r="K626" s="29">
        <f t="shared" si="37"/>
        <v>0</v>
      </c>
      <c r="L626" s="24">
        <f t="shared" si="38"/>
        <v>8</v>
      </c>
      <c r="M626" s="24" t="str">
        <f>VLOOKUP(L626,mês!A:B,2,0)</f>
        <v>Agosto</v>
      </c>
      <c r="N626" s="24" t="str">
        <f t="shared" si="39"/>
        <v xml:space="preserve">Diretoria </v>
      </c>
    </row>
    <row r="627" spans="1:14" ht="57" customHeight="1" x14ac:dyDescent="0.2">
      <c r="A627" s="24" t="s">
        <v>451</v>
      </c>
      <c r="B627" s="25">
        <v>44804</v>
      </c>
      <c r="C627" s="26">
        <v>15959</v>
      </c>
      <c r="D627" s="26" t="s">
        <v>65</v>
      </c>
      <c r="E627" s="27" t="s">
        <v>848</v>
      </c>
      <c r="F627" s="28" t="s">
        <v>849</v>
      </c>
      <c r="G627" s="26" t="s">
        <v>68</v>
      </c>
      <c r="H627" s="29">
        <v>2581.65</v>
      </c>
      <c r="J627" s="29">
        <f t="shared" si="36"/>
        <v>2581.65</v>
      </c>
      <c r="K627" s="29">
        <f t="shared" si="37"/>
        <v>0</v>
      </c>
      <c r="L627" s="24">
        <f t="shared" si="38"/>
        <v>8</v>
      </c>
      <c r="M627" s="24" t="str">
        <f>VLOOKUP(L627,mês!A:B,2,0)</f>
        <v>Agosto</v>
      </c>
      <c r="N627" s="24" t="str">
        <f t="shared" si="39"/>
        <v xml:space="preserve">Diretoria </v>
      </c>
    </row>
    <row r="628" spans="1:14" ht="57" customHeight="1" x14ac:dyDescent="0.2">
      <c r="A628" s="24" t="s">
        <v>451</v>
      </c>
      <c r="B628" s="25">
        <v>44805</v>
      </c>
      <c r="C628" s="26">
        <v>15961</v>
      </c>
      <c r="D628" s="26" t="s">
        <v>491</v>
      </c>
      <c r="E628" s="27" t="s">
        <v>850</v>
      </c>
      <c r="F628" s="28" t="s">
        <v>851</v>
      </c>
      <c r="G628" s="26" t="s">
        <v>68</v>
      </c>
      <c r="H628" s="29">
        <v>318</v>
      </c>
      <c r="J628" s="29">
        <f t="shared" si="36"/>
        <v>318</v>
      </c>
      <c r="K628" s="29">
        <f t="shared" si="37"/>
        <v>0</v>
      </c>
      <c r="L628" s="24">
        <f t="shared" si="38"/>
        <v>9</v>
      </c>
      <c r="M628" s="24" t="str">
        <f>VLOOKUP(L628,mês!A:B,2,0)</f>
        <v>Setembro</v>
      </c>
      <c r="N628" s="24" t="str">
        <f t="shared" si="39"/>
        <v xml:space="preserve">Diretoria </v>
      </c>
    </row>
    <row r="629" spans="1:14" ht="57" customHeight="1" x14ac:dyDescent="0.2">
      <c r="A629" s="24" t="s">
        <v>451</v>
      </c>
      <c r="B629" s="25">
        <v>44805</v>
      </c>
      <c r="C629" s="26">
        <v>15962</v>
      </c>
      <c r="D629" s="26" t="s">
        <v>65</v>
      </c>
      <c r="E629" s="27" t="s">
        <v>66</v>
      </c>
      <c r="F629" s="28" t="s">
        <v>852</v>
      </c>
      <c r="G629" s="26" t="s">
        <v>68</v>
      </c>
      <c r="H629" s="29">
        <v>15995</v>
      </c>
      <c r="J629" s="29">
        <f t="shared" si="36"/>
        <v>15995</v>
      </c>
      <c r="K629" s="29">
        <f t="shared" si="37"/>
        <v>0</v>
      </c>
      <c r="L629" s="24">
        <f t="shared" si="38"/>
        <v>9</v>
      </c>
      <c r="M629" s="24" t="str">
        <f>VLOOKUP(L629,mês!A:B,2,0)</f>
        <v>Setembro</v>
      </c>
      <c r="N629" s="24" t="str">
        <f t="shared" si="39"/>
        <v xml:space="preserve">Diretoria </v>
      </c>
    </row>
    <row r="630" spans="1:14" ht="57" customHeight="1" x14ac:dyDescent="0.2">
      <c r="A630" s="24" t="s">
        <v>451</v>
      </c>
      <c r="B630" s="25">
        <v>44806</v>
      </c>
      <c r="C630" s="26">
        <v>15968</v>
      </c>
      <c r="D630" s="26" t="s">
        <v>641</v>
      </c>
      <c r="E630" s="27" t="s">
        <v>235</v>
      </c>
      <c r="F630" s="28" t="s">
        <v>217</v>
      </c>
      <c r="G630" s="26" t="s">
        <v>68</v>
      </c>
      <c r="H630" s="29">
        <v>67.53</v>
      </c>
      <c r="J630" s="29">
        <f t="shared" si="36"/>
        <v>67.53</v>
      </c>
      <c r="K630" s="29">
        <f t="shared" si="37"/>
        <v>0</v>
      </c>
      <c r="L630" s="24">
        <f t="shared" si="38"/>
        <v>9</v>
      </c>
      <c r="M630" s="24" t="str">
        <f>VLOOKUP(L630,mês!A:B,2,0)</f>
        <v>Setembro</v>
      </c>
      <c r="N630" s="24" t="str">
        <f t="shared" si="39"/>
        <v xml:space="preserve">Diretoria </v>
      </c>
    </row>
    <row r="631" spans="1:14" ht="57" customHeight="1" x14ac:dyDescent="0.2">
      <c r="A631" s="24" t="s">
        <v>451</v>
      </c>
      <c r="B631" s="25">
        <v>44806</v>
      </c>
      <c r="C631" s="26">
        <v>15983</v>
      </c>
      <c r="D631" s="26" t="s">
        <v>492</v>
      </c>
      <c r="E631" s="27" t="s">
        <v>235</v>
      </c>
      <c r="F631" s="28" t="s">
        <v>217</v>
      </c>
      <c r="G631" s="26" t="s">
        <v>68</v>
      </c>
      <c r="H631" s="29">
        <v>1975.11</v>
      </c>
      <c r="J631" s="29">
        <f t="shared" si="36"/>
        <v>1975.11</v>
      </c>
      <c r="K631" s="29">
        <f t="shared" si="37"/>
        <v>0</v>
      </c>
      <c r="L631" s="24">
        <f t="shared" si="38"/>
        <v>9</v>
      </c>
      <c r="M631" s="24" t="str">
        <f>VLOOKUP(L631,mês!A:B,2,0)</f>
        <v>Setembro</v>
      </c>
      <c r="N631" s="24" t="str">
        <f t="shared" si="39"/>
        <v xml:space="preserve">Diretoria </v>
      </c>
    </row>
    <row r="632" spans="1:14" ht="57" customHeight="1" x14ac:dyDescent="0.2">
      <c r="A632" s="24" t="s">
        <v>451</v>
      </c>
      <c r="B632" s="25">
        <v>44806</v>
      </c>
      <c r="C632" s="26">
        <v>15987</v>
      </c>
      <c r="D632" s="26" t="s">
        <v>492</v>
      </c>
      <c r="E632" s="27" t="s">
        <v>235</v>
      </c>
      <c r="F632" s="28" t="s">
        <v>217</v>
      </c>
      <c r="G632" s="26" t="s">
        <v>68</v>
      </c>
      <c r="H632" s="29">
        <v>2124.09</v>
      </c>
      <c r="J632" s="29">
        <f t="shared" si="36"/>
        <v>2124.09</v>
      </c>
      <c r="K632" s="29">
        <f t="shared" si="37"/>
        <v>0</v>
      </c>
      <c r="L632" s="24">
        <f t="shared" si="38"/>
        <v>9</v>
      </c>
      <c r="M632" s="24" t="str">
        <f>VLOOKUP(L632,mês!A:B,2,0)</f>
        <v>Setembro</v>
      </c>
      <c r="N632" s="24" t="str">
        <f t="shared" si="39"/>
        <v xml:space="preserve">Diretoria </v>
      </c>
    </row>
    <row r="633" spans="1:14" ht="57" customHeight="1" x14ac:dyDescent="0.2">
      <c r="A633" s="24" t="s">
        <v>451</v>
      </c>
      <c r="B633" s="25">
        <v>44806</v>
      </c>
      <c r="C633" s="26">
        <v>15988</v>
      </c>
      <c r="D633" s="26" t="s">
        <v>492</v>
      </c>
      <c r="E633" s="27" t="s">
        <v>235</v>
      </c>
      <c r="F633" s="28" t="s">
        <v>217</v>
      </c>
      <c r="G633" s="26" t="s">
        <v>68</v>
      </c>
      <c r="H633" s="29">
        <v>2066.88</v>
      </c>
      <c r="J633" s="29">
        <f t="shared" si="36"/>
        <v>2066.88</v>
      </c>
      <c r="K633" s="29">
        <f t="shared" si="37"/>
        <v>0</v>
      </c>
      <c r="L633" s="24">
        <f t="shared" si="38"/>
        <v>9</v>
      </c>
      <c r="M633" s="24" t="str">
        <f>VLOOKUP(L633,mês!A:B,2,0)</f>
        <v>Setembro</v>
      </c>
      <c r="N633" s="24" t="str">
        <f t="shared" si="39"/>
        <v xml:space="preserve">Diretoria </v>
      </c>
    </row>
    <row r="634" spans="1:14" ht="57" customHeight="1" x14ac:dyDescent="0.2">
      <c r="A634" s="24" t="s">
        <v>451</v>
      </c>
      <c r="B634" s="25">
        <v>44806</v>
      </c>
      <c r="C634" s="26">
        <v>15989</v>
      </c>
      <c r="D634" s="26" t="s">
        <v>492</v>
      </c>
      <c r="E634" s="27" t="s">
        <v>235</v>
      </c>
      <c r="F634" s="28" t="s">
        <v>217</v>
      </c>
      <c r="G634" s="26" t="s">
        <v>68</v>
      </c>
      <c r="H634" s="29">
        <v>2094.02</v>
      </c>
      <c r="J634" s="29">
        <f t="shared" si="36"/>
        <v>2094.02</v>
      </c>
      <c r="K634" s="29">
        <f t="shared" si="37"/>
        <v>0</v>
      </c>
      <c r="L634" s="24">
        <f t="shared" si="38"/>
        <v>9</v>
      </c>
      <c r="M634" s="24" t="str">
        <f>VLOOKUP(L634,mês!A:B,2,0)</f>
        <v>Setembro</v>
      </c>
      <c r="N634" s="24" t="str">
        <f t="shared" si="39"/>
        <v xml:space="preserve">Diretoria </v>
      </c>
    </row>
    <row r="635" spans="1:14" ht="57" customHeight="1" x14ac:dyDescent="0.2">
      <c r="A635" s="24" t="s">
        <v>451</v>
      </c>
      <c r="B635" s="25">
        <v>44806</v>
      </c>
      <c r="C635" s="26">
        <v>15969</v>
      </c>
      <c r="D635" s="26" t="s">
        <v>641</v>
      </c>
      <c r="E635" s="27" t="s">
        <v>235</v>
      </c>
      <c r="F635" s="28" t="s">
        <v>217</v>
      </c>
      <c r="G635" s="26" t="s">
        <v>68</v>
      </c>
      <c r="H635" s="29">
        <v>94.62</v>
      </c>
      <c r="J635" s="29">
        <f t="shared" si="36"/>
        <v>94.62</v>
      </c>
      <c r="K635" s="29">
        <f t="shared" si="37"/>
        <v>0</v>
      </c>
      <c r="L635" s="24">
        <f t="shared" si="38"/>
        <v>9</v>
      </c>
      <c r="M635" s="24" t="str">
        <f>VLOOKUP(L635,mês!A:B,2,0)</f>
        <v>Setembro</v>
      </c>
      <c r="N635" s="24" t="str">
        <f t="shared" si="39"/>
        <v xml:space="preserve">Diretoria </v>
      </c>
    </row>
    <row r="636" spans="1:14" ht="57" customHeight="1" x14ac:dyDescent="0.2">
      <c r="A636" s="24" t="s">
        <v>451</v>
      </c>
      <c r="B636" s="25">
        <v>44806</v>
      </c>
      <c r="C636" s="26">
        <v>15970</v>
      </c>
      <c r="D636" s="26" t="s">
        <v>493</v>
      </c>
      <c r="E636" s="27" t="s">
        <v>235</v>
      </c>
      <c r="F636" s="28" t="s">
        <v>217</v>
      </c>
      <c r="G636" s="26" t="s">
        <v>68</v>
      </c>
      <c r="H636" s="29">
        <v>12.02</v>
      </c>
      <c r="J636" s="29">
        <f t="shared" si="36"/>
        <v>12.02</v>
      </c>
      <c r="K636" s="29">
        <f t="shared" si="37"/>
        <v>0</v>
      </c>
      <c r="L636" s="24">
        <f t="shared" si="38"/>
        <v>9</v>
      </c>
      <c r="M636" s="24" t="str">
        <f>VLOOKUP(L636,mês!A:B,2,0)</f>
        <v>Setembro</v>
      </c>
      <c r="N636" s="24" t="str">
        <f t="shared" si="39"/>
        <v xml:space="preserve">Diretoria </v>
      </c>
    </row>
    <row r="637" spans="1:14" ht="57" customHeight="1" x14ac:dyDescent="0.2">
      <c r="A637" s="24" t="s">
        <v>451</v>
      </c>
      <c r="B637" s="25">
        <v>44806</v>
      </c>
      <c r="C637" s="26">
        <v>15972</v>
      </c>
      <c r="D637" s="26" t="s">
        <v>493</v>
      </c>
      <c r="E637" s="27" t="s">
        <v>235</v>
      </c>
      <c r="F637" s="28" t="s">
        <v>217</v>
      </c>
      <c r="G637" s="26" t="s">
        <v>68</v>
      </c>
      <c r="H637" s="29">
        <v>230.16</v>
      </c>
      <c r="J637" s="29">
        <f t="shared" si="36"/>
        <v>230.16</v>
      </c>
      <c r="K637" s="29">
        <f t="shared" si="37"/>
        <v>0</v>
      </c>
      <c r="L637" s="24">
        <f t="shared" si="38"/>
        <v>9</v>
      </c>
      <c r="M637" s="24" t="str">
        <f>VLOOKUP(L637,mês!A:B,2,0)</f>
        <v>Setembro</v>
      </c>
      <c r="N637" s="24" t="str">
        <f t="shared" si="39"/>
        <v xml:space="preserve">Diretoria </v>
      </c>
    </row>
    <row r="638" spans="1:14" ht="57" customHeight="1" x14ac:dyDescent="0.2">
      <c r="A638" s="24" t="s">
        <v>451</v>
      </c>
      <c r="B638" s="25">
        <v>44806</v>
      </c>
      <c r="C638" s="26">
        <v>15976</v>
      </c>
      <c r="D638" s="26" t="s">
        <v>492</v>
      </c>
      <c r="E638" s="27" t="s">
        <v>235</v>
      </c>
      <c r="F638" s="28" t="s">
        <v>217</v>
      </c>
      <c r="G638" s="26" t="s">
        <v>68</v>
      </c>
      <c r="H638" s="29">
        <v>1498.29</v>
      </c>
      <c r="J638" s="29">
        <f t="shared" si="36"/>
        <v>1498.29</v>
      </c>
      <c r="K638" s="29">
        <f t="shared" si="37"/>
        <v>0</v>
      </c>
      <c r="L638" s="24">
        <f t="shared" si="38"/>
        <v>9</v>
      </c>
      <c r="M638" s="24" t="str">
        <f>VLOOKUP(L638,mês!A:B,2,0)</f>
        <v>Setembro</v>
      </c>
      <c r="N638" s="24" t="str">
        <f t="shared" si="39"/>
        <v xml:space="preserve">Diretoria </v>
      </c>
    </row>
    <row r="639" spans="1:14" ht="57" customHeight="1" x14ac:dyDescent="0.2">
      <c r="A639" s="24" t="s">
        <v>451</v>
      </c>
      <c r="B639" s="25">
        <v>44806</v>
      </c>
      <c r="C639" s="26">
        <v>15977</v>
      </c>
      <c r="D639" s="26" t="s">
        <v>492</v>
      </c>
      <c r="E639" s="27" t="s">
        <v>235</v>
      </c>
      <c r="F639" s="28" t="s">
        <v>217</v>
      </c>
      <c r="G639" s="26" t="s">
        <v>68</v>
      </c>
      <c r="H639" s="29">
        <v>2018.63</v>
      </c>
      <c r="J639" s="29">
        <f t="shared" si="36"/>
        <v>2018.63</v>
      </c>
      <c r="K639" s="29">
        <f t="shared" si="37"/>
        <v>0</v>
      </c>
      <c r="L639" s="24">
        <f t="shared" si="38"/>
        <v>9</v>
      </c>
      <c r="M639" s="24" t="str">
        <f>VLOOKUP(L639,mês!A:B,2,0)</f>
        <v>Setembro</v>
      </c>
      <c r="N639" s="24" t="str">
        <f t="shared" si="39"/>
        <v xml:space="preserve">Diretoria </v>
      </c>
    </row>
    <row r="640" spans="1:14" ht="57" customHeight="1" x14ac:dyDescent="0.2">
      <c r="A640" s="24" t="s">
        <v>451</v>
      </c>
      <c r="B640" s="25">
        <v>44806</v>
      </c>
      <c r="C640" s="26">
        <v>15978</v>
      </c>
      <c r="D640" s="26" t="s">
        <v>492</v>
      </c>
      <c r="E640" s="27" t="s">
        <v>235</v>
      </c>
      <c r="F640" s="28" t="s">
        <v>217</v>
      </c>
      <c r="G640" s="26" t="s">
        <v>68</v>
      </c>
      <c r="H640" s="29">
        <v>1723.96</v>
      </c>
      <c r="J640" s="29">
        <f t="shared" si="36"/>
        <v>1723.96</v>
      </c>
      <c r="K640" s="29">
        <f t="shared" si="37"/>
        <v>0</v>
      </c>
      <c r="L640" s="24">
        <f t="shared" si="38"/>
        <v>9</v>
      </c>
      <c r="M640" s="24" t="str">
        <f>VLOOKUP(L640,mês!A:B,2,0)</f>
        <v>Setembro</v>
      </c>
      <c r="N640" s="24" t="str">
        <f t="shared" si="39"/>
        <v xml:space="preserve">Diretoria </v>
      </c>
    </row>
    <row r="641" spans="1:14" ht="57" customHeight="1" x14ac:dyDescent="0.2">
      <c r="A641" s="24" t="s">
        <v>451</v>
      </c>
      <c r="B641" s="25">
        <v>44806</v>
      </c>
      <c r="C641" s="26">
        <v>15979</v>
      </c>
      <c r="D641" s="26" t="s">
        <v>492</v>
      </c>
      <c r="E641" s="27" t="s">
        <v>235</v>
      </c>
      <c r="F641" s="28" t="s">
        <v>217</v>
      </c>
      <c r="G641" s="26" t="s">
        <v>68</v>
      </c>
      <c r="H641" s="29">
        <v>1356.65</v>
      </c>
      <c r="J641" s="29">
        <f t="shared" si="36"/>
        <v>1356.65</v>
      </c>
      <c r="K641" s="29">
        <f t="shared" si="37"/>
        <v>0</v>
      </c>
      <c r="L641" s="24">
        <f t="shared" si="38"/>
        <v>9</v>
      </c>
      <c r="M641" s="24" t="str">
        <f>VLOOKUP(L641,mês!A:B,2,0)</f>
        <v>Setembro</v>
      </c>
      <c r="N641" s="24" t="str">
        <f t="shared" si="39"/>
        <v xml:space="preserve">Diretoria </v>
      </c>
    </row>
    <row r="642" spans="1:14" ht="57" customHeight="1" x14ac:dyDescent="0.2">
      <c r="A642" s="24" t="s">
        <v>451</v>
      </c>
      <c r="B642" s="25">
        <v>44806</v>
      </c>
      <c r="C642" s="26">
        <v>15981</v>
      </c>
      <c r="D642" s="26" t="s">
        <v>492</v>
      </c>
      <c r="E642" s="27" t="s">
        <v>235</v>
      </c>
      <c r="F642" s="28" t="s">
        <v>217</v>
      </c>
      <c r="G642" s="26" t="s">
        <v>68</v>
      </c>
      <c r="H642" s="29">
        <v>1426.64</v>
      </c>
      <c r="J642" s="29">
        <f t="shared" si="36"/>
        <v>1426.64</v>
      </c>
      <c r="K642" s="29">
        <f t="shared" si="37"/>
        <v>0</v>
      </c>
      <c r="L642" s="24">
        <f t="shared" si="38"/>
        <v>9</v>
      </c>
      <c r="M642" s="24" t="str">
        <f>VLOOKUP(L642,mês!A:B,2,0)</f>
        <v>Setembro</v>
      </c>
      <c r="N642" s="24" t="str">
        <f t="shared" si="39"/>
        <v xml:space="preserve">Diretoria </v>
      </c>
    </row>
    <row r="643" spans="1:14" ht="57" customHeight="1" x14ac:dyDescent="0.2">
      <c r="A643" s="24" t="s">
        <v>451</v>
      </c>
      <c r="B643" s="25">
        <v>44806</v>
      </c>
      <c r="C643" s="26">
        <v>15982</v>
      </c>
      <c r="D643" s="26" t="s">
        <v>492</v>
      </c>
      <c r="E643" s="27" t="s">
        <v>235</v>
      </c>
      <c r="F643" s="28" t="s">
        <v>853</v>
      </c>
      <c r="G643" s="26" t="s">
        <v>68</v>
      </c>
      <c r="H643" s="29">
        <v>1539.72</v>
      </c>
      <c r="J643" s="29">
        <f t="shared" ref="J643:J706" si="40">IF(G643="Não",0,H643)</f>
        <v>1539.72</v>
      </c>
      <c r="K643" s="29">
        <f t="shared" ref="K643:K706" si="41">IF(G643="Não",H643,0)</f>
        <v>0</v>
      </c>
      <c r="L643" s="24">
        <f t="shared" ref="L643:L706" si="42">MONTH(B643)</f>
        <v>9</v>
      </c>
      <c r="M643" s="24" t="str">
        <f>VLOOKUP(L643,mês!A:B,2,0)</f>
        <v>Setembro</v>
      </c>
      <c r="N643" s="24" t="str">
        <f t="shared" ref="N643:N706" si="43">LEFT(A643,SEARCH("-",A643)-1)</f>
        <v xml:space="preserve">Diretoria </v>
      </c>
    </row>
    <row r="644" spans="1:14" ht="57" customHeight="1" x14ac:dyDescent="0.2">
      <c r="A644" s="24" t="s">
        <v>451</v>
      </c>
      <c r="B644" s="25">
        <v>44806</v>
      </c>
      <c r="C644" s="26">
        <v>15984</v>
      </c>
      <c r="D644" s="26" t="s">
        <v>492</v>
      </c>
      <c r="E644" s="27" t="s">
        <v>235</v>
      </c>
      <c r="F644" s="28" t="s">
        <v>217</v>
      </c>
      <c r="G644" s="26" t="s">
        <v>68</v>
      </c>
      <c r="H644" s="29">
        <v>1476.44</v>
      </c>
      <c r="J644" s="29">
        <f t="shared" si="40"/>
        <v>1476.44</v>
      </c>
      <c r="K644" s="29">
        <f t="shared" si="41"/>
        <v>0</v>
      </c>
      <c r="L644" s="24">
        <f t="shared" si="42"/>
        <v>9</v>
      </c>
      <c r="M644" s="24" t="str">
        <f>VLOOKUP(L644,mês!A:B,2,0)</f>
        <v>Setembro</v>
      </c>
      <c r="N644" s="24" t="str">
        <f t="shared" si="43"/>
        <v xml:space="preserve">Diretoria </v>
      </c>
    </row>
    <row r="645" spans="1:14" ht="57" customHeight="1" x14ac:dyDescent="0.2">
      <c r="A645" s="24" t="s">
        <v>451</v>
      </c>
      <c r="B645" s="25">
        <v>44806</v>
      </c>
      <c r="C645" s="26">
        <v>15985</v>
      </c>
      <c r="D645" s="26" t="s">
        <v>492</v>
      </c>
      <c r="E645" s="27" t="s">
        <v>235</v>
      </c>
      <c r="F645" s="28" t="s">
        <v>217</v>
      </c>
      <c r="G645" s="26" t="s">
        <v>68</v>
      </c>
      <c r="H645" s="29">
        <v>1472.48</v>
      </c>
      <c r="J645" s="29">
        <f t="shared" si="40"/>
        <v>1472.48</v>
      </c>
      <c r="K645" s="29">
        <f t="shared" si="41"/>
        <v>0</v>
      </c>
      <c r="L645" s="24">
        <f t="shared" si="42"/>
        <v>9</v>
      </c>
      <c r="M645" s="24" t="str">
        <f>VLOOKUP(L645,mês!A:B,2,0)</f>
        <v>Setembro</v>
      </c>
      <c r="N645" s="24" t="str">
        <f t="shared" si="43"/>
        <v xml:space="preserve">Diretoria </v>
      </c>
    </row>
    <row r="646" spans="1:14" ht="57" customHeight="1" x14ac:dyDescent="0.2">
      <c r="A646" s="24" t="s">
        <v>451</v>
      </c>
      <c r="B646" s="25">
        <v>44806</v>
      </c>
      <c r="C646" s="26">
        <v>15986</v>
      </c>
      <c r="D646" s="26" t="s">
        <v>492</v>
      </c>
      <c r="E646" s="27" t="s">
        <v>235</v>
      </c>
      <c r="F646" s="28" t="s">
        <v>854</v>
      </c>
      <c r="G646" s="26" t="s">
        <v>68</v>
      </c>
      <c r="H646" s="29">
        <v>1830.53</v>
      </c>
      <c r="J646" s="29">
        <f t="shared" si="40"/>
        <v>1830.53</v>
      </c>
      <c r="K646" s="29">
        <f t="shared" si="41"/>
        <v>0</v>
      </c>
      <c r="L646" s="24">
        <f t="shared" si="42"/>
        <v>9</v>
      </c>
      <c r="M646" s="24" t="str">
        <f>VLOOKUP(L646,mês!A:B,2,0)</f>
        <v>Setembro</v>
      </c>
      <c r="N646" s="24" t="str">
        <f t="shared" si="43"/>
        <v xml:space="preserve">Diretoria </v>
      </c>
    </row>
    <row r="647" spans="1:14" ht="57" customHeight="1" x14ac:dyDescent="0.2">
      <c r="A647" s="24" t="s">
        <v>451</v>
      </c>
      <c r="B647" s="25">
        <v>44806</v>
      </c>
      <c r="C647" s="26">
        <v>15990</v>
      </c>
      <c r="D647" s="26" t="s">
        <v>492</v>
      </c>
      <c r="E647" s="27" t="s">
        <v>235</v>
      </c>
      <c r="F647" s="28" t="s">
        <v>217</v>
      </c>
      <c r="G647" s="26" t="s">
        <v>68</v>
      </c>
      <c r="H647" s="29">
        <v>2094.02</v>
      </c>
      <c r="J647" s="29">
        <f t="shared" si="40"/>
        <v>2094.02</v>
      </c>
      <c r="K647" s="29">
        <f t="shared" si="41"/>
        <v>0</v>
      </c>
      <c r="L647" s="24">
        <f t="shared" si="42"/>
        <v>9</v>
      </c>
      <c r="M647" s="24" t="str">
        <f>VLOOKUP(L647,mês!A:B,2,0)</f>
        <v>Setembro</v>
      </c>
      <c r="N647" s="24" t="str">
        <f t="shared" si="43"/>
        <v xml:space="preserve">Diretoria </v>
      </c>
    </row>
    <row r="648" spans="1:14" ht="57" customHeight="1" x14ac:dyDescent="0.2">
      <c r="A648" s="24" t="s">
        <v>451</v>
      </c>
      <c r="B648" s="25">
        <v>44806</v>
      </c>
      <c r="C648" s="26">
        <v>15991</v>
      </c>
      <c r="D648" s="26" t="s">
        <v>492</v>
      </c>
      <c r="E648" s="27" t="s">
        <v>235</v>
      </c>
      <c r="F648" s="28" t="s">
        <v>217</v>
      </c>
      <c r="G648" s="26" t="s">
        <v>68</v>
      </c>
      <c r="H648" s="29">
        <v>2162.06</v>
      </c>
      <c r="J648" s="29">
        <f t="shared" si="40"/>
        <v>2162.06</v>
      </c>
      <c r="K648" s="29">
        <f t="shared" si="41"/>
        <v>0</v>
      </c>
      <c r="L648" s="24">
        <f t="shared" si="42"/>
        <v>9</v>
      </c>
      <c r="M648" s="24" t="str">
        <f>VLOOKUP(L648,mês!A:B,2,0)</f>
        <v>Setembro</v>
      </c>
      <c r="N648" s="24" t="str">
        <f t="shared" si="43"/>
        <v xml:space="preserve">Diretoria </v>
      </c>
    </row>
    <row r="649" spans="1:14" ht="57" customHeight="1" x14ac:dyDescent="0.2">
      <c r="A649" s="24" t="s">
        <v>451</v>
      </c>
      <c r="B649" s="25">
        <v>44806</v>
      </c>
      <c r="C649" s="26">
        <v>15992</v>
      </c>
      <c r="D649" s="26" t="s">
        <v>492</v>
      </c>
      <c r="E649" s="27" t="s">
        <v>235</v>
      </c>
      <c r="F649" s="28" t="s">
        <v>217</v>
      </c>
      <c r="G649" s="26" t="s">
        <v>68</v>
      </c>
      <c r="H649" s="29">
        <v>1928.71</v>
      </c>
      <c r="J649" s="29">
        <f t="shared" si="40"/>
        <v>1928.71</v>
      </c>
      <c r="K649" s="29">
        <f t="shared" si="41"/>
        <v>0</v>
      </c>
      <c r="L649" s="24">
        <f t="shared" si="42"/>
        <v>9</v>
      </c>
      <c r="M649" s="24" t="str">
        <f>VLOOKUP(L649,mês!A:B,2,0)</f>
        <v>Setembro</v>
      </c>
      <c r="N649" s="24" t="str">
        <f t="shared" si="43"/>
        <v xml:space="preserve">Diretoria </v>
      </c>
    </row>
    <row r="650" spans="1:14" ht="57" customHeight="1" x14ac:dyDescent="0.2">
      <c r="A650" s="24" t="s">
        <v>451</v>
      </c>
      <c r="B650" s="25">
        <v>44806</v>
      </c>
      <c r="C650" s="26">
        <v>15993</v>
      </c>
      <c r="D650" s="26" t="s">
        <v>492</v>
      </c>
      <c r="E650" s="27" t="s">
        <v>235</v>
      </c>
      <c r="F650" s="28" t="s">
        <v>217</v>
      </c>
      <c r="G650" s="26" t="s">
        <v>68</v>
      </c>
      <c r="H650" s="29">
        <v>2066.87</v>
      </c>
      <c r="J650" s="29">
        <f t="shared" si="40"/>
        <v>2066.87</v>
      </c>
      <c r="K650" s="29">
        <f t="shared" si="41"/>
        <v>0</v>
      </c>
      <c r="L650" s="24">
        <f t="shared" si="42"/>
        <v>9</v>
      </c>
      <c r="M650" s="24" t="str">
        <f>VLOOKUP(L650,mês!A:B,2,0)</f>
        <v>Setembro</v>
      </c>
      <c r="N650" s="24" t="str">
        <f t="shared" si="43"/>
        <v xml:space="preserve">Diretoria </v>
      </c>
    </row>
    <row r="651" spans="1:14" ht="57" customHeight="1" x14ac:dyDescent="0.2">
      <c r="A651" s="24" t="s">
        <v>451</v>
      </c>
      <c r="B651" s="25">
        <v>44806</v>
      </c>
      <c r="C651" s="26">
        <v>15994</v>
      </c>
      <c r="D651" s="26" t="s">
        <v>65</v>
      </c>
      <c r="E651" s="27" t="s">
        <v>855</v>
      </c>
      <c r="F651" s="28" t="s">
        <v>856</v>
      </c>
      <c r="G651" s="26" t="s">
        <v>68</v>
      </c>
      <c r="H651" s="29">
        <v>571.17999999999995</v>
      </c>
      <c r="J651" s="29">
        <f t="shared" si="40"/>
        <v>571.17999999999995</v>
      </c>
      <c r="K651" s="29">
        <f t="shared" si="41"/>
        <v>0</v>
      </c>
      <c r="L651" s="24">
        <f t="shared" si="42"/>
        <v>9</v>
      </c>
      <c r="M651" s="24" t="str">
        <f>VLOOKUP(L651,mês!A:B,2,0)</f>
        <v>Setembro</v>
      </c>
      <c r="N651" s="24" t="str">
        <f t="shared" si="43"/>
        <v xml:space="preserve">Diretoria </v>
      </c>
    </row>
    <row r="652" spans="1:14" ht="57" customHeight="1" x14ac:dyDescent="0.2">
      <c r="A652" s="24" t="s">
        <v>451</v>
      </c>
      <c r="B652" s="25">
        <v>44809</v>
      </c>
      <c r="C652" s="26">
        <v>15937</v>
      </c>
      <c r="D652" s="26" t="s">
        <v>636</v>
      </c>
      <c r="E652" s="27" t="s">
        <v>245</v>
      </c>
      <c r="F652" s="28" t="s">
        <v>857</v>
      </c>
      <c r="G652" s="26" t="s">
        <v>68</v>
      </c>
      <c r="H652" s="29">
        <v>26.8</v>
      </c>
      <c r="J652" s="29">
        <f t="shared" si="40"/>
        <v>26.8</v>
      </c>
      <c r="K652" s="29">
        <f t="shared" si="41"/>
        <v>0</v>
      </c>
      <c r="L652" s="24">
        <f t="shared" si="42"/>
        <v>9</v>
      </c>
      <c r="M652" s="24" t="str">
        <f>VLOOKUP(L652,mês!A:B,2,0)</f>
        <v>Setembro</v>
      </c>
      <c r="N652" s="24" t="str">
        <f t="shared" si="43"/>
        <v xml:space="preserve">Diretoria </v>
      </c>
    </row>
    <row r="653" spans="1:14" ht="57" customHeight="1" x14ac:dyDescent="0.2">
      <c r="A653" s="24" t="s">
        <v>451</v>
      </c>
      <c r="B653" s="25">
        <v>44809</v>
      </c>
      <c r="C653" s="26">
        <v>15997</v>
      </c>
      <c r="D653" s="26" t="s">
        <v>65</v>
      </c>
      <c r="E653" s="27" t="s">
        <v>470</v>
      </c>
      <c r="F653" s="28" t="s">
        <v>858</v>
      </c>
      <c r="G653" s="26" t="s">
        <v>68</v>
      </c>
      <c r="H653" s="29">
        <v>8856</v>
      </c>
      <c r="J653" s="29">
        <f t="shared" si="40"/>
        <v>8856</v>
      </c>
      <c r="K653" s="29">
        <f t="shared" si="41"/>
        <v>0</v>
      </c>
      <c r="L653" s="24">
        <f t="shared" si="42"/>
        <v>9</v>
      </c>
      <c r="M653" s="24" t="str">
        <f>VLOOKUP(L653,mês!A:B,2,0)</f>
        <v>Setembro</v>
      </c>
      <c r="N653" s="24" t="str">
        <f t="shared" si="43"/>
        <v xml:space="preserve">Diretoria </v>
      </c>
    </row>
    <row r="654" spans="1:14" ht="57" customHeight="1" x14ac:dyDescent="0.2">
      <c r="A654" s="24" t="s">
        <v>451</v>
      </c>
      <c r="B654" s="25">
        <v>44810</v>
      </c>
      <c r="C654" s="26">
        <v>16000</v>
      </c>
      <c r="D654" s="26" t="s">
        <v>492</v>
      </c>
      <c r="E654" s="27" t="s">
        <v>235</v>
      </c>
      <c r="F654" s="28" t="s">
        <v>859</v>
      </c>
      <c r="G654" s="26" t="s">
        <v>68</v>
      </c>
      <c r="H654" s="29">
        <v>54991.78</v>
      </c>
      <c r="J654" s="29">
        <f t="shared" si="40"/>
        <v>54991.78</v>
      </c>
      <c r="K654" s="29">
        <f t="shared" si="41"/>
        <v>0</v>
      </c>
      <c r="L654" s="24">
        <f t="shared" si="42"/>
        <v>9</v>
      </c>
      <c r="M654" s="24" t="str">
        <f>VLOOKUP(L654,mês!A:B,2,0)</f>
        <v>Setembro</v>
      </c>
      <c r="N654" s="24" t="str">
        <f t="shared" si="43"/>
        <v xml:space="preserve">Diretoria </v>
      </c>
    </row>
    <row r="655" spans="1:14" ht="57" customHeight="1" x14ac:dyDescent="0.2">
      <c r="A655" s="24" t="s">
        <v>451</v>
      </c>
      <c r="B655" s="25">
        <v>44812</v>
      </c>
      <c r="C655" s="26">
        <v>16009</v>
      </c>
      <c r="D655" s="26" t="s">
        <v>179</v>
      </c>
      <c r="E655" s="27" t="s">
        <v>192</v>
      </c>
      <c r="F655" s="28" t="s">
        <v>860</v>
      </c>
      <c r="G655" s="26" t="s">
        <v>68</v>
      </c>
      <c r="H655" s="29">
        <v>19540.400000000001</v>
      </c>
      <c r="J655" s="29">
        <f t="shared" si="40"/>
        <v>19540.400000000001</v>
      </c>
      <c r="K655" s="29">
        <f t="shared" si="41"/>
        <v>0</v>
      </c>
      <c r="L655" s="24">
        <f t="shared" si="42"/>
        <v>9</v>
      </c>
      <c r="M655" s="24" t="str">
        <f>VLOOKUP(L655,mês!A:B,2,0)</f>
        <v>Setembro</v>
      </c>
      <c r="N655" s="24" t="str">
        <f t="shared" si="43"/>
        <v xml:space="preserve">Diretoria </v>
      </c>
    </row>
    <row r="656" spans="1:14" ht="57" customHeight="1" x14ac:dyDescent="0.2">
      <c r="A656" s="24" t="s">
        <v>451</v>
      </c>
      <c r="B656" s="25">
        <v>44813</v>
      </c>
      <c r="C656" s="26">
        <v>16018</v>
      </c>
      <c r="D656" s="26" t="s">
        <v>124</v>
      </c>
      <c r="E656" s="27" t="s">
        <v>235</v>
      </c>
      <c r="F656" s="28" t="s">
        <v>861</v>
      </c>
      <c r="G656" s="26" t="s">
        <v>68</v>
      </c>
      <c r="H656" s="29">
        <v>42325.83</v>
      </c>
      <c r="J656" s="29">
        <f t="shared" si="40"/>
        <v>42325.83</v>
      </c>
      <c r="K656" s="29">
        <f t="shared" si="41"/>
        <v>0</v>
      </c>
      <c r="L656" s="24">
        <f t="shared" si="42"/>
        <v>9</v>
      </c>
      <c r="M656" s="24" t="str">
        <f>VLOOKUP(L656,mês!A:B,2,0)</f>
        <v>Setembro</v>
      </c>
      <c r="N656" s="24" t="str">
        <f t="shared" si="43"/>
        <v xml:space="preserve">Diretoria </v>
      </c>
    </row>
    <row r="657" spans="1:14" ht="57" customHeight="1" x14ac:dyDescent="0.2">
      <c r="A657" s="24" t="s">
        <v>451</v>
      </c>
      <c r="B657" s="25">
        <v>44813</v>
      </c>
      <c r="C657" s="26">
        <v>16021</v>
      </c>
      <c r="D657" s="26" t="s">
        <v>494</v>
      </c>
      <c r="E657" s="27" t="s">
        <v>235</v>
      </c>
      <c r="F657" s="28" t="s">
        <v>217</v>
      </c>
      <c r="G657" s="26" t="s">
        <v>68</v>
      </c>
      <c r="H657" s="29">
        <v>449.67</v>
      </c>
      <c r="J657" s="29">
        <f t="shared" si="40"/>
        <v>449.67</v>
      </c>
      <c r="K657" s="29">
        <f t="shared" si="41"/>
        <v>0</v>
      </c>
      <c r="L657" s="24">
        <f t="shared" si="42"/>
        <v>9</v>
      </c>
      <c r="M657" s="24" t="str">
        <f>VLOOKUP(L657,mês!A:B,2,0)</f>
        <v>Setembro</v>
      </c>
      <c r="N657" s="24" t="str">
        <f t="shared" si="43"/>
        <v xml:space="preserve">Diretoria </v>
      </c>
    </row>
    <row r="658" spans="1:14" ht="57" customHeight="1" x14ac:dyDescent="0.2">
      <c r="A658" s="24" t="s">
        <v>451</v>
      </c>
      <c r="B658" s="25">
        <v>44813</v>
      </c>
      <c r="C658" s="26">
        <v>16024</v>
      </c>
      <c r="D658" s="26" t="s">
        <v>189</v>
      </c>
      <c r="E658" s="27" t="s">
        <v>470</v>
      </c>
      <c r="F658" s="28" t="s">
        <v>862</v>
      </c>
      <c r="G658" s="26" t="s">
        <v>68</v>
      </c>
      <c r="H658" s="29">
        <v>0</v>
      </c>
      <c r="J658" s="29">
        <f t="shared" si="40"/>
        <v>0</v>
      </c>
      <c r="K658" s="29">
        <f t="shared" si="41"/>
        <v>0</v>
      </c>
      <c r="L658" s="24">
        <f t="shared" si="42"/>
        <v>9</v>
      </c>
      <c r="M658" s="24" t="str">
        <f>VLOOKUP(L658,mês!A:B,2,0)</f>
        <v>Setembro</v>
      </c>
      <c r="N658" s="24" t="str">
        <f t="shared" si="43"/>
        <v xml:space="preserve">Diretoria </v>
      </c>
    </row>
    <row r="659" spans="1:14" ht="57" customHeight="1" x14ac:dyDescent="0.2">
      <c r="A659" s="24" t="s">
        <v>451</v>
      </c>
      <c r="B659" s="25">
        <v>44813</v>
      </c>
      <c r="C659" s="26">
        <v>16012</v>
      </c>
      <c r="D659" s="26" t="s">
        <v>640</v>
      </c>
      <c r="E659" s="27" t="s">
        <v>235</v>
      </c>
      <c r="F659" s="28" t="s">
        <v>863</v>
      </c>
      <c r="G659" s="26" t="s">
        <v>68</v>
      </c>
      <c r="H659" s="29">
        <v>106.52</v>
      </c>
      <c r="J659" s="29">
        <f t="shared" si="40"/>
        <v>106.52</v>
      </c>
      <c r="K659" s="29">
        <f t="shared" si="41"/>
        <v>0</v>
      </c>
      <c r="L659" s="24">
        <f t="shared" si="42"/>
        <v>9</v>
      </c>
      <c r="M659" s="24" t="str">
        <f>VLOOKUP(L659,mês!A:B,2,0)</f>
        <v>Setembro</v>
      </c>
      <c r="N659" s="24" t="str">
        <f t="shared" si="43"/>
        <v xml:space="preserve">Diretoria </v>
      </c>
    </row>
    <row r="660" spans="1:14" ht="57" customHeight="1" x14ac:dyDescent="0.2">
      <c r="A660" s="24" t="s">
        <v>451</v>
      </c>
      <c r="B660" s="25">
        <v>44813</v>
      </c>
      <c r="C660" s="26">
        <v>16013</v>
      </c>
      <c r="D660" s="26" t="s">
        <v>107</v>
      </c>
      <c r="E660" s="27" t="s">
        <v>864</v>
      </c>
      <c r="F660" s="28" t="s">
        <v>865</v>
      </c>
      <c r="G660" s="26" t="s">
        <v>68</v>
      </c>
      <c r="H660" s="29">
        <v>180.7</v>
      </c>
      <c r="J660" s="29">
        <f t="shared" si="40"/>
        <v>180.7</v>
      </c>
      <c r="K660" s="29">
        <f t="shared" si="41"/>
        <v>0</v>
      </c>
      <c r="L660" s="24">
        <f t="shared" si="42"/>
        <v>9</v>
      </c>
      <c r="M660" s="24" t="str">
        <f>VLOOKUP(L660,mês!A:B,2,0)</f>
        <v>Setembro</v>
      </c>
      <c r="N660" s="24" t="str">
        <f t="shared" si="43"/>
        <v xml:space="preserve">Diretoria </v>
      </c>
    </row>
    <row r="661" spans="1:14" ht="57" customHeight="1" x14ac:dyDescent="0.2">
      <c r="A661" s="24" t="s">
        <v>451</v>
      </c>
      <c r="B661" s="25">
        <v>44813</v>
      </c>
      <c r="C661" s="26">
        <v>16014</v>
      </c>
      <c r="D661" s="26" t="s">
        <v>160</v>
      </c>
      <c r="E661" s="27" t="s">
        <v>227</v>
      </c>
      <c r="F661" s="28" t="s">
        <v>853</v>
      </c>
      <c r="G661" s="26" t="s">
        <v>68</v>
      </c>
      <c r="H661" s="29">
        <v>417.96</v>
      </c>
      <c r="J661" s="29">
        <f t="shared" si="40"/>
        <v>417.96</v>
      </c>
      <c r="K661" s="29">
        <f t="shared" si="41"/>
        <v>0</v>
      </c>
      <c r="L661" s="24">
        <f t="shared" si="42"/>
        <v>9</v>
      </c>
      <c r="M661" s="24" t="str">
        <f>VLOOKUP(L661,mês!A:B,2,0)</f>
        <v>Setembro</v>
      </c>
      <c r="N661" s="24" t="str">
        <f t="shared" si="43"/>
        <v xml:space="preserve">Diretoria </v>
      </c>
    </row>
    <row r="662" spans="1:14" ht="57" customHeight="1" x14ac:dyDescent="0.2">
      <c r="A662" s="24" t="s">
        <v>451</v>
      </c>
      <c r="B662" s="25">
        <v>44813</v>
      </c>
      <c r="C662" s="26">
        <v>16015</v>
      </c>
      <c r="D662" s="26" t="s">
        <v>77</v>
      </c>
      <c r="E662" s="27" t="s">
        <v>227</v>
      </c>
      <c r="F662" s="28" t="s">
        <v>217</v>
      </c>
      <c r="G662" s="26" t="s">
        <v>68</v>
      </c>
      <c r="H662" s="29">
        <v>999.13</v>
      </c>
      <c r="J662" s="29">
        <f t="shared" si="40"/>
        <v>999.13</v>
      </c>
      <c r="K662" s="29">
        <f t="shared" si="41"/>
        <v>0</v>
      </c>
      <c r="L662" s="24">
        <f t="shared" si="42"/>
        <v>9</v>
      </c>
      <c r="M662" s="24" t="str">
        <f>VLOOKUP(L662,mês!A:B,2,0)</f>
        <v>Setembro</v>
      </c>
      <c r="N662" s="24" t="str">
        <f t="shared" si="43"/>
        <v xml:space="preserve">Diretoria </v>
      </c>
    </row>
    <row r="663" spans="1:14" ht="57" customHeight="1" x14ac:dyDescent="0.2">
      <c r="A663" s="24" t="s">
        <v>451</v>
      </c>
      <c r="B663" s="25">
        <v>44813</v>
      </c>
      <c r="C663" s="26">
        <v>16016</v>
      </c>
      <c r="D663" s="26" t="s">
        <v>65</v>
      </c>
      <c r="E663" s="27" t="s">
        <v>235</v>
      </c>
      <c r="F663" s="28" t="s">
        <v>866</v>
      </c>
      <c r="G663" s="26" t="s">
        <v>68</v>
      </c>
      <c r="H663" s="29">
        <v>49.67</v>
      </c>
      <c r="J663" s="29">
        <f t="shared" si="40"/>
        <v>49.67</v>
      </c>
      <c r="K663" s="29">
        <f t="shared" si="41"/>
        <v>0</v>
      </c>
      <c r="L663" s="24">
        <f t="shared" si="42"/>
        <v>9</v>
      </c>
      <c r="M663" s="24" t="str">
        <f>VLOOKUP(L663,mês!A:B,2,0)</f>
        <v>Setembro</v>
      </c>
      <c r="N663" s="24" t="str">
        <f t="shared" si="43"/>
        <v xml:space="preserve">Diretoria </v>
      </c>
    </row>
    <row r="664" spans="1:14" ht="57" customHeight="1" x14ac:dyDescent="0.2">
      <c r="A664" s="24" t="s">
        <v>451</v>
      </c>
      <c r="B664" s="25">
        <v>44813</v>
      </c>
      <c r="C664" s="26">
        <v>16017</v>
      </c>
      <c r="D664" s="26" t="s">
        <v>641</v>
      </c>
      <c r="E664" s="27" t="s">
        <v>235</v>
      </c>
      <c r="F664" s="28" t="s">
        <v>217</v>
      </c>
      <c r="G664" s="26" t="s">
        <v>68</v>
      </c>
      <c r="H664" s="29">
        <v>107.69</v>
      </c>
      <c r="J664" s="29">
        <f t="shared" si="40"/>
        <v>107.69</v>
      </c>
      <c r="K664" s="29">
        <f t="shared" si="41"/>
        <v>0</v>
      </c>
      <c r="L664" s="24">
        <f t="shared" si="42"/>
        <v>9</v>
      </c>
      <c r="M664" s="24" t="str">
        <f>VLOOKUP(L664,mês!A:B,2,0)</f>
        <v>Setembro</v>
      </c>
      <c r="N664" s="24" t="str">
        <f t="shared" si="43"/>
        <v xml:space="preserve">Diretoria </v>
      </c>
    </row>
    <row r="665" spans="1:14" ht="57" customHeight="1" x14ac:dyDescent="0.2">
      <c r="A665" s="24" t="s">
        <v>451</v>
      </c>
      <c r="B665" s="25">
        <v>44813</v>
      </c>
      <c r="C665" s="26">
        <v>16019</v>
      </c>
      <c r="D665" s="26" t="s">
        <v>478</v>
      </c>
      <c r="E665" s="27" t="s">
        <v>235</v>
      </c>
      <c r="F665" s="28" t="s">
        <v>867</v>
      </c>
      <c r="G665" s="26" t="s">
        <v>68</v>
      </c>
      <c r="H665" s="29">
        <v>312.81</v>
      </c>
      <c r="J665" s="29">
        <f t="shared" si="40"/>
        <v>312.81</v>
      </c>
      <c r="K665" s="29">
        <f t="shared" si="41"/>
        <v>0</v>
      </c>
      <c r="L665" s="24">
        <f t="shared" si="42"/>
        <v>9</v>
      </c>
      <c r="M665" s="24" t="str">
        <f>VLOOKUP(L665,mês!A:B,2,0)</f>
        <v>Setembro</v>
      </c>
      <c r="N665" s="24" t="str">
        <f t="shared" si="43"/>
        <v xml:space="preserve">Diretoria </v>
      </c>
    </row>
    <row r="666" spans="1:14" ht="57" customHeight="1" x14ac:dyDescent="0.2">
      <c r="A666" s="24" t="s">
        <v>451</v>
      </c>
      <c r="B666" s="25">
        <v>44813</v>
      </c>
      <c r="C666" s="26">
        <v>16020</v>
      </c>
      <c r="D666" s="26" t="s">
        <v>493</v>
      </c>
      <c r="E666" s="27" t="s">
        <v>235</v>
      </c>
      <c r="F666" s="28" t="s">
        <v>868</v>
      </c>
      <c r="G666" s="26" t="s">
        <v>68</v>
      </c>
      <c r="H666" s="29">
        <v>1218.57</v>
      </c>
      <c r="J666" s="29">
        <f t="shared" si="40"/>
        <v>1218.57</v>
      </c>
      <c r="K666" s="29">
        <f t="shared" si="41"/>
        <v>0</v>
      </c>
      <c r="L666" s="24">
        <f t="shared" si="42"/>
        <v>9</v>
      </c>
      <c r="M666" s="24" t="str">
        <f>VLOOKUP(L666,mês!A:B,2,0)</f>
        <v>Setembro</v>
      </c>
      <c r="N666" s="24" t="str">
        <f t="shared" si="43"/>
        <v xml:space="preserve">Diretoria </v>
      </c>
    </row>
    <row r="667" spans="1:14" ht="57" customHeight="1" x14ac:dyDescent="0.2">
      <c r="A667" s="24" t="s">
        <v>451</v>
      </c>
      <c r="B667" s="25">
        <v>44813</v>
      </c>
      <c r="C667" s="26">
        <v>16022</v>
      </c>
      <c r="D667" s="26" t="s">
        <v>508</v>
      </c>
      <c r="E667" s="27" t="s">
        <v>235</v>
      </c>
      <c r="F667" s="28" t="s">
        <v>869</v>
      </c>
      <c r="G667" s="26" t="s">
        <v>68</v>
      </c>
      <c r="H667" s="29">
        <v>949.47</v>
      </c>
      <c r="J667" s="29">
        <f t="shared" si="40"/>
        <v>949.47</v>
      </c>
      <c r="K667" s="29">
        <f t="shared" si="41"/>
        <v>0</v>
      </c>
      <c r="L667" s="24">
        <f t="shared" si="42"/>
        <v>9</v>
      </c>
      <c r="M667" s="24" t="str">
        <f>VLOOKUP(L667,mês!A:B,2,0)</f>
        <v>Setembro</v>
      </c>
      <c r="N667" s="24" t="str">
        <f t="shared" si="43"/>
        <v xml:space="preserve">Diretoria </v>
      </c>
    </row>
    <row r="668" spans="1:14" ht="57" customHeight="1" x14ac:dyDescent="0.2">
      <c r="A668" s="24" t="s">
        <v>451</v>
      </c>
      <c r="B668" s="25">
        <v>44817</v>
      </c>
      <c r="C668" s="26">
        <v>16036</v>
      </c>
      <c r="D668" s="26" t="s">
        <v>91</v>
      </c>
      <c r="E668" s="27" t="s">
        <v>616</v>
      </c>
      <c r="F668" s="28" t="s">
        <v>870</v>
      </c>
      <c r="G668" s="26" t="s">
        <v>68</v>
      </c>
      <c r="H668" s="29">
        <v>80</v>
      </c>
      <c r="J668" s="29">
        <f t="shared" si="40"/>
        <v>80</v>
      </c>
      <c r="K668" s="29">
        <f t="shared" si="41"/>
        <v>0</v>
      </c>
      <c r="L668" s="24">
        <f t="shared" si="42"/>
        <v>9</v>
      </c>
      <c r="M668" s="24" t="str">
        <f>VLOOKUP(L668,mês!A:B,2,0)</f>
        <v>Setembro</v>
      </c>
      <c r="N668" s="24" t="str">
        <f t="shared" si="43"/>
        <v xml:space="preserve">Diretoria </v>
      </c>
    </row>
    <row r="669" spans="1:14" ht="57" customHeight="1" x14ac:dyDescent="0.2">
      <c r="A669" s="24" t="s">
        <v>451</v>
      </c>
      <c r="B669" s="25">
        <v>44817</v>
      </c>
      <c r="C669" s="26">
        <v>16037</v>
      </c>
      <c r="D669" s="26" t="s">
        <v>496</v>
      </c>
      <c r="E669" s="27" t="s">
        <v>616</v>
      </c>
      <c r="F669" s="28" t="s">
        <v>871</v>
      </c>
      <c r="G669" s="26" t="s">
        <v>68</v>
      </c>
      <c r="H669" s="29">
        <v>70</v>
      </c>
      <c r="J669" s="29">
        <f t="shared" si="40"/>
        <v>70</v>
      </c>
      <c r="K669" s="29">
        <f t="shared" si="41"/>
        <v>0</v>
      </c>
      <c r="L669" s="24">
        <f t="shared" si="42"/>
        <v>9</v>
      </c>
      <c r="M669" s="24" t="str">
        <f>VLOOKUP(L669,mês!A:B,2,0)</f>
        <v>Setembro</v>
      </c>
      <c r="N669" s="24" t="str">
        <f t="shared" si="43"/>
        <v xml:space="preserve">Diretoria </v>
      </c>
    </row>
    <row r="670" spans="1:14" ht="57" customHeight="1" x14ac:dyDescent="0.2">
      <c r="A670" s="24" t="s">
        <v>451</v>
      </c>
      <c r="B670" s="25">
        <v>44817</v>
      </c>
      <c r="C670" s="26">
        <v>16038</v>
      </c>
      <c r="D670" s="26" t="s">
        <v>171</v>
      </c>
      <c r="E670" s="27" t="s">
        <v>616</v>
      </c>
      <c r="F670" s="28" t="s">
        <v>872</v>
      </c>
      <c r="G670" s="26" t="s">
        <v>68</v>
      </c>
      <c r="H670" s="29">
        <v>120</v>
      </c>
      <c r="J670" s="29">
        <f t="shared" si="40"/>
        <v>120</v>
      </c>
      <c r="K670" s="29">
        <f t="shared" si="41"/>
        <v>0</v>
      </c>
      <c r="L670" s="24">
        <f t="shared" si="42"/>
        <v>9</v>
      </c>
      <c r="M670" s="24" t="str">
        <f>VLOOKUP(L670,mês!A:B,2,0)</f>
        <v>Setembro</v>
      </c>
      <c r="N670" s="24" t="str">
        <f t="shared" si="43"/>
        <v xml:space="preserve">Diretoria </v>
      </c>
    </row>
    <row r="671" spans="1:14" ht="57" customHeight="1" x14ac:dyDescent="0.2">
      <c r="A671" s="24" t="s">
        <v>451</v>
      </c>
      <c r="B671" s="25">
        <v>44817</v>
      </c>
      <c r="C671" s="26">
        <v>16042</v>
      </c>
      <c r="D671" s="26" t="s">
        <v>65</v>
      </c>
      <c r="E671" s="27" t="s">
        <v>87</v>
      </c>
      <c r="F671" s="28" t="s">
        <v>873</v>
      </c>
      <c r="G671" s="26" t="s">
        <v>68</v>
      </c>
      <c r="H671" s="29">
        <v>3002.69</v>
      </c>
      <c r="J671" s="29">
        <f t="shared" si="40"/>
        <v>3002.69</v>
      </c>
      <c r="K671" s="29">
        <f t="shared" si="41"/>
        <v>0</v>
      </c>
      <c r="L671" s="24">
        <f t="shared" si="42"/>
        <v>9</v>
      </c>
      <c r="M671" s="24" t="str">
        <f>VLOOKUP(L671,mês!A:B,2,0)</f>
        <v>Setembro</v>
      </c>
      <c r="N671" s="24" t="str">
        <f t="shared" si="43"/>
        <v xml:space="preserve">Diretoria </v>
      </c>
    </row>
    <row r="672" spans="1:14" ht="57" customHeight="1" x14ac:dyDescent="0.2">
      <c r="A672" s="24" t="s">
        <v>451</v>
      </c>
      <c r="B672" s="25">
        <v>44817</v>
      </c>
      <c r="C672" s="26">
        <v>16043</v>
      </c>
      <c r="D672" s="26" t="s">
        <v>65</v>
      </c>
      <c r="E672" s="27" t="s">
        <v>87</v>
      </c>
      <c r="F672" s="28" t="s">
        <v>874</v>
      </c>
      <c r="G672" s="26" t="s">
        <v>68</v>
      </c>
      <c r="H672" s="29">
        <v>1521.6</v>
      </c>
      <c r="J672" s="29">
        <f t="shared" si="40"/>
        <v>1521.6</v>
      </c>
      <c r="K672" s="29">
        <f t="shared" si="41"/>
        <v>0</v>
      </c>
      <c r="L672" s="24">
        <f t="shared" si="42"/>
        <v>9</v>
      </c>
      <c r="M672" s="24" t="str">
        <f>VLOOKUP(L672,mês!A:B,2,0)</f>
        <v>Setembro</v>
      </c>
      <c r="N672" s="24" t="str">
        <f t="shared" si="43"/>
        <v xml:space="preserve">Diretoria </v>
      </c>
    </row>
    <row r="673" spans="1:14" ht="57" customHeight="1" x14ac:dyDescent="0.2">
      <c r="A673" s="24" t="s">
        <v>451</v>
      </c>
      <c r="B673" s="25">
        <v>44817</v>
      </c>
      <c r="C673" s="26">
        <v>16039</v>
      </c>
      <c r="D673" s="26" t="s">
        <v>520</v>
      </c>
      <c r="E673" s="27" t="s">
        <v>875</v>
      </c>
      <c r="F673" s="28" t="s">
        <v>876</v>
      </c>
      <c r="G673" s="26" t="s">
        <v>68</v>
      </c>
      <c r="H673" s="29">
        <v>500</v>
      </c>
      <c r="J673" s="29">
        <f t="shared" si="40"/>
        <v>500</v>
      </c>
      <c r="K673" s="29">
        <f t="shared" si="41"/>
        <v>0</v>
      </c>
      <c r="L673" s="24">
        <f t="shared" si="42"/>
        <v>9</v>
      </c>
      <c r="M673" s="24" t="str">
        <f>VLOOKUP(L673,mês!A:B,2,0)</f>
        <v>Setembro</v>
      </c>
      <c r="N673" s="24" t="str">
        <f t="shared" si="43"/>
        <v xml:space="preserve">Diretoria </v>
      </c>
    </row>
    <row r="674" spans="1:14" ht="57" customHeight="1" x14ac:dyDescent="0.2">
      <c r="A674" s="24" t="s">
        <v>451</v>
      </c>
      <c r="B674" s="25">
        <v>44817</v>
      </c>
      <c r="C674" s="26">
        <v>16044</v>
      </c>
      <c r="D674" s="26" t="s">
        <v>91</v>
      </c>
      <c r="E674" s="27" t="s">
        <v>235</v>
      </c>
      <c r="F674" s="28" t="s">
        <v>217</v>
      </c>
      <c r="G674" s="26" t="s">
        <v>68</v>
      </c>
      <c r="H674" s="29">
        <v>3251.4</v>
      </c>
      <c r="J674" s="29">
        <f t="shared" si="40"/>
        <v>3251.4</v>
      </c>
      <c r="K674" s="29">
        <f t="shared" si="41"/>
        <v>0</v>
      </c>
      <c r="L674" s="24">
        <f t="shared" si="42"/>
        <v>9</v>
      </c>
      <c r="M674" s="24" t="str">
        <f>VLOOKUP(L674,mês!A:B,2,0)</f>
        <v>Setembro</v>
      </c>
      <c r="N674" s="24" t="str">
        <f t="shared" si="43"/>
        <v xml:space="preserve">Diretoria </v>
      </c>
    </row>
    <row r="675" spans="1:14" ht="57" customHeight="1" x14ac:dyDescent="0.2">
      <c r="A675" s="24" t="s">
        <v>451</v>
      </c>
      <c r="B675" s="25">
        <v>44818</v>
      </c>
      <c r="C675" s="26">
        <v>16049</v>
      </c>
      <c r="D675" s="26" t="s">
        <v>65</v>
      </c>
      <c r="E675" s="27" t="s">
        <v>235</v>
      </c>
      <c r="F675" s="28" t="s">
        <v>877</v>
      </c>
      <c r="G675" s="26" t="s">
        <v>68</v>
      </c>
      <c r="H675" s="29">
        <v>720.23</v>
      </c>
      <c r="J675" s="29">
        <f t="shared" si="40"/>
        <v>720.23</v>
      </c>
      <c r="K675" s="29">
        <f t="shared" si="41"/>
        <v>0</v>
      </c>
      <c r="L675" s="24">
        <f t="shared" si="42"/>
        <v>9</v>
      </c>
      <c r="M675" s="24" t="str">
        <f>VLOOKUP(L675,mês!A:B,2,0)</f>
        <v>Setembro</v>
      </c>
      <c r="N675" s="24" t="str">
        <f t="shared" si="43"/>
        <v xml:space="preserve">Diretoria </v>
      </c>
    </row>
    <row r="676" spans="1:14" ht="57" customHeight="1" x14ac:dyDescent="0.2">
      <c r="A676" s="24" t="s">
        <v>451</v>
      </c>
      <c r="B676" s="25">
        <v>44818</v>
      </c>
      <c r="C676" s="26">
        <v>16048</v>
      </c>
      <c r="D676" s="26" t="s">
        <v>65</v>
      </c>
      <c r="E676" s="27" t="s">
        <v>235</v>
      </c>
      <c r="F676" s="28" t="s">
        <v>878</v>
      </c>
      <c r="G676" s="26" t="s">
        <v>68</v>
      </c>
      <c r="H676" s="29">
        <v>2184.8200000000002</v>
      </c>
      <c r="J676" s="29">
        <f t="shared" si="40"/>
        <v>2184.8200000000002</v>
      </c>
      <c r="K676" s="29">
        <f t="shared" si="41"/>
        <v>0</v>
      </c>
      <c r="L676" s="24">
        <f t="shared" si="42"/>
        <v>9</v>
      </c>
      <c r="M676" s="24" t="str">
        <f>VLOOKUP(L676,mês!A:B,2,0)</f>
        <v>Setembro</v>
      </c>
      <c r="N676" s="24" t="str">
        <f t="shared" si="43"/>
        <v xml:space="preserve">Diretoria </v>
      </c>
    </row>
    <row r="677" spans="1:14" ht="57" customHeight="1" x14ac:dyDescent="0.2">
      <c r="A677" s="24" t="s">
        <v>451</v>
      </c>
      <c r="B677" s="25">
        <v>44818</v>
      </c>
      <c r="C677" s="26">
        <v>16050</v>
      </c>
      <c r="D677" s="26" t="s">
        <v>65</v>
      </c>
      <c r="E677" s="27" t="s">
        <v>235</v>
      </c>
      <c r="F677" s="28" t="s">
        <v>879</v>
      </c>
      <c r="G677" s="26" t="s">
        <v>68</v>
      </c>
      <c r="H677" s="29">
        <v>190.81</v>
      </c>
      <c r="J677" s="29">
        <f t="shared" si="40"/>
        <v>190.81</v>
      </c>
      <c r="K677" s="29">
        <f t="shared" si="41"/>
        <v>0</v>
      </c>
      <c r="L677" s="24">
        <f t="shared" si="42"/>
        <v>9</v>
      </c>
      <c r="M677" s="24" t="str">
        <f>VLOOKUP(L677,mês!A:B,2,0)</f>
        <v>Setembro</v>
      </c>
      <c r="N677" s="24" t="str">
        <f t="shared" si="43"/>
        <v xml:space="preserve">Diretoria </v>
      </c>
    </row>
    <row r="678" spans="1:14" ht="57" customHeight="1" x14ac:dyDescent="0.2">
      <c r="A678" s="24" t="s">
        <v>451</v>
      </c>
      <c r="B678" s="25">
        <v>44818</v>
      </c>
      <c r="C678" s="26">
        <v>16051</v>
      </c>
      <c r="D678" s="26" t="s">
        <v>65</v>
      </c>
      <c r="E678" s="27" t="s">
        <v>235</v>
      </c>
      <c r="F678" s="28" t="s">
        <v>880</v>
      </c>
      <c r="G678" s="26" t="s">
        <v>68</v>
      </c>
      <c r="H678" s="29">
        <v>801.02</v>
      </c>
      <c r="J678" s="29">
        <f t="shared" si="40"/>
        <v>801.02</v>
      </c>
      <c r="K678" s="29">
        <f t="shared" si="41"/>
        <v>0</v>
      </c>
      <c r="L678" s="24">
        <f t="shared" si="42"/>
        <v>9</v>
      </c>
      <c r="M678" s="24" t="str">
        <f>VLOOKUP(L678,mês!A:B,2,0)</f>
        <v>Setembro</v>
      </c>
      <c r="N678" s="24" t="str">
        <f t="shared" si="43"/>
        <v xml:space="preserve">Diretoria </v>
      </c>
    </row>
    <row r="679" spans="1:14" ht="57" customHeight="1" x14ac:dyDescent="0.2">
      <c r="A679" s="24" t="s">
        <v>451</v>
      </c>
      <c r="B679" s="25">
        <v>44818</v>
      </c>
      <c r="C679" s="26">
        <v>16052</v>
      </c>
      <c r="D679" s="26" t="s">
        <v>65</v>
      </c>
      <c r="E679" s="27" t="s">
        <v>235</v>
      </c>
      <c r="F679" s="28" t="s">
        <v>881</v>
      </c>
      <c r="G679" s="26" t="s">
        <v>68</v>
      </c>
      <c r="H679" s="29">
        <v>17.62</v>
      </c>
      <c r="J679" s="29">
        <f t="shared" si="40"/>
        <v>17.62</v>
      </c>
      <c r="K679" s="29">
        <f t="shared" si="41"/>
        <v>0</v>
      </c>
      <c r="L679" s="24">
        <f t="shared" si="42"/>
        <v>9</v>
      </c>
      <c r="M679" s="24" t="str">
        <f>VLOOKUP(L679,mês!A:B,2,0)</f>
        <v>Setembro</v>
      </c>
      <c r="N679" s="24" t="str">
        <f t="shared" si="43"/>
        <v xml:space="preserve">Diretoria </v>
      </c>
    </row>
    <row r="680" spans="1:14" ht="57" customHeight="1" x14ac:dyDescent="0.2">
      <c r="A680" s="24" t="s">
        <v>451</v>
      </c>
      <c r="B680" s="25">
        <v>44818</v>
      </c>
      <c r="C680" s="26">
        <v>16053</v>
      </c>
      <c r="D680" s="26" t="s">
        <v>179</v>
      </c>
      <c r="E680" s="27" t="s">
        <v>235</v>
      </c>
      <c r="F680" s="28" t="s">
        <v>882</v>
      </c>
      <c r="G680" s="26" t="s">
        <v>68</v>
      </c>
      <c r="H680" s="29">
        <v>4800.0600000000004</v>
      </c>
      <c r="J680" s="29">
        <f t="shared" si="40"/>
        <v>4800.0600000000004</v>
      </c>
      <c r="K680" s="29">
        <f t="shared" si="41"/>
        <v>0</v>
      </c>
      <c r="L680" s="24">
        <f t="shared" si="42"/>
        <v>9</v>
      </c>
      <c r="M680" s="24" t="str">
        <f>VLOOKUP(L680,mês!A:B,2,0)</f>
        <v>Setembro</v>
      </c>
      <c r="N680" s="24" t="str">
        <f t="shared" si="43"/>
        <v xml:space="preserve">Diretoria </v>
      </c>
    </row>
    <row r="681" spans="1:14" ht="57" customHeight="1" x14ac:dyDescent="0.2">
      <c r="A681" s="24" t="s">
        <v>451</v>
      </c>
      <c r="B681" s="25">
        <v>44819</v>
      </c>
      <c r="C681" s="26">
        <v>16057</v>
      </c>
      <c r="D681" s="26" t="s">
        <v>160</v>
      </c>
      <c r="E681" s="27" t="s">
        <v>883</v>
      </c>
      <c r="F681" s="28" t="s">
        <v>884</v>
      </c>
      <c r="G681" s="26" t="s">
        <v>68</v>
      </c>
      <c r="H681" s="29">
        <v>1645</v>
      </c>
      <c r="J681" s="29">
        <f t="shared" si="40"/>
        <v>1645</v>
      </c>
      <c r="K681" s="29">
        <f t="shared" si="41"/>
        <v>0</v>
      </c>
      <c r="L681" s="24">
        <f t="shared" si="42"/>
        <v>9</v>
      </c>
      <c r="M681" s="24" t="str">
        <f>VLOOKUP(L681,mês!A:B,2,0)</f>
        <v>Setembro</v>
      </c>
      <c r="N681" s="24" t="str">
        <f t="shared" si="43"/>
        <v xml:space="preserve">Diretoria </v>
      </c>
    </row>
    <row r="682" spans="1:14" ht="57" customHeight="1" x14ac:dyDescent="0.2">
      <c r="A682" s="24" t="s">
        <v>451</v>
      </c>
      <c r="B682" s="25">
        <v>44820</v>
      </c>
      <c r="C682" s="26">
        <v>16061</v>
      </c>
      <c r="D682" s="26" t="s">
        <v>77</v>
      </c>
      <c r="E682" s="27" t="s">
        <v>235</v>
      </c>
      <c r="F682" s="28" t="s">
        <v>217</v>
      </c>
      <c r="G682" s="26" t="s">
        <v>68</v>
      </c>
      <c r="H682" s="29">
        <v>369.2</v>
      </c>
      <c r="J682" s="29">
        <f t="shared" si="40"/>
        <v>369.2</v>
      </c>
      <c r="K682" s="29">
        <f t="shared" si="41"/>
        <v>0</v>
      </c>
      <c r="L682" s="24">
        <f t="shared" si="42"/>
        <v>9</v>
      </c>
      <c r="M682" s="24" t="str">
        <f>VLOOKUP(L682,mês!A:B,2,0)</f>
        <v>Setembro</v>
      </c>
      <c r="N682" s="24" t="str">
        <f t="shared" si="43"/>
        <v xml:space="preserve">Diretoria </v>
      </c>
    </row>
    <row r="683" spans="1:14" ht="57" customHeight="1" x14ac:dyDescent="0.2">
      <c r="A683" s="24" t="s">
        <v>451</v>
      </c>
      <c r="B683" s="25">
        <v>44820</v>
      </c>
      <c r="C683" s="26">
        <v>16062</v>
      </c>
      <c r="D683" s="26" t="s">
        <v>641</v>
      </c>
      <c r="E683" s="27" t="s">
        <v>235</v>
      </c>
      <c r="F683" s="28" t="s">
        <v>217</v>
      </c>
      <c r="G683" s="26" t="s">
        <v>68</v>
      </c>
      <c r="H683" s="29">
        <v>37.25</v>
      </c>
      <c r="J683" s="29">
        <f t="shared" si="40"/>
        <v>37.25</v>
      </c>
      <c r="K683" s="29">
        <f t="shared" si="41"/>
        <v>0</v>
      </c>
      <c r="L683" s="24">
        <f t="shared" si="42"/>
        <v>9</v>
      </c>
      <c r="M683" s="24" t="str">
        <f>VLOOKUP(L683,mês!A:B,2,0)</f>
        <v>Setembro</v>
      </c>
      <c r="N683" s="24" t="str">
        <f t="shared" si="43"/>
        <v xml:space="preserve">Diretoria </v>
      </c>
    </row>
    <row r="684" spans="1:14" ht="57" customHeight="1" x14ac:dyDescent="0.2">
      <c r="A684" s="24" t="s">
        <v>451</v>
      </c>
      <c r="B684" s="25">
        <v>44820</v>
      </c>
      <c r="C684" s="26">
        <v>16064</v>
      </c>
      <c r="D684" s="26" t="s">
        <v>492</v>
      </c>
      <c r="E684" s="27" t="s">
        <v>235</v>
      </c>
      <c r="F684" s="28" t="s">
        <v>217</v>
      </c>
      <c r="G684" s="26" t="s">
        <v>68</v>
      </c>
      <c r="H684" s="29">
        <v>3506.44</v>
      </c>
      <c r="J684" s="29">
        <f t="shared" si="40"/>
        <v>3506.44</v>
      </c>
      <c r="K684" s="29">
        <f t="shared" si="41"/>
        <v>0</v>
      </c>
      <c r="L684" s="24">
        <f t="shared" si="42"/>
        <v>9</v>
      </c>
      <c r="M684" s="24" t="str">
        <f>VLOOKUP(L684,mês!A:B,2,0)</f>
        <v>Setembro</v>
      </c>
      <c r="N684" s="24" t="str">
        <f t="shared" si="43"/>
        <v xml:space="preserve">Diretoria </v>
      </c>
    </row>
    <row r="685" spans="1:14" ht="57" customHeight="1" x14ac:dyDescent="0.2">
      <c r="A685" s="24" t="s">
        <v>451</v>
      </c>
      <c r="B685" s="25">
        <v>44823</v>
      </c>
      <c r="C685" s="26">
        <v>16072</v>
      </c>
      <c r="D685" s="26" t="s">
        <v>478</v>
      </c>
      <c r="E685" s="27" t="s">
        <v>525</v>
      </c>
      <c r="F685" s="28" t="s">
        <v>885</v>
      </c>
      <c r="G685" s="26" t="s">
        <v>68</v>
      </c>
      <c r="H685" s="29">
        <v>72.13</v>
      </c>
      <c r="J685" s="29">
        <f t="shared" si="40"/>
        <v>72.13</v>
      </c>
      <c r="K685" s="29">
        <f t="shared" si="41"/>
        <v>0</v>
      </c>
      <c r="L685" s="24">
        <f t="shared" si="42"/>
        <v>9</v>
      </c>
      <c r="M685" s="24" t="str">
        <f>VLOOKUP(L685,mês!A:B,2,0)</f>
        <v>Setembro</v>
      </c>
      <c r="N685" s="24" t="str">
        <f t="shared" si="43"/>
        <v xml:space="preserve">Diretoria </v>
      </c>
    </row>
    <row r="686" spans="1:14" ht="57" customHeight="1" x14ac:dyDescent="0.2">
      <c r="A686" s="24" t="s">
        <v>451</v>
      </c>
      <c r="B686" s="25">
        <v>44823</v>
      </c>
      <c r="C686" s="26">
        <v>16070</v>
      </c>
      <c r="D686" s="26" t="s">
        <v>886</v>
      </c>
      <c r="E686" s="27" t="s">
        <v>235</v>
      </c>
      <c r="F686" s="28" t="s">
        <v>217</v>
      </c>
      <c r="G686" s="26" t="s">
        <v>68</v>
      </c>
      <c r="H686" s="29">
        <v>16.68</v>
      </c>
      <c r="J686" s="29">
        <f t="shared" si="40"/>
        <v>16.68</v>
      </c>
      <c r="K686" s="29">
        <f t="shared" si="41"/>
        <v>0</v>
      </c>
      <c r="L686" s="24">
        <f t="shared" si="42"/>
        <v>9</v>
      </c>
      <c r="M686" s="24" t="str">
        <f>VLOOKUP(L686,mês!A:B,2,0)</f>
        <v>Setembro</v>
      </c>
      <c r="N686" s="24" t="str">
        <f t="shared" si="43"/>
        <v xml:space="preserve">Diretoria </v>
      </c>
    </row>
    <row r="687" spans="1:14" ht="57" customHeight="1" x14ac:dyDescent="0.2">
      <c r="A687" s="24" t="s">
        <v>451</v>
      </c>
      <c r="B687" s="25">
        <v>44823</v>
      </c>
      <c r="C687" s="26">
        <v>16071</v>
      </c>
      <c r="D687" s="26" t="s">
        <v>492</v>
      </c>
      <c r="E687" s="27" t="s">
        <v>235</v>
      </c>
      <c r="F687" s="28" t="s">
        <v>217</v>
      </c>
      <c r="G687" s="26" t="s">
        <v>68</v>
      </c>
      <c r="H687" s="29">
        <v>1737.75</v>
      </c>
      <c r="J687" s="29">
        <f t="shared" si="40"/>
        <v>1737.75</v>
      </c>
      <c r="K687" s="29">
        <f t="shared" si="41"/>
        <v>0</v>
      </c>
      <c r="L687" s="24">
        <f t="shared" si="42"/>
        <v>9</v>
      </c>
      <c r="M687" s="24" t="str">
        <f>VLOOKUP(L687,mês!A:B,2,0)</f>
        <v>Setembro</v>
      </c>
      <c r="N687" s="24" t="str">
        <f t="shared" si="43"/>
        <v xml:space="preserve">Diretoria </v>
      </c>
    </row>
    <row r="688" spans="1:14" ht="57" customHeight="1" x14ac:dyDescent="0.2">
      <c r="A688" s="24" t="s">
        <v>451</v>
      </c>
      <c r="B688" s="25">
        <v>44823</v>
      </c>
      <c r="C688" s="26">
        <v>16073</v>
      </c>
      <c r="D688" s="26" t="s">
        <v>508</v>
      </c>
      <c r="E688" s="27" t="s">
        <v>235</v>
      </c>
      <c r="F688" s="28" t="s">
        <v>217</v>
      </c>
      <c r="G688" s="26" t="s">
        <v>68</v>
      </c>
      <c r="H688" s="29">
        <v>544.42999999999995</v>
      </c>
      <c r="J688" s="29">
        <f t="shared" si="40"/>
        <v>544.42999999999995</v>
      </c>
      <c r="K688" s="29">
        <f t="shared" si="41"/>
        <v>0</v>
      </c>
      <c r="L688" s="24">
        <f t="shared" si="42"/>
        <v>9</v>
      </c>
      <c r="M688" s="24" t="str">
        <f>VLOOKUP(L688,mês!A:B,2,0)</f>
        <v>Setembro</v>
      </c>
      <c r="N688" s="24" t="str">
        <f t="shared" si="43"/>
        <v xml:space="preserve">Diretoria </v>
      </c>
    </row>
    <row r="689" spans="1:14" ht="57" customHeight="1" x14ac:dyDescent="0.2">
      <c r="A689" s="24" t="s">
        <v>451</v>
      </c>
      <c r="B689" s="25">
        <v>44825</v>
      </c>
      <c r="C689" s="26">
        <v>16078</v>
      </c>
      <c r="D689" s="26" t="s">
        <v>65</v>
      </c>
      <c r="E689" s="27" t="s">
        <v>87</v>
      </c>
      <c r="F689" s="28" t="s">
        <v>887</v>
      </c>
      <c r="G689" s="26" t="s">
        <v>68</v>
      </c>
      <c r="H689" s="29">
        <v>400</v>
      </c>
      <c r="J689" s="29">
        <f t="shared" si="40"/>
        <v>400</v>
      </c>
      <c r="K689" s="29">
        <f t="shared" si="41"/>
        <v>0</v>
      </c>
      <c r="L689" s="24">
        <f t="shared" si="42"/>
        <v>9</v>
      </c>
      <c r="M689" s="24" t="str">
        <f>VLOOKUP(L689,mês!A:B,2,0)</f>
        <v>Setembro</v>
      </c>
      <c r="N689" s="24" t="str">
        <f t="shared" si="43"/>
        <v xml:space="preserve">Diretoria </v>
      </c>
    </row>
    <row r="690" spans="1:14" ht="57" customHeight="1" x14ac:dyDescent="0.2">
      <c r="A690" s="24" t="s">
        <v>451</v>
      </c>
      <c r="B690" s="25">
        <v>44825</v>
      </c>
      <c r="C690" s="26">
        <v>16079</v>
      </c>
      <c r="D690" s="26" t="s">
        <v>65</v>
      </c>
      <c r="E690" s="27" t="s">
        <v>235</v>
      </c>
      <c r="F690" s="28" t="s">
        <v>217</v>
      </c>
      <c r="G690" s="26" t="s">
        <v>68</v>
      </c>
      <c r="H690" s="29">
        <v>135.96</v>
      </c>
      <c r="J690" s="29">
        <f t="shared" si="40"/>
        <v>135.96</v>
      </c>
      <c r="K690" s="29">
        <f t="shared" si="41"/>
        <v>0</v>
      </c>
      <c r="L690" s="24">
        <f t="shared" si="42"/>
        <v>9</v>
      </c>
      <c r="M690" s="24" t="str">
        <f>VLOOKUP(L690,mês!A:B,2,0)</f>
        <v>Setembro</v>
      </c>
      <c r="N690" s="24" t="str">
        <f t="shared" si="43"/>
        <v xml:space="preserve">Diretoria </v>
      </c>
    </row>
    <row r="691" spans="1:14" ht="57" customHeight="1" x14ac:dyDescent="0.2">
      <c r="A691" s="24" t="s">
        <v>451</v>
      </c>
      <c r="B691" s="25">
        <v>44826</v>
      </c>
      <c r="C691" s="26">
        <v>16086</v>
      </c>
      <c r="D691" s="26" t="s">
        <v>494</v>
      </c>
      <c r="E691" s="27" t="s">
        <v>545</v>
      </c>
      <c r="F691" s="28" t="s">
        <v>888</v>
      </c>
      <c r="G691" s="26" t="s">
        <v>68</v>
      </c>
      <c r="H691" s="29">
        <v>320</v>
      </c>
      <c r="J691" s="29">
        <f t="shared" si="40"/>
        <v>320</v>
      </c>
      <c r="K691" s="29">
        <f t="shared" si="41"/>
        <v>0</v>
      </c>
      <c r="L691" s="24">
        <f t="shared" si="42"/>
        <v>9</v>
      </c>
      <c r="M691" s="24" t="str">
        <f>VLOOKUP(L691,mês!A:B,2,0)</f>
        <v>Setembro</v>
      </c>
      <c r="N691" s="24" t="str">
        <f t="shared" si="43"/>
        <v xml:space="preserve">Diretoria </v>
      </c>
    </row>
    <row r="692" spans="1:14" ht="57" customHeight="1" x14ac:dyDescent="0.2">
      <c r="A692" s="24" t="s">
        <v>451</v>
      </c>
      <c r="B692" s="25">
        <v>44826</v>
      </c>
      <c r="C692" s="26">
        <v>16087</v>
      </c>
      <c r="D692" s="26" t="s">
        <v>65</v>
      </c>
      <c r="E692" s="27" t="s">
        <v>535</v>
      </c>
      <c r="F692" s="28" t="s">
        <v>889</v>
      </c>
      <c r="G692" s="26" t="s">
        <v>68</v>
      </c>
      <c r="H692" s="29">
        <v>6875.05</v>
      </c>
      <c r="J692" s="29">
        <f t="shared" si="40"/>
        <v>6875.05</v>
      </c>
      <c r="K692" s="29">
        <f t="shared" si="41"/>
        <v>0</v>
      </c>
      <c r="L692" s="24">
        <f t="shared" si="42"/>
        <v>9</v>
      </c>
      <c r="M692" s="24" t="str">
        <f>VLOOKUP(L692,mês!A:B,2,0)</f>
        <v>Setembro</v>
      </c>
      <c r="N692" s="24" t="str">
        <f t="shared" si="43"/>
        <v xml:space="preserve">Diretoria </v>
      </c>
    </row>
    <row r="693" spans="1:14" ht="57" customHeight="1" x14ac:dyDescent="0.2">
      <c r="A693" s="24" t="s">
        <v>451</v>
      </c>
      <c r="B693" s="25">
        <v>44826</v>
      </c>
      <c r="C693" s="26">
        <v>16083</v>
      </c>
      <c r="D693" s="26" t="s">
        <v>492</v>
      </c>
      <c r="E693" s="27" t="s">
        <v>235</v>
      </c>
      <c r="F693" s="28" t="s">
        <v>217</v>
      </c>
      <c r="G693" s="26" t="s">
        <v>68</v>
      </c>
      <c r="H693" s="29">
        <v>2276.69</v>
      </c>
      <c r="J693" s="29">
        <f t="shared" si="40"/>
        <v>2276.69</v>
      </c>
      <c r="K693" s="29">
        <f t="shared" si="41"/>
        <v>0</v>
      </c>
      <c r="L693" s="24">
        <f t="shared" si="42"/>
        <v>9</v>
      </c>
      <c r="M693" s="24" t="str">
        <f>VLOOKUP(L693,mês!A:B,2,0)</f>
        <v>Setembro</v>
      </c>
      <c r="N693" s="24" t="str">
        <f t="shared" si="43"/>
        <v xml:space="preserve">Diretoria </v>
      </c>
    </row>
    <row r="694" spans="1:14" ht="57" customHeight="1" x14ac:dyDescent="0.2">
      <c r="A694" s="24" t="s">
        <v>451</v>
      </c>
      <c r="B694" s="25">
        <v>44826</v>
      </c>
      <c r="C694" s="26">
        <v>16084</v>
      </c>
      <c r="D694" s="26" t="s">
        <v>91</v>
      </c>
      <c r="E694" s="27" t="s">
        <v>235</v>
      </c>
      <c r="F694" s="28" t="s">
        <v>217</v>
      </c>
      <c r="G694" s="26" t="s">
        <v>68</v>
      </c>
      <c r="H694" s="29">
        <v>104.56</v>
      </c>
      <c r="J694" s="29">
        <f t="shared" si="40"/>
        <v>104.56</v>
      </c>
      <c r="K694" s="29">
        <f t="shared" si="41"/>
        <v>0</v>
      </c>
      <c r="L694" s="24">
        <f t="shared" si="42"/>
        <v>9</v>
      </c>
      <c r="M694" s="24" t="str">
        <f>VLOOKUP(L694,mês!A:B,2,0)</f>
        <v>Setembro</v>
      </c>
      <c r="N694" s="24" t="str">
        <f t="shared" si="43"/>
        <v xml:space="preserve">Diretoria </v>
      </c>
    </row>
    <row r="695" spans="1:14" ht="57" customHeight="1" x14ac:dyDescent="0.2">
      <c r="A695" s="24" t="s">
        <v>451</v>
      </c>
      <c r="B695" s="25">
        <v>44831</v>
      </c>
      <c r="C695" s="26">
        <v>16096</v>
      </c>
      <c r="D695" s="26" t="s">
        <v>160</v>
      </c>
      <c r="E695" s="27" t="s">
        <v>890</v>
      </c>
      <c r="F695" s="28" t="s">
        <v>891</v>
      </c>
      <c r="G695" s="26" t="s">
        <v>68</v>
      </c>
      <c r="H695" s="29">
        <v>565</v>
      </c>
      <c r="J695" s="29">
        <f t="shared" si="40"/>
        <v>565</v>
      </c>
      <c r="K695" s="29">
        <f t="shared" si="41"/>
        <v>0</v>
      </c>
      <c r="L695" s="24">
        <f t="shared" si="42"/>
        <v>9</v>
      </c>
      <c r="M695" s="24" t="str">
        <f>VLOOKUP(L695,mês!A:B,2,0)</f>
        <v>Setembro</v>
      </c>
      <c r="N695" s="24" t="str">
        <f t="shared" si="43"/>
        <v xml:space="preserve">Diretoria </v>
      </c>
    </row>
    <row r="696" spans="1:14" ht="57" customHeight="1" x14ac:dyDescent="0.2">
      <c r="A696" s="24" t="s">
        <v>451</v>
      </c>
      <c r="B696" s="25">
        <v>44831</v>
      </c>
      <c r="C696" s="26">
        <v>16097</v>
      </c>
      <c r="D696" s="26" t="s">
        <v>640</v>
      </c>
      <c r="E696" s="27" t="s">
        <v>892</v>
      </c>
      <c r="F696" s="28" t="s">
        <v>893</v>
      </c>
      <c r="G696" s="26" t="s">
        <v>68</v>
      </c>
      <c r="H696" s="29">
        <v>167.2</v>
      </c>
      <c r="J696" s="29">
        <f t="shared" si="40"/>
        <v>167.2</v>
      </c>
      <c r="K696" s="29">
        <f t="shared" si="41"/>
        <v>0</v>
      </c>
      <c r="L696" s="24">
        <f t="shared" si="42"/>
        <v>9</v>
      </c>
      <c r="M696" s="24" t="str">
        <f>VLOOKUP(L696,mês!A:B,2,0)</f>
        <v>Setembro</v>
      </c>
      <c r="N696" s="24" t="str">
        <f t="shared" si="43"/>
        <v xml:space="preserve">Diretoria </v>
      </c>
    </row>
    <row r="697" spans="1:14" ht="57" customHeight="1" x14ac:dyDescent="0.2">
      <c r="A697" s="24" t="s">
        <v>451</v>
      </c>
      <c r="B697" s="25">
        <v>44831</v>
      </c>
      <c r="C697" s="26">
        <v>16098</v>
      </c>
      <c r="D697" s="26" t="s">
        <v>65</v>
      </c>
      <c r="E697" s="27" t="s">
        <v>711</v>
      </c>
      <c r="F697" s="28" t="s">
        <v>894</v>
      </c>
      <c r="G697" s="26" t="s">
        <v>68</v>
      </c>
      <c r="H697" s="29">
        <v>69.27</v>
      </c>
      <c r="J697" s="29">
        <f t="shared" si="40"/>
        <v>69.27</v>
      </c>
      <c r="K697" s="29">
        <f t="shared" si="41"/>
        <v>0</v>
      </c>
      <c r="L697" s="24">
        <f t="shared" si="42"/>
        <v>9</v>
      </c>
      <c r="M697" s="24" t="str">
        <f>VLOOKUP(L697,mês!A:B,2,0)</f>
        <v>Setembro</v>
      </c>
      <c r="N697" s="24" t="str">
        <f t="shared" si="43"/>
        <v xml:space="preserve">Diretoria </v>
      </c>
    </row>
    <row r="698" spans="1:14" ht="57" customHeight="1" x14ac:dyDescent="0.2">
      <c r="A698" s="24" t="s">
        <v>451</v>
      </c>
      <c r="B698" s="25">
        <v>44832</v>
      </c>
      <c r="C698" s="26">
        <v>16105</v>
      </c>
      <c r="D698" s="26" t="s">
        <v>65</v>
      </c>
      <c r="E698" s="27" t="s">
        <v>535</v>
      </c>
      <c r="F698" s="28" t="s">
        <v>895</v>
      </c>
      <c r="G698" s="26" t="s">
        <v>68</v>
      </c>
      <c r="H698" s="29">
        <v>6603.05</v>
      </c>
      <c r="J698" s="29">
        <f t="shared" si="40"/>
        <v>6603.05</v>
      </c>
      <c r="K698" s="29">
        <f t="shared" si="41"/>
        <v>0</v>
      </c>
      <c r="L698" s="24">
        <f t="shared" si="42"/>
        <v>9</v>
      </c>
      <c r="M698" s="24" t="str">
        <f>VLOOKUP(L698,mês!A:B,2,0)</f>
        <v>Setembro</v>
      </c>
      <c r="N698" s="24" t="str">
        <f t="shared" si="43"/>
        <v xml:space="preserve">Diretoria </v>
      </c>
    </row>
    <row r="699" spans="1:14" ht="57" customHeight="1" x14ac:dyDescent="0.2">
      <c r="A699" s="24" t="s">
        <v>451</v>
      </c>
      <c r="B699" s="25">
        <v>44832</v>
      </c>
      <c r="C699" s="26">
        <v>16109</v>
      </c>
      <c r="D699" s="26" t="s">
        <v>91</v>
      </c>
      <c r="E699" s="27" t="s">
        <v>896</v>
      </c>
      <c r="F699" s="28" t="s">
        <v>897</v>
      </c>
      <c r="G699" s="26" t="s">
        <v>68</v>
      </c>
      <c r="H699" s="29">
        <v>12445.68</v>
      </c>
      <c r="J699" s="29">
        <f t="shared" si="40"/>
        <v>12445.68</v>
      </c>
      <c r="K699" s="29">
        <f t="shared" si="41"/>
        <v>0</v>
      </c>
      <c r="L699" s="24">
        <f t="shared" si="42"/>
        <v>9</v>
      </c>
      <c r="M699" s="24" t="str">
        <f>VLOOKUP(L699,mês!A:B,2,0)</f>
        <v>Setembro</v>
      </c>
      <c r="N699" s="24" t="str">
        <f t="shared" si="43"/>
        <v xml:space="preserve">Diretoria </v>
      </c>
    </row>
    <row r="700" spans="1:14" ht="57" customHeight="1" x14ac:dyDescent="0.2">
      <c r="A700" s="24" t="s">
        <v>451</v>
      </c>
      <c r="B700" s="25">
        <v>44833</v>
      </c>
      <c r="C700" s="26">
        <v>16112</v>
      </c>
      <c r="D700" s="26" t="s">
        <v>65</v>
      </c>
      <c r="E700" s="27" t="s">
        <v>338</v>
      </c>
      <c r="F700" s="28" t="s">
        <v>898</v>
      </c>
      <c r="G700" s="26" t="s">
        <v>68</v>
      </c>
      <c r="H700" s="29">
        <v>2100</v>
      </c>
      <c r="J700" s="29">
        <f t="shared" si="40"/>
        <v>2100</v>
      </c>
      <c r="K700" s="29">
        <f t="shared" si="41"/>
        <v>0</v>
      </c>
      <c r="L700" s="24">
        <f t="shared" si="42"/>
        <v>9</v>
      </c>
      <c r="M700" s="24" t="str">
        <f>VLOOKUP(L700,mês!A:B,2,0)</f>
        <v>Setembro</v>
      </c>
      <c r="N700" s="24" t="str">
        <f t="shared" si="43"/>
        <v xml:space="preserve">Diretoria </v>
      </c>
    </row>
    <row r="701" spans="1:14" ht="57" customHeight="1" x14ac:dyDescent="0.2">
      <c r="A701" s="24" t="s">
        <v>451</v>
      </c>
      <c r="B701" s="25">
        <v>44837</v>
      </c>
      <c r="C701" s="26">
        <v>16100</v>
      </c>
      <c r="D701" s="26" t="s">
        <v>600</v>
      </c>
      <c r="E701" s="27" t="s">
        <v>245</v>
      </c>
      <c r="F701" s="28" t="s">
        <v>899</v>
      </c>
      <c r="G701" s="26" t="s">
        <v>68</v>
      </c>
      <c r="H701" s="29">
        <v>8.52</v>
      </c>
      <c r="J701" s="29">
        <f t="shared" si="40"/>
        <v>8.52</v>
      </c>
      <c r="K701" s="29">
        <f t="shared" si="41"/>
        <v>0</v>
      </c>
      <c r="L701" s="24">
        <f t="shared" si="42"/>
        <v>10</v>
      </c>
      <c r="M701" s="24" t="str">
        <f>VLOOKUP(L701,mês!A:B,2,0)</f>
        <v>Outubro</v>
      </c>
      <c r="N701" s="24" t="str">
        <f t="shared" si="43"/>
        <v xml:space="preserve">Diretoria </v>
      </c>
    </row>
    <row r="702" spans="1:14" ht="57" customHeight="1" x14ac:dyDescent="0.2">
      <c r="A702" s="24" t="s">
        <v>451</v>
      </c>
      <c r="B702" s="25">
        <v>44837</v>
      </c>
      <c r="C702" s="26">
        <v>16111</v>
      </c>
      <c r="D702" s="26" t="s">
        <v>636</v>
      </c>
      <c r="E702" s="27" t="s">
        <v>900</v>
      </c>
      <c r="F702" s="28" t="s">
        <v>901</v>
      </c>
      <c r="G702" s="26" t="s">
        <v>68</v>
      </c>
      <c r="H702" s="29">
        <v>91.12</v>
      </c>
      <c r="J702" s="29">
        <f t="shared" si="40"/>
        <v>91.12</v>
      </c>
      <c r="K702" s="29">
        <f t="shared" si="41"/>
        <v>0</v>
      </c>
      <c r="L702" s="24">
        <f t="shared" si="42"/>
        <v>10</v>
      </c>
      <c r="M702" s="24" t="str">
        <f>VLOOKUP(L702,mês!A:B,2,0)</f>
        <v>Outubro</v>
      </c>
      <c r="N702" s="24" t="str">
        <f t="shared" si="43"/>
        <v xml:space="preserve">Diretoria </v>
      </c>
    </row>
    <row r="703" spans="1:14" ht="57" customHeight="1" x14ac:dyDescent="0.2">
      <c r="A703" s="24" t="s">
        <v>451</v>
      </c>
      <c r="B703" s="25">
        <v>44837</v>
      </c>
      <c r="C703" s="26">
        <v>16117</v>
      </c>
      <c r="D703" s="26" t="s">
        <v>189</v>
      </c>
      <c r="E703" s="27" t="s">
        <v>304</v>
      </c>
      <c r="F703" s="28" t="s">
        <v>902</v>
      </c>
      <c r="G703" s="26" t="s">
        <v>68</v>
      </c>
      <c r="H703" s="29">
        <v>276</v>
      </c>
      <c r="J703" s="29">
        <f t="shared" si="40"/>
        <v>276</v>
      </c>
      <c r="K703" s="29">
        <f t="shared" si="41"/>
        <v>0</v>
      </c>
      <c r="L703" s="24">
        <f t="shared" si="42"/>
        <v>10</v>
      </c>
      <c r="M703" s="24" t="str">
        <f>VLOOKUP(L703,mês!A:B,2,0)</f>
        <v>Outubro</v>
      </c>
      <c r="N703" s="24" t="str">
        <f t="shared" si="43"/>
        <v xml:space="preserve">Diretoria </v>
      </c>
    </row>
    <row r="704" spans="1:14" ht="57" customHeight="1" x14ac:dyDescent="0.2">
      <c r="A704" s="24" t="s">
        <v>451</v>
      </c>
      <c r="B704" s="25">
        <v>44837</v>
      </c>
      <c r="C704" s="26">
        <v>16122</v>
      </c>
      <c r="D704" s="26" t="s">
        <v>65</v>
      </c>
      <c r="E704" s="27" t="s">
        <v>568</v>
      </c>
      <c r="F704" s="28" t="s">
        <v>903</v>
      </c>
      <c r="G704" s="26" t="s">
        <v>68</v>
      </c>
      <c r="H704" s="29">
        <v>220</v>
      </c>
      <c r="J704" s="29">
        <f t="shared" si="40"/>
        <v>220</v>
      </c>
      <c r="K704" s="29">
        <f t="shared" si="41"/>
        <v>0</v>
      </c>
      <c r="L704" s="24">
        <f t="shared" si="42"/>
        <v>10</v>
      </c>
      <c r="M704" s="24" t="str">
        <f>VLOOKUP(L704,mês!A:B,2,0)</f>
        <v>Outubro</v>
      </c>
      <c r="N704" s="24" t="str">
        <f t="shared" si="43"/>
        <v xml:space="preserve">Diretoria </v>
      </c>
    </row>
    <row r="705" spans="1:14" ht="57" customHeight="1" x14ac:dyDescent="0.2">
      <c r="A705" s="24" t="s">
        <v>451</v>
      </c>
      <c r="B705" s="25">
        <v>44837</v>
      </c>
      <c r="C705" s="26">
        <v>16124</v>
      </c>
      <c r="D705" s="26" t="s">
        <v>494</v>
      </c>
      <c r="E705" s="27" t="s">
        <v>545</v>
      </c>
      <c r="F705" s="28" t="s">
        <v>904</v>
      </c>
      <c r="G705" s="26" t="s">
        <v>68</v>
      </c>
      <c r="H705" s="29">
        <v>420</v>
      </c>
      <c r="J705" s="29">
        <f t="shared" si="40"/>
        <v>420</v>
      </c>
      <c r="K705" s="29">
        <f t="shared" si="41"/>
        <v>0</v>
      </c>
      <c r="L705" s="24">
        <f t="shared" si="42"/>
        <v>10</v>
      </c>
      <c r="M705" s="24" t="str">
        <f>VLOOKUP(L705,mês!A:B,2,0)</f>
        <v>Outubro</v>
      </c>
      <c r="N705" s="24" t="str">
        <f t="shared" si="43"/>
        <v xml:space="preserve">Diretoria </v>
      </c>
    </row>
    <row r="706" spans="1:14" ht="57" customHeight="1" x14ac:dyDescent="0.2">
      <c r="A706" s="24" t="s">
        <v>451</v>
      </c>
      <c r="B706" s="25">
        <v>44838</v>
      </c>
      <c r="C706" s="26">
        <v>16113</v>
      </c>
      <c r="D706" s="26" t="s">
        <v>65</v>
      </c>
      <c r="E706" s="27" t="s">
        <v>245</v>
      </c>
      <c r="F706" s="28" t="s">
        <v>905</v>
      </c>
      <c r="G706" s="26" t="s">
        <v>68</v>
      </c>
      <c r="H706" s="29">
        <v>31.04</v>
      </c>
      <c r="J706" s="29">
        <f t="shared" si="40"/>
        <v>31.04</v>
      </c>
      <c r="K706" s="29">
        <f t="shared" si="41"/>
        <v>0</v>
      </c>
      <c r="L706" s="24">
        <f t="shared" si="42"/>
        <v>10</v>
      </c>
      <c r="M706" s="24" t="str">
        <f>VLOOKUP(L706,mês!A:B,2,0)</f>
        <v>Outubro</v>
      </c>
      <c r="N706" s="24" t="str">
        <f t="shared" si="43"/>
        <v xml:space="preserve">Diretoria </v>
      </c>
    </row>
    <row r="707" spans="1:14" ht="57" customHeight="1" x14ac:dyDescent="0.2">
      <c r="A707" s="24" t="s">
        <v>451</v>
      </c>
      <c r="B707" s="25">
        <v>44839</v>
      </c>
      <c r="C707" s="26">
        <v>16129</v>
      </c>
      <c r="D707" s="26" t="s">
        <v>151</v>
      </c>
      <c r="E707" s="27" t="s">
        <v>210</v>
      </c>
      <c r="F707" s="28" t="s">
        <v>906</v>
      </c>
      <c r="G707" s="26" t="s">
        <v>68</v>
      </c>
      <c r="H707" s="29">
        <v>15900</v>
      </c>
      <c r="J707" s="29">
        <f t="shared" ref="J707:J770" si="44">IF(G707="Não",0,H707)</f>
        <v>15900</v>
      </c>
      <c r="K707" s="29">
        <f t="shared" ref="K707:K770" si="45">IF(G707="Não",H707,0)</f>
        <v>0</v>
      </c>
      <c r="L707" s="24">
        <f t="shared" ref="L707:L770" si="46">MONTH(B707)</f>
        <v>10</v>
      </c>
      <c r="M707" s="24" t="str">
        <f>VLOOKUP(L707,mês!A:B,2,0)</f>
        <v>Outubro</v>
      </c>
      <c r="N707" s="24" t="str">
        <f t="shared" ref="N707:N770" si="47">LEFT(A707,SEARCH("-",A707)-1)</f>
        <v xml:space="preserve">Diretoria </v>
      </c>
    </row>
    <row r="708" spans="1:14" ht="57" customHeight="1" x14ac:dyDescent="0.2">
      <c r="A708" s="24" t="s">
        <v>451</v>
      </c>
      <c r="B708" s="25">
        <v>44839</v>
      </c>
      <c r="C708" s="26">
        <v>16131</v>
      </c>
      <c r="D708" s="26" t="s">
        <v>493</v>
      </c>
      <c r="E708" s="27" t="s">
        <v>754</v>
      </c>
      <c r="F708" s="28" t="s">
        <v>907</v>
      </c>
      <c r="G708" s="26" t="s">
        <v>68</v>
      </c>
      <c r="H708" s="29">
        <v>136</v>
      </c>
      <c r="J708" s="29">
        <f t="shared" si="44"/>
        <v>136</v>
      </c>
      <c r="K708" s="29">
        <f t="shared" si="45"/>
        <v>0</v>
      </c>
      <c r="L708" s="24">
        <f t="shared" si="46"/>
        <v>10</v>
      </c>
      <c r="M708" s="24" t="str">
        <f>VLOOKUP(L708,mês!A:B,2,0)</f>
        <v>Outubro</v>
      </c>
      <c r="N708" s="24" t="str">
        <f t="shared" si="47"/>
        <v xml:space="preserve">Diretoria </v>
      </c>
    </row>
    <row r="709" spans="1:14" ht="57" customHeight="1" x14ac:dyDescent="0.2">
      <c r="A709" s="24" t="s">
        <v>451</v>
      </c>
      <c r="B709" s="25">
        <v>44839</v>
      </c>
      <c r="C709" s="26">
        <v>16140</v>
      </c>
      <c r="D709" s="26" t="s">
        <v>65</v>
      </c>
      <c r="E709" s="27" t="s">
        <v>908</v>
      </c>
      <c r="F709" s="28" t="s">
        <v>909</v>
      </c>
      <c r="G709" s="26" t="s">
        <v>68</v>
      </c>
      <c r="H709" s="29">
        <v>31032</v>
      </c>
      <c r="J709" s="29">
        <f t="shared" si="44"/>
        <v>31032</v>
      </c>
      <c r="K709" s="29">
        <f t="shared" si="45"/>
        <v>0</v>
      </c>
      <c r="L709" s="24">
        <f t="shared" si="46"/>
        <v>10</v>
      </c>
      <c r="M709" s="24" t="str">
        <f>VLOOKUP(L709,mês!A:B,2,0)</f>
        <v>Outubro</v>
      </c>
      <c r="N709" s="24" t="str">
        <f t="shared" si="47"/>
        <v xml:space="preserve">Diretoria </v>
      </c>
    </row>
    <row r="710" spans="1:14" ht="57" customHeight="1" x14ac:dyDescent="0.2">
      <c r="A710" s="24" t="s">
        <v>451</v>
      </c>
      <c r="B710" s="25">
        <v>44839</v>
      </c>
      <c r="C710" s="26">
        <v>16132</v>
      </c>
      <c r="D710" s="26" t="s">
        <v>179</v>
      </c>
      <c r="E710" s="27" t="s">
        <v>75</v>
      </c>
      <c r="F710" s="28" t="s">
        <v>910</v>
      </c>
      <c r="G710" s="26" t="s">
        <v>68</v>
      </c>
      <c r="H710" s="29">
        <v>799.79</v>
      </c>
      <c r="J710" s="29">
        <f t="shared" si="44"/>
        <v>799.79</v>
      </c>
      <c r="K710" s="29">
        <f t="shared" si="45"/>
        <v>0</v>
      </c>
      <c r="L710" s="24">
        <f t="shared" si="46"/>
        <v>10</v>
      </c>
      <c r="M710" s="24" t="str">
        <f>VLOOKUP(L710,mês!A:B,2,0)</f>
        <v>Outubro</v>
      </c>
      <c r="N710" s="24" t="str">
        <f t="shared" si="47"/>
        <v xml:space="preserve">Diretoria </v>
      </c>
    </row>
    <row r="711" spans="1:14" ht="57" customHeight="1" x14ac:dyDescent="0.2">
      <c r="A711" s="24" t="s">
        <v>451</v>
      </c>
      <c r="B711" s="25">
        <v>44840</v>
      </c>
      <c r="C711" s="26">
        <v>16146</v>
      </c>
      <c r="D711" s="26" t="s">
        <v>65</v>
      </c>
      <c r="E711" s="27" t="s">
        <v>418</v>
      </c>
      <c r="F711" s="28" t="s">
        <v>911</v>
      </c>
      <c r="G711" s="26" t="s">
        <v>68</v>
      </c>
      <c r="H711" s="29">
        <v>3823.91</v>
      </c>
      <c r="J711" s="29">
        <f t="shared" si="44"/>
        <v>3823.91</v>
      </c>
      <c r="K711" s="29">
        <f t="shared" si="45"/>
        <v>0</v>
      </c>
      <c r="L711" s="24">
        <f t="shared" si="46"/>
        <v>10</v>
      </c>
      <c r="M711" s="24" t="str">
        <f>VLOOKUP(L711,mês!A:B,2,0)</f>
        <v>Outubro</v>
      </c>
      <c r="N711" s="24" t="str">
        <f t="shared" si="47"/>
        <v xml:space="preserve">Diretoria </v>
      </c>
    </row>
    <row r="712" spans="1:14" ht="57" customHeight="1" x14ac:dyDescent="0.2">
      <c r="A712" s="24" t="s">
        <v>451</v>
      </c>
      <c r="B712" s="25">
        <v>44841</v>
      </c>
      <c r="C712" s="26">
        <v>16150</v>
      </c>
      <c r="D712" s="26" t="s">
        <v>65</v>
      </c>
      <c r="E712" s="27" t="s">
        <v>912</v>
      </c>
      <c r="F712" s="28" t="s">
        <v>913</v>
      </c>
      <c r="G712" s="26" t="s">
        <v>68</v>
      </c>
      <c r="H712" s="29">
        <v>15600</v>
      </c>
      <c r="J712" s="29">
        <f t="shared" si="44"/>
        <v>15600</v>
      </c>
      <c r="K712" s="29">
        <f t="shared" si="45"/>
        <v>0</v>
      </c>
      <c r="L712" s="24">
        <f t="shared" si="46"/>
        <v>10</v>
      </c>
      <c r="M712" s="24" t="str">
        <f>VLOOKUP(L712,mês!A:B,2,0)</f>
        <v>Outubro</v>
      </c>
      <c r="N712" s="24" t="str">
        <f t="shared" si="47"/>
        <v xml:space="preserve">Diretoria </v>
      </c>
    </row>
    <row r="713" spans="1:14" ht="57" customHeight="1" x14ac:dyDescent="0.2">
      <c r="A713" s="24" t="s">
        <v>451</v>
      </c>
      <c r="B713" s="25">
        <v>44844</v>
      </c>
      <c r="C713" s="26">
        <v>16151</v>
      </c>
      <c r="D713" s="26" t="s">
        <v>65</v>
      </c>
      <c r="E713" s="27" t="s">
        <v>914</v>
      </c>
      <c r="F713" s="28" t="s">
        <v>915</v>
      </c>
      <c r="G713" s="26" t="s">
        <v>68</v>
      </c>
      <c r="H713" s="29">
        <v>1000</v>
      </c>
      <c r="J713" s="29">
        <f t="shared" si="44"/>
        <v>1000</v>
      </c>
      <c r="K713" s="29">
        <f t="shared" si="45"/>
        <v>0</v>
      </c>
      <c r="L713" s="24">
        <f t="shared" si="46"/>
        <v>10</v>
      </c>
      <c r="M713" s="24" t="str">
        <f>VLOOKUP(L713,mês!A:B,2,0)</f>
        <v>Outubro</v>
      </c>
      <c r="N713" s="24" t="str">
        <f t="shared" si="47"/>
        <v xml:space="preserve">Diretoria </v>
      </c>
    </row>
    <row r="714" spans="1:14" ht="57" customHeight="1" x14ac:dyDescent="0.2">
      <c r="A714" s="24" t="s">
        <v>451</v>
      </c>
      <c r="B714" s="25">
        <v>44844</v>
      </c>
      <c r="C714" s="26">
        <v>16152</v>
      </c>
      <c r="D714" s="26" t="s">
        <v>65</v>
      </c>
      <c r="E714" s="27" t="s">
        <v>916</v>
      </c>
      <c r="F714" s="28" t="s">
        <v>917</v>
      </c>
      <c r="G714" s="26" t="s">
        <v>68</v>
      </c>
      <c r="H714" s="29">
        <v>160.65</v>
      </c>
      <c r="J714" s="29">
        <f t="shared" si="44"/>
        <v>160.65</v>
      </c>
      <c r="K714" s="29">
        <f t="shared" si="45"/>
        <v>0</v>
      </c>
      <c r="L714" s="24">
        <f t="shared" si="46"/>
        <v>10</v>
      </c>
      <c r="M714" s="24" t="str">
        <f>VLOOKUP(L714,mês!A:B,2,0)</f>
        <v>Outubro</v>
      </c>
      <c r="N714" s="24" t="str">
        <f t="shared" si="47"/>
        <v xml:space="preserve">Diretoria </v>
      </c>
    </row>
    <row r="715" spans="1:14" ht="57" customHeight="1" x14ac:dyDescent="0.2">
      <c r="A715" s="24" t="s">
        <v>451</v>
      </c>
      <c r="B715" s="25">
        <v>44844</v>
      </c>
      <c r="C715" s="26">
        <v>16165</v>
      </c>
      <c r="D715" s="26" t="s">
        <v>65</v>
      </c>
      <c r="E715" s="27" t="s">
        <v>535</v>
      </c>
      <c r="F715" s="28" t="s">
        <v>918</v>
      </c>
      <c r="G715" s="26" t="s">
        <v>68</v>
      </c>
      <c r="H715" s="29">
        <v>978.89</v>
      </c>
      <c r="J715" s="29">
        <f t="shared" si="44"/>
        <v>978.89</v>
      </c>
      <c r="K715" s="29">
        <f t="shared" si="45"/>
        <v>0</v>
      </c>
      <c r="L715" s="24">
        <f t="shared" si="46"/>
        <v>10</v>
      </c>
      <c r="M715" s="24" t="str">
        <f>VLOOKUP(L715,mês!A:B,2,0)</f>
        <v>Outubro</v>
      </c>
      <c r="N715" s="24" t="str">
        <f t="shared" si="47"/>
        <v xml:space="preserve">Diretoria </v>
      </c>
    </row>
    <row r="716" spans="1:14" ht="57" customHeight="1" x14ac:dyDescent="0.2">
      <c r="A716" s="24" t="s">
        <v>451</v>
      </c>
      <c r="B716" s="25">
        <v>44844</v>
      </c>
      <c r="C716" s="26">
        <v>16167</v>
      </c>
      <c r="D716" s="26" t="s">
        <v>65</v>
      </c>
      <c r="E716" s="27" t="s">
        <v>919</v>
      </c>
      <c r="F716" s="28" t="s">
        <v>920</v>
      </c>
      <c r="G716" s="26" t="s">
        <v>68</v>
      </c>
      <c r="H716" s="29">
        <v>800</v>
      </c>
      <c r="J716" s="29">
        <f t="shared" si="44"/>
        <v>800</v>
      </c>
      <c r="K716" s="29">
        <f t="shared" si="45"/>
        <v>0</v>
      </c>
      <c r="L716" s="24">
        <f t="shared" si="46"/>
        <v>10</v>
      </c>
      <c r="M716" s="24" t="str">
        <f>VLOOKUP(L716,mês!A:B,2,0)</f>
        <v>Outubro</v>
      </c>
      <c r="N716" s="24" t="str">
        <f t="shared" si="47"/>
        <v xml:space="preserve">Diretoria </v>
      </c>
    </row>
    <row r="717" spans="1:14" ht="57" customHeight="1" x14ac:dyDescent="0.2">
      <c r="A717" s="24" t="s">
        <v>451</v>
      </c>
      <c r="B717" s="25">
        <v>44844</v>
      </c>
      <c r="C717" s="26">
        <v>16157</v>
      </c>
      <c r="D717" s="26" t="s">
        <v>160</v>
      </c>
      <c r="E717" s="27" t="s">
        <v>235</v>
      </c>
      <c r="F717" s="28" t="s">
        <v>217</v>
      </c>
      <c r="G717" s="26" t="s">
        <v>68</v>
      </c>
      <c r="H717" s="29">
        <v>80.040000000000006</v>
      </c>
      <c r="J717" s="29">
        <f t="shared" si="44"/>
        <v>80.040000000000006</v>
      </c>
      <c r="K717" s="29">
        <f t="shared" si="45"/>
        <v>0</v>
      </c>
      <c r="L717" s="24">
        <f t="shared" si="46"/>
        <v>10</v>
      </c>
      <c r="M717" s="24" t="str">
        <f>VLOOKUP(L717,mês!A:B,2,0)</f>
        <v>Outubro</v>
      </c>
      <c r="N717" s="24" t="str">
        <f t="shared" si="47"/>
        <v xml:space="preserve">Diretoria </v>
      </c>
    </row>
    <row r="718" spans="1:14" ht="57" customHeight="1" x14ac:dyDescent="0.2">
      <c r="A718" s="24" t="s">
        <v>451</v>
      </c>
      <c r="B718" s="25">
        <v>44844</v>
      </c>
      <c r="C718" s="26">
        <v>16158</v>
      </c>
      <c r="D718" s="26" t="s">
        <v>171</v>
      </c>
      <c r="E718" s="27" t="s">
        <v>235</v>
      </c>
      <c r="F718" s="28" t="s">
        <v>217</v>
      </c>
      <c r="G718" s="26" t="s">
        <v>68</v>
      </c>
      <c r="H718" s="29">
        <v>7.5</v>
      </c>
      <c r="J718" s="29">
        <f t="shared" si="44"/>
        <v>7.5</v>
      </c>
      <c r="K718" s="29">
        <f t="shared" si="45"/>
        <v>0</v>
      </c>
      <c r="L718" s="24">
        <f t="shared" si="46"/>
        <v>10</v>
      </c>
      <c r="M718" s="24" t="str">
        <f>VLOOKUP(L718,mês!A:B,2,0)</f>
        <v>Outubro</v>
      </c>
      <c r="N718" s="24" t="str">
        <f t="shared" si="47"/>
        <v xml:space="preserve">Diretoria </v>
      </c>
    </row>
    <row r="719" spans="1:14" ht="57" customHeight="1" x14ac:dyDescent="0.2">
      <c r="A719" s="24" t="s">
        <v>451</v>
      </c>
      <c r="B719" s="25">
        <v>44844</v>
      </c>
      <c r="C719" s="26">
        <v>16159</v>
      </c>
      <c r="D719" s="26" t="s">
        <v>494</v>
      </c>
      <c r="E719" s="27" t="s">
        <v>235</v>
      </c>
      <c r="F719" s="28" t="s">
        <v>217</v>
      </c>
      <c r="G719" s="26" t="s">
        <v>68</v>
      </c>
      <c r="H719" s="29">
        <v>246.13</v>
      </c>
      <c r="J719" s="29">
        <f t="shared" si="44"/>
        <v>246.13</v>
      </c>
      <c r="K719" s="29">
        <f t="shared" si="45"/>
        <v>0</v>
      </c>
      <c r="L719" s="24">
        <f t="shared" si="46"/>
        <v>10</v>
      </c>
      <c r="M719" s="24" t="str">
        <f>VLOOKUP(L719,mês!A:B,2,0)</f>
        <v>Outubro</v>
      </c>
      <c r="N719" s="24" t="str">
        <f t="shared" si="47"/>
        <v xml:space="preserve">Diretoria </v>
      </c>
    </row>
    <row r="720" spans="1:14" ht="57" customHeight="1" x14ac:dyDescent="0.2">
      <c r="A720" s="24" t="s">
        <v>451</v>
      </c>
      <c r="B720" s="25">
        <v>44844</v>
      </c>
      <c r="C720" s="26">
        <v>16160</v>
      </c>
      <c r="D720" s="26" t="s">
        <v>640</v>
      </c>
      <c r="E720" s="27" t="s">
        <v>235</v>
      </c>
      <c r="F720" s="28" t="s">
        <v>217</v>
      </c>
      <c r="G720" s="26" t="s">
        <v>68</v>
      </c>
      <c r="H720" s="29">
        <v>7.2</v>
      </c>
      <c r="J720" s="29">
        <f t="shared" si="44"/>
        <v>7.2</v>
      </c>
      <c r="K720" s="29">
        <f t="shared" si="45"/>
        <v>0</v>
      </c>
      <c r="L720" s="24">
        <f t="shared" si="46"/>
        <v>10</v>
      </c>
      <c r="M720" s="24" t="str">
        <f>VLOOKUP(L720,mês!A:B,2,0)</f>
        <v>Outubro</v>
      </c>
      <c r="N720" s="24" t="str">
        <f t="shared" si="47"/>
        <v xml:space="preserve">Diretoria </v>
      </c>
    </row>
    <row r="721" spans="1:14" ht="57" customHeight="1" x14ac:dyDescent="0.2">
      <c r="A721" s="24" t="s">
        <v>451</v>
      </c>
      <c r="B721" s="25">
        <v>44844</v>
      </c>
      <c r="C721" s="26">
        <v>16161</v>
      </c>
      <c r="D721" s="26" t="s">
        <v>91</v>
      </c>
      <c r="E721" s="27" t="s">
        <v>235</v>
      </c>
      <c r="F721" s="28" t="s">
        <v>921</v>
      </c>
      <c r="G721" s="26" t="s">
        <v>68</v>
      </c>
      <c r="H721" s="29">
        <v>10.93</v>
      </c>
      <c r="J721" s="29">
        <f t="shared" si="44"/>
        <v>10.93</v>
      </c>
      <c r="K721" s="29">
        <f t="shared" si="45"/>
        <v>0</v>
      </c>
      <c r="L721" s="24">
        <f t="shared" si="46"/>
        <v>10</v>
      </c>
      <c r="M721" s="24" t="str">
        <f>VLOOKUP(L721,mês!A:B,2,0)</f>
        <v>Outubro</v>
      </c>
      <c r="N721" s="24" t="str">
        <f t="shared" si="47"/>
        <v xml:space="preserve">Diretoria </v>
      </c>
    </row>
    <row r="722" spans="1:14" ht="57" customHeight="1" x14ac:dyDescent="0.2">
      <c r="A722" s="24" t="s">
        <v>451</v>
      </c>
      <c r="B722" s="25">
        <v>44844</v>
      </c>
      <c r="C722" s="26">
        <v>16162</v>
      </c>
      <c r="D722" s="26" t="s">
        <v>65</v>
      </c>
      <c r="E722" s="27" t="s">
        <v>235</v>
      </c>
      <c r="F722" s="28" t="s">
        <v>217</v>
      </c>
      <c r="G722" s="26" t="s">
        <v>68</v>
      </c>
      <c r="H722" s="29">
        <v>135.96</v>
      </c>
      <c r="J722" s="29">
        <f t="shared" si="44"/>
        <v>135.96</v>
      </c>
      <c r="K722" s="29">
        <f t="shared" si="45"/>
        <v>0</v>
      </c>
      <c r="L722" s="24">
        <f t="shared" si="46"/>
        <v>10</v>
      </c>
      <c r="M722" s="24" t="str">
        <f>VLOOKUP(L722,mês!A:B,2,0)</f>
        <v>Outubro</v>
      </c>
      <c r="N722" s="24" t="str">
        <f t="shared" si="47"/>
        <v xml:space="preserve">Diretoria </v>
      </c>
    </row>
    <row r="723" spans="1:14" ht="57" customHeight="1" x14ac:dyDescent="0.2">
      <c r="A723" s="24" t="s">
        <v>451</v>
      </c>
      <c r="B723" s="25">
        <v>44844</v>
      </c>
      <c r="C723" s="26">
        <v>16163</v>
      </c>
      <c r="D723" s="26" t="s">
        <v>494</v>
      </c>
      <c r="E723" s="27" t="s">
        <v>235</v>
      </c>
      <c r="F723" s="28" t="s">
        <v>217</v>
      </c>
      <c r="G723" s="26" t="s">
        <v>68</v>
      </c>
      <c r="H723" s="29">
        <v>246.13</v>
      </c>
      <c r="J723" s="29">
        <f t="shared" si="44"/>
        <v>246.13</v>
      </c>
      <c r="K723" s="29">
        <f t="shared" si="45"/>
        <v>0</v>
      </c>
      <c r="L723" s="24">
        <f t="shared" si="46"/>
        <v>10</v>
      </c>
      <c r="M723" s="24" t="str">
        <f>VLOOKUP(L723,mês!A:B,2,0)</f>
        <v>Outubro</v>
      </c>
      <c r="N723" s="24" t="str">
        <f t="shared" si="47"/>
        <v xml:space="preserve">Diretoria </v>
      </c>
    </row>
    <row r="724" spans="1:14" ht="57" customHeight="1" x14ac:dyDescent="0.2">
      <c r="A724" s="24" t="s">
        <v>451</v>
      </c>
      <c r="B724" s="25">
        <v>44845</v>
      </c>
      <c r="C724" s="26">
        <v>16168</v>
      </c>
      <c r="D724" s="26" t="s">
        <v>124</v>
      </c>
      <c r="E724" s="27" t="s">
        <v>235</v>
      </c>
      <c r="F724" s="28" t="s">
        <v>217</v>
      </c>
      <c r="G724" s="26" t="s">
        <v>68</v>
      </c>
      <c r="H724" s="29">
        <v>2267.44</v>
      </c>
      <c r="J724" s="29">
        <f t="shared" si="44"/>
        <v>2267.44</v>
      </c>
      <c r="K724" s="29">
        <f t="shared" si="45"/>
        <v>0</v>
      </c>
      <c r="L724" s="24">
        <f t="shared" si="46"/>
        <v>10</v>
      </c>
      <c r="M724" s="24" t="str">
        <f>VLOOKUP(L724,mês!A:B,2,0)</f>
        <v>Outubro</v>
      </c>
      <c r="N724" s="24" t="str">
        <f t="shared" si="47"/>
        <v xml:space="preserve">Diretoria </v>
      </c>
    </row>
    <row r="725" spans="1:14" ht="57" customHeight="1" x14ac:dyDescent="0.2">
      <c r="A725" s="24" t="s">
        <v>451</v>
      </c>
      <c r="B725" s="25">
        <v>44845</v>
      </c>
      <c r="C725" s="26">
        <v>16169</v>
      </c>
      <c r="D725" s="26" t="s">
        <v>65</v>
      </c>
      <c r="E725" s="27" t="s">
        <v>235</v>
      </c>
      <c r="F725" s="28" t="s">
        <v>217</v>
      </c>
      <c r="G725" s="26" t="s">
        <v>68</v>
      </c>
      <c r="H725" s="29">
        <v>346.8</v>
      </c>
      <c r="J725" s="29">
        <f t="shared" si="44"/>
        <v>346.8</v>
      </c>
      <c r="K725" s="29">
        <f t="shared" si="45"/>
        <v>0</v>
      </c>
      <c r="L725" s="24">
        <f t="shared" si="46"/>
        <v>10</v>
      </c>
      <c r="M725" s="24" t="str">
        <f>VLOOKUP(L725,mês!A:B,2,0)</f>
        <v>Outubro</v>
      </c>
      <c r="N725" s="24" t="str">
        <f t="shared" si="47"/>
        <v xml:space="preserve">Diretoria </v>
      </c>
    </row>
    <row r="726" spans="1:14" ht="57" customHeight="1" x14ac:dyDescent="0.2">
      <c r="A726" s="24" t="s">
        <v>451</v>
      </c>
      <c r="B726" s="25">
        <v>44845</v>
      </c>
      <c r="C726" s="26">
        <v>16170</v>
      </c>
      <c r="D726" s="26" t="s">
        <v>65</v>
      </c>
      <c r="E726" s="27" t="s">
        <v>235</v>
      </c>
      <c r="F726" s="28" t="s">
        <v>922</v>
      </c>
      <c r="G726" s="26" t="s">
        <v>68</v>
      </c>
      <c r="H726" s="29">
        <v>236.73</v>
      </c>
      <c r="J726" s="29">
        <f t="shared" si="44"/>
        <v>236.73</v>
      </c>
      <c r="K726" s="29">
        <f t="shared" si="45"/>
        <v>0</v>
      </c>
      <c r="L726" s="24">
        <f t="shared" si="46"/>
        <v>10</v>
      </c>
      <c r="M726" s="24" t="str">
        <f>VLOOKUP(L726,mês!A:B,2,0)</f>
        <v>Outubro</v>
      </c>
      <c r="N726" s="24" t="str">
        <f t="shared" si="47"/>
        <v xml:space="preserve">Diretoria </v>
      </c>
    </row>
    <row r="727" spans="1:14" ht="57" customHeight="1" x14ac:dyDescent="0.2">
      <c r="A727" s="24" t="s">
        <v>451</v>
      </c>
      <c r="B727" s="25">
        <v>44845</v>
      </c>
      <c r="C727" s="26">
        <v>16171</v>
      </c>
      <c r="D727" s="26" t="s">
        <v>65</v>
      </c>
      <c r="E727" s="27" t="s">
        <v>235</v>
      </c>
      <c r="F727" s="28" t="s">
        <v>923</v>
      </c>
      <c r="G727" s="26" t="s">
        <v>68</v>
      </c>
      <c r="H727" s="29">
        <v>100.28</v>
      </c>
      <c r="J727" s="29">
        <f t="shared" si="44"/>
        <v>100.28</v>
      </c>
      <c r="K727" s="29">
        <f t="shared" si="45"/>
        <v>0</v>
      </c>
      <c r="L727" s="24">
        <f t="shared" si="46"/>
        <v>10</v>
      </c>
      <c r="M727" s="24" t="str">
        <f>VLOOKUP(L727,mês!A:B,2,0)</f>
        <v>Outubro</v>
      </c>
      <c r="N727" s="24" t="str">
        <f t="shared" si="47"/>
        <v xml:space="preserve">Diretoria </v>
      </c>
    </row>
    <row r="728" spans="1:14" ht="57" customHeight="1" x14ac:dyDescent="0.2">
      <c r="A728" s="24" t="s">
        <v>451</v>
      </c>
      <c r="B728" s="25">
        <v>44845</v>
      </c>
      <c r="C728" s="26">
        <v>16172</v>
      </c>
      <c r="D728" s="26" t="s">
        <v>65</v>
      </c>
      <c r="E728" s="27" t="s">
        <v>235</v>
      </c>
      <c r="F728" s="28" t="s">
        <v>924</v>
      </c>
      <c r="G728" s="26" t="s">
        <v>68</v>
      </c>
      <c r="H728" s="29">
        <v>472.01</v>
      </c>
      <c r="J728" s="29">
        <f t="shared" si="44"/>
        <v>472.01</v>
      </c>
      <c r="K728" s="29">
        <f t="shared" si="45"/>
        <v>0</v>
      </c>
      <c r="L728" s="24">
        <f t="shared" si="46"/>
        <v>10</v>
      </c>
      <c r="M728" s="24" t="str">
        <f>VLOOKUP(L728,mês!A:B,2,0)</f>
        <v>Outubro</v>
      </c>
      <c r="N728" s="24" t="str">
        <f t="shared" si="47"/>
        <v xml:space="preserve">Diretoria </v>
      </c>
    </row>
    <row r="729" spans="1:14" ht="57" customHeight="1" x14ac:dyDescent="0.2">
      <c r="A729" s="24" t="s">
        <v>451</v>
      </c>
      <c r="B729" s="25">
        <v>44845</v>
      </c>
      <c r="C729" s="26">
        <v>16173</v>
      </c>
      <c r="D729" s="26" t="s">
        <v>492</v>
      </c>
      <c r="E729" s="27" t="s">
        <v>235</v>
      </c>
      <c r="F729" s="28" t="s">
        <v>217</v>
      </c>
      <c r="G729" s="26" t="s">
        <v>68</v>
      </c>
      <c r="H729" s="29">
        <v>5862.18</v>
      </c>
      <c r="J729" s="29">
        <f t="shared" si="44"/>
        <v>5862.18</v>
      </c>
      <c r="K729" s="29">
        <f t="shared" si="45"/>
        <v>0</v>
      </c>
      <c r="L729" s="24">
        <f t="shared" si="46"/>
        <v>10</v>
      </c>
      <c r="M729" s="24" t="str">
        <f>VLOOKUP(L729,mês!A:B,2,0)</f>
        <v>Outubro</v>
      </c>
      <c r="N729" s="24" t="str">
        <f t="shared" si="47"/>
        <v xml:space="preserve">Diretoria </v>
      </c>
    </row>
    <row r="730" spans="1:14" ht="57" customHeight="1" x14ac:dyDescent="0.2">
      <c r="A730" s="24" t="s">
        <v>451</v>
      </c>
      <c r="B730" s="25">
        <v>44845</v>
      </c>
      <c r="C730" s="26">
        <v>16175</v>
      </c>
      <c r="D730" s="26" t="s">
        <v>508</v>
      </c>
      <c r="E730" s="27" t="s">
        <v>235</v>
      </c>
      <c r="F730" s="28" t="s">
        <v>217</v>
      </c>
      <c r="G730" s="26" t="s">
        <v>68</v>
      </c>
      <c r="H730" s="29">
        <v>183.7</v>
      </c>
      <c r="J730" s="29">
        <f t="shared" si="44"/>
        <v>183.7</v>
      </c>
      <c r="K730" s="29">
        <f t="shared" si="45"/>
        <v>0</v>
      </c>
      <c r="L730" s="24">
        <f t="shared" si="46"/>
        <v>10</v>
      </c>
      <c r="M730" s="24" t="str">
        <f>VLOOKUP(L730,mês!A:B,2,0)</f>
        <v>Outubro</v>
      </c>
      <c r="N730" s="24" t="str">
        <f t="shared" si="47"/>
        <v xml:space="preserve">Diretoria </v>
      </c>
    </row>
    <row r="731" spans="1:14" ht="57" customHeight="1" x14ac:dyDescent="0.2">
      <c r="A731" s="24" t="s">
        <v>451</v>
      </c>
      <c r="B731" s="25">
        <v>44845</v>
      </c>
      <c r="C731" s="26">
        <v>16176</v>
      </c>
      <c r="D731" s="26" t="s">
        <v>65</v>
      </c>
      <c r="E731" s="27" t="s">
        <v>235</v>
      </c>
      <c r="F731" s="28" t="s">
        <v>217</v>
      </c>
      <c r="G731" s="26" t="s">
        <v>68</v>
      </c>
      <c r="H731" s="29">
        <v>716.65</v>
      </c>
      <c r="J731" s="29">
        <f t="shared" si="44"/>
        <v>716.65</v>
      </c>
      <c r="K731" s="29">
        <f t="shared" si="45"/>
        <v>0</v>
      </c>
      <c r="L731" s="24">
        <f t="shared" si="46"/>
        <v>10</v>
      </c>
      <c r="M731" s="24" t="str">
        <f>VLOOKUP(L731,mês!A:B,2,0)</f>
        <v>Outubro</v>
      </c>
      <c r="N731" s="24" t="str">
        <f t="shared" si="47"/>
        <v xml:space="preserve">Diretoria </v>
      </c>
    </row>
    <row r="732" spans="1:14" ht="57" customHeight="1" x14ac:dyDescent="0.2">
      <c r="A732" s="24" t="s">
        <v>451</v>
      </c>
      <c r="B732" s="25">
        <v>44845</v>
      </c>
      <c r="C732" s="26">
        <v>16178</v>
      </c>
      <c r="D732" s="26" t="s">
        <v>65</v>
      </c>
      <c r="E732" s="27" t="s">
        <v>470</v>
      </c>
      <c r="F732" s="28" t="s">
        <v>925</v>
      </c>
      <c r="G732" s="26" t="s">
        <v>68</v>
      </c>
      <c r="H732" s="29">
        <v>108</v>
      </c>
      <c r="J732" s="29">
        <f t="shared" si="44"/>
        <v>108</v>
      </c>
      <c r="K732" s="29">
        <f t="shared" si="45"/>
        <v>0</v>
      </c>
      <c r="L732" s="24">
        <f t="shared" si="46"/>
        <v>10</v>
      </c>
      <c r="M732" s="24" t="str">
        <f>VLOOKUP(L732,mês!A:B,2,0)</f>
        <v>Outubro</v>
      </c>
      <c r="N732" s="24" t="str">
        <f t="shared" si="47"/>
        <v xml:space="preserve">Diretoria </v>
      </c>
    </row>
    <row r="733" spans="1:14" ht="57" customHeight="1" x14ac:dyDescent="0.2">
      <c r="A733" s="24" t="s">
        <v>451</v>
      </c>
      <c r="B733" s="25">
        <v>44845</v>
      </c>
      <c r="C733" s="26">
        <v>16181</v>
      </c>
      <c r="D733" s="26" t="s">
        <v>65</v>
      </c>
      <c r="E733" s="27" t="s">
        <v>470</v>
      </c>
      <c r="F733" s="28" t="s">
        <v>926</v>
      </c>
      <c r="G733" s="26" t="s">
        <v>68</v>
      </c>
      <c r="H733" s="29">
        <v>72</v>
      </c>
      <c r="J733" s="29">
        <f t="shared" si="44"/>
        <v>72</v>
      </c>
      <c r="K733" s="29">
        <f t="shared" si="45"/>
        <v>0</v>
      </c>
      <c r="L733" s="24">
        <f t="shared" si="46"/>
        <v>10</v>
      </c>
      <c r="M733" s="24" t="str">
        <f>VLOOKUP(L733,mês!A:B,2,0)</f>
        <v>Outubro</v>
      </c>
      <c r="N733" s="24" t="str">
        <f t="shared" si="47"/>
        <v xml:space="preserve">Diretoria </v>
      </c>
    </row>
    <row r="734" spans="1:14" ht="57" customHeight="1" x14ac:dyDescent="0.2">
      <c r="A734" s="24" t="s">
        <v>451</v>
      </c>
      <c r="B734" s="25">
        <v>44848</v>
      </c>
      <c r="C734" s="26">
        <v>16194</v>
      </c>
      <c r="D734" s="26" t="s">
        <v>151</v>
      </c>
      <c r="E734" s="27" t="s">
        <v>927</v>
      </c>
      <c r="F734" s="28" t="s">
        <v>928</v>
      </c>
      <c r="G734" s="26" t="s">
        <v>68</v>
      </c>
      <c r="H734" s="29">
        <v>581.02</v>
      </c>
      <c r="J734" s="29">
        <f t="shared" si="44"/>
        <v>581.02</v>
      </c>
      <c r="K734" s="29">
        <f t="shared" si="45"/>
        <v>0</v>
      </c>
      <c r="L734" s="24">
        <f t="shared" si="46"/>
        <v>10</v>
      </c>
      <c r="M734" s="24" t="str">
        <f>VLOOKUP(L734,mês!A:B,2,0)</f>
        <v>Outubro</v>
      </c>
      <c r="N734" s="24" t="str">
        <f t="shared" si="47"/>
        <v xml:space="preserve">Diretoria </v>
      </c>
    </row>
    <row r="735" spans="1:14" ht="57" customHeight="1" x14ac:dyDescent="0.2">
      <c r="A735" s="24" t="s">
        <v>451</v>
      </c>
      <c r="B735" s="25">
        <v>44851</v>
      </c>
      <c r="C735" s="26">
        <v>16125</v>
      </c>
      <c r="D735" s="26" t="s">
        <v>91</v>
      </c>
      <c r="E735" s="27" t="s">
        <v>245</v>
      </c>
      <c r="F735" s="28" t="s">
        <v>929</v>
      </c>
      <c r="G735" s="26" t="s">
        <v>68</v>
      </c>
      <c r="H735" s="29">
        <v>15.52</v>
      </c>
      <c r="J735" s="29">
        <f t="shared" si="44"/>
        <v>15.52</v>
      </c>
      <c r="K735" s="29">
        <f t="shared" si="45"/>
        <v>0</v>
      </c>
      <c r="L735" s="24">
        <f t="shared" si="46"/>
        <v>10</v>
      </c>
      <c r="M735" s="24" t="str">
        <f>VLOOKUP(L735,mês!A:B,2,0)</f>
        <v>Outubro</v>
      </c>
      <c r="N735" s="24" t="str">
        <f t="shared" si="47"/>
        <v xml:space="preserve">Diretoria </v>
      </c>
    </row>
    <row r="736" spans="1:14" ht="57" customHeight="1" x14ac:dyDescent="0.2">
      <c r="A736" s="24" t="s">
        <v>451</v>
      </c>
      <c r="B736" s="25">
        <v>44851</v>
      </c>
      <c r="C736" s="26">
        <v>16201</v>
      </c>
      <c r="D736" s="26" t="s">
        <v>478</v>
      </c>
      <c r="E736" s="27" t="s">
        <v>525</v>
      </c>
      <c r="F736" s="28" t="s">
        <v>930</v>
      </c>
      <c r="G736" s="26" t="s">
        <v>68</v>
      </c>
      <c r="H736" s="29">
        <v>82.23</v>
      </c>
      <c r="J736" s="29">
        <f t="shared" si="44"/>
        <v>82.23</v>
      </c>
      <c r="K736" s="29">
        <f t="shared" si="45"/>
        <v>0</v>
      </c>
      <c r="L736" s="24">
        <f t="shared" si="46"/>
        <v>10</v>
      </c>
      <c r="M736" s="24" t="str">
        <f>VLOOKUP(L736,mês!A:B,2,0)</f>
        <v>Outubro</v>
      </c>
      <c r="N736" s="24" t="str">
        <f t="shared" si="47"/>
        <v xml:space="preserve">Diretoria </v>
      </c>
    </row>
    <row r="737" spans="1:14" ht="57" customHeight="1" x14ac:dyDescent="0.2">
      <c r="A737" s="24" t="s">
        <v>451</v>
      </c>
      <c r="B737" s="25">
        <v>44851</v>
      </c>
      <c r="C737" s="26">
        <v>16203</v>
      </c>
      <c r="D737" s="26" t="s">
        <v>65</v>
      </c>
      <c r="E737" s="27" t="s">
        <v>66</v>
      </c>
      <c r="F737" s="28" t="s">
        <v>931</v>
      </c>
      <c r="G737" s="26" t="s">
        <v>68</v>
      </c>
      <c r="H737" s="29">
        <v>22.94</v>
      </c>
      <c r="J737" s="29">
        <f t="shared" si="44"/>
        <v>22.94</v>
      </c>
      <c r="K737" s="29">
        <f t="shared" si="45"/>
        <v>0</v>
      </c>
      <c r="L737" s="24">
        <f t="shared" si="46"/>
        <v>10</v>
      </c>
      <c r="M737" s="24" t="str">
        <f>VLOOKUP(L737,mês!A:B,2,0)</f>
        <v>Outubro</v>
      </c>
      <c r="N737" s="24" t="str">
        <f t="shared" si="47"/>
        <v xml:space="preserve">Diretoria </v>
      </c>
    </row>
    <row r="738" spans="1:14" ht="57" customHeight="1" x14ac:dyDescent="0.2">
      <c r="A738" s="24" t="s">
        <v>451</v>
      </c>
      <c r="B738" s="25">
        <v>44851</v>
      </c>
      <c r="C738" s="26">
        <v>16205</v>
      </c>
      <c r="D738" s="26" t="s">
        <v>65</v>
      </c>
      <c r="E738" s="27" t="s">
        <v>537</v>
      </c>
      <c r="F738" s="28" t="s">
        <v>932</v>
      </c>
      <c r="G738" s="26" t="s">
        <v>68</v>
      </c>
      <c r="H738" s="29">
        <v>3150</v>
      </c>
      <c r="J738" s="29">
        <f t="shared" si="44"/>
        <v>3150</v>
      </c>
      <c r="K738" s="29">
        <f t="shared" si="45"/>
        <v>0</v>
      </c>
      <c r="L738" s="24">
        <f t="shared" si="46"/>
        <v>10</v>
      </c>
      <c r="M738" s="24" t="str">
        <f>VLOOKUP(L738,mês!A:B,2,0)</f>
        <v>Outubro</v>
      </c>
      <c r="N738" s="24" t="str">
        <f t="shared" si="47"/>
        <v xml:space="preserve">Diretoria </v>
      </c>
    </row>
    <row r="739" spans="1:14" ht="57" customHeight="1" x14ac:dyDescent="0.2">
      <c r="A739" s="24" t="s">
        <v>451</v>
      </c>
      <c r="B739" s="25">
        <v>44851</v>
      </c>
      <c r="C739" s="26">
        <v>16206</v>
      </c>
      <c r="D739" s="26" t="s">
        <v>478</v>
      </c>
      <c r="E739" s="27" t="s">
        <v>537</v>
      </c>
      <c r="F739" s="28" t="s">
        <v>933</v>
      </c>
      <c r="G739" s="26" t="s">
        <v>68</v>
      </c>
      <c r="H739" s="29">
        <v>4050</v>
      </c>
      <c r="J739" s="29">
        <f t="shared" si="44"/>
        <v>4050</v>
      </c>
      <c r="K739" s="29">
        <f t="shared" si="45"/>
        <v>0</v>
      </c>
      <c r="L739" s="24">
        <f t="shared" si="46"/>
        <v>10</v>
      </c>
      <c r="M739" s="24" t="str">
        <f>VLOOKUP(L739,mês!A:B,2,0)</f>
        <v>Outubro</v>
      </c>
      <c r="N739" s="24" t="str">
        <f t="shared" si="47"/>
        <v xml:space="preserve">Diretoria </v>
      </c>
    </row>
    <row r="740" spans="1:14" ht="57" customHeight="1" x14ac:dyDescent="0.2">
      <c r="A740" s="24" t="s">
        <v>451</v>
      </c>
      <c r="B740" s="25">
        <v>44851</v>
      </c>
      <c r="C740" s="26">
        <v>16209</v>
      </c>
      <c r="D740" s="26" t="s">
        <v>508</v>
      </c>
      <c r="E740" s="27" t="s">
        <v>235</v>
      </c>
      <c r="F740" s="28" t="s">
        <v>217</v>
      </c>
      <c r="G740" s="26" t="s">
        <v>68</v>
      </c>
      <c r="H740" s="29">
        <v>315.39999999999998</v>
      </c>
      <c r="J740" s="29">
        <f t="shared" si="44"/>
        <v>315.39999999999998</v>
      </c>
      <c r="K740" s="29">
        <f t="shared" si="45"/>
        <v>0</v>
      </c>
      <c r="L740" s="24">
        <f t="shared" si="46"/>
        <v>10</v>
      </c>
      <c r="M740" s="24" t="str">
        <f>VLOOKUP(L740,mês!A:B,2,0)</f>
        <v>Outubro</v>
      </c>
      <c r="N740" s="24" t="str">
        <f t="shared" si="47"/>
        <v xml:space="preserve">Diretoria </v>
      </c>
    </row>
    <row r="741" spans="1:14" ht="57" customHeight="1" x14ac:dyDescent="0.2">
      <c r="A741" s="24" t="s">
        <v>451</v>
      </c>
      <c r="B741" s="25">
        <v>44851</v>
      </c>
      <c r="C741" s="26">
        <v>16212</v>
      </c>
      <c r="D741" s="26" t="s">
        <v>65</v>
      </c>
      <c r="E741" s="27" t="s">
        <v>537</v>
      </c>
      <c r="F741" s="28" t="s">
        <v>934</v>
      </c>
      <c r="G741" s="26" t="s">
        <v>68</v>
      </c>
      <c r="H741" s="29">
        <v>1500</v>
      </c>
      <c r="J741" s="29">
        <f t="shared" si="44"/>
        <v>1500</v>
      </c>
      <c r="K741" s="29">
        <f t="shared" si="45"/>
        <v>0</v>
      </c>
      <c r="L741" s="24">
        <f t="shared" si="46"/>
        <v>10</v>
      </c>
      <c r="M741" s="24" t="str">
        <f>VLOOKUP(L741,mês!A:B,2,0)</f>
        <v>Outubro</v>
      </c>
      <c r="N741" s="24" t="str">
        <f t="shared" si="47"/>
        <v xml:space="preserve">Diretoria </v>
      </c>
    </row>
    <row r="742" spans="1:14" ht="57" customHeight="1" x14ac:dyDescent="0.2">
      <c r="A742" s="24" t="s">
        <v>451</v>
      </c>
      <c r="B742" s="25">
        <v>44851</v>
      </c>
      <c r="C742" s="26">
        <v>16200</v>
      </c>
      <c r="D742" s="26" t="s">
        <v>492</v>
      </c>
      <c r="E742" s="27" t="s">
        <v>235</v>
      </c>
      <c r="F742" s="28" t="s">
        <v>217</v>
      </c>
      <c r="G742" s="26" t="s">
        <v>68</v>
      </c>
      <c r="H742" s="29">
        <v>2068.36</v>
      </c>
      <c r="J742" s="29">
        <f t="shared" si="44"/>
        <v>2068.36</v>
      </c>
      <c r="K742" s="29">
        <f t="shared" si="45"/>
        <v>0</v>
      </c>
      <c r="L742" s="24">
        <f t="shared" si="46"/>
        <v>10</v>
      </c>
      <c r="M742" s="24" t="str">
        <f>VLOOKUP(L742,mês!A:B,2,0)</f>
        <v>Outubro</v>
      </c>
      <c r="N742" s="24" t="str">
        <f t="shared" si="47"/>
        <v xml:space="preserve">Diretoria </v>
      </c>
    </row>
    <row r="743" spans="1:14" ht="57" customHeight="1" x14ac:dyDescent="0.2">
      <c r="A743" s="24" t="s">
        <v>451</v>
      </c>
      <c r="B743" s="25">
        <v>44851</v>
      </c>
      <c r="C743" s="26">
        <v>16202</v>
      </c>
      <c r="D743" s="26" t="s">
        <v>124</v>
      </c>
      <c r="E743" s="27" t="s">
        <v>235</v>
      </c>
      <c r="F743" s="28" t="s">
        <v>217</v>
      </c>
      <c r="G743" s="26" t="s">
        <v>68</v>
      </c>
      <c r="H743" s="29">
        <v>7398.91</v>
      </c>
      <c r="J743" s="29">
        <f t="shared" si="44"/>
        <v>7398.91</v>
      </c>
      <c r="K743" s="29">
        <f t="shared" si="45"/>
        <v>0</v>
      </c>
      <c r="L743" s="24">
        <f t="shared" si="46"/>
        <v>10</v>
      </c>
      <c r="M743" s="24" t="str">
        <f>VLOOKUP(L743,mês!A:B,2,0)</f>
        <v>Outubro</v>
      </c>
      <c r="N743" s="24" t="str">
        <f t="shared" si="47"/>
        <v xml:space="preserve">Diretoria </v>
      </c>
    </row>
    <row r="744" spans="1:14" ht="57" customHeight="1" x14ac:dyDescent="0.2">
      <c r="A744" s="24" t="s">
        <v>451</v>
      </c>
      <c r="B744" s="25">
        <v>44851</v>
      </c>
      <c r="C744" s="26">
        <v>16204</v>
      </c>
      <c r="D744" s="26" t="s">
        <v>493</v>
      </c>
      <c r="E744" s="27" t="s">
        <v>235</v>
      </c>
      <c r="F744" s="28" t="s">
        <v>217</v>
      </c>
      <c r="G744" s="26" t="s">
        <v>68</v>
      </c>
      <c r="H744" s="29">
        <v>408.87</v>
      </c>
      <c r="J744" s="29">
        <f t="shared" si="44"/>
        <v>408.87</v>
      </c>
      <c r="K744" s="29">
        <f t="shared" si="45"/>
        <v>0</v>
      </c>
      <c r="L744" s="24">
        <f t="shared" si="46"/>
        <v>10</v>
      </c>
      <c r="M744" s="24" t="str">
        <f>VLOOKUP(L744,mês!A:B,2,0)</f>
        <v>Outubro</v>
      </c>
      <c r="N744" s="24" t="str">
        <f t="shared" si="47"/>
        <v xml:space="preserve">Diretoria </v>
      </c>
    </row>
    <row r="745" spans="1:14" ht="57" customHeight="1" x14ac:dyDescent="0.2">
      <c r="A745" s="24" t="s">
        <v>451</v>
      </c>
      <c r="B745" s="25">
        <v>44851</v>
      </c>
      <c r="C745" s="26">
        <v>16207</v>
      </c>
      <c r="D745" s="26" t="s">
        <v>160</v>
      </c>
      <c r="E745" s="27" t="s">
        <v>235</v>
      </c>
      <c r="F745" s="28" t="s">
        <v>217</v>
      </c>
      <c r="G745" s="26" t="s">
        <v>68</v>
      </c>
      <c r="H745" s="29">
        <v>15</v>
      </c>
      <c r="J745" s="29">
        <f t="shared" si="44"/>
        <v>15</v>
      </c>
      <c r="K745" s="29">
        <f t="shared" si="45"/>
        <v>0</v>
      </c>
      <c r="L745" s="24">
        <f t="shared" si="46"/>
        <v>10</v>
      </c>
      <c r="M745" s="24" t="str">
        <f>VLOOKUP(L745,mês!A:B,2,0)</f>
        <v>Outubro</v>
      </c>
      <c r="N745" s="24" t="str">
        <f t="shared" si="47"/>
        <v xml:space="preserve">Diretoria </v>
      </c>
    </row>
    <row r="746" spans="1:14" ht="57" customHeight="1" x14ac:dyDescent="0.2">
      <c r="A746" s="24" t="s">
        <v>451</v>
      </c>
      <c r="B746" s="25">
        <v>44854</v>
      </c>
      <c r="C746" s="26">
        <v>16197</v>
      </c>
      <c r="D746" s="26" t="s">
        <v>600</v>
      </c>
      <c r="E746" s="27" t="s">
        <v>245</v>
      </c>
      <c r="F746" s="28" t="s">
        <v>935</v>
      </c>
      <c r="G746" s="26" t="s">
        <v>68</v>
      </c>
      <c r="H746" s="29">
        <v>8.52</v>
      </c>
      <c r="J746" s="29">
        <f t="shared" si="44"/>
        <v>8.52</v>
      </c>
      <c r="K746" s="29">
        <f t="shared" si="45"/>
        <v>0</v>
      </c>
      <c r="L746" s="24">
        <f t="shared" si="46"/>
        <v>10</v>
      </c>
      <c r="M746" s="24" t="str">
        <f>VLOOKUP(L746,mês!A:B,2,0)</f>
        <v>Outubro</v>
      </c>
      <c r="N746" s="24" t="str">
        <f t="shared" si="47"/>
        <v xml:space="preserve">Diretoria </v>
      </c>
    </row>
    <row r="747" spans="1:14" ht="57" customHeight="1" x14ac:dyDescent="0.2">
      <c r="A747" s="24" t="s">
        <v>451</v>
      </c>
      <c r="B747" s="25">
        <v>44854</v>
      </c>
      <c r="C747" s="26">
        <v>16222</v>
      </c>
      <c r="D747" s="26" t="s">
        <v>65</v>
      </c>
      <c r="E747" s="27" t="s">
        <v>685</v>
      </c>
      <c r="F747" s="28" t="s">
        <v>936</v>
      </c>
      <c r="G747" s="26" t="s">
        <v>68</v>
      </c>
      <c r="H747" s="29">
        <v>179.88</v>
      </c>
      <c r="J747" s="29">
        <f t="shared" si="44"/>
        <v>179.88</v>
      </c>
      <c r="K747" s="29">
        <f t="shared" si="45"/>
        <v>0</v>
      </c>
      <c r="L747" s="24">
        <f t="shared" si="46"/>
        <v>10</v>
      </c>
      <c r="M747" s="24" t="str">
        <f>VLOOKUP(L747,mês!A:B,2,0)</f>
        <v>Outubro</v>
      </c>
      <c r="N747" s="24" t="str">
        <f t="shared" si="47"/>
        <v xml:space="preserve">Diretoria </v>
      </c>
    </row>
    <row r="748" spans="1:14" ht="57" customHeight="1" x14ac:dyDescent="0.2">
      <c r="A748" s="24" t="s">
        <v>451</v>
      </c>
      <c r="B748" s="25">
        <v>44854</v>
      </c>
      <c r="C748" s="26">
        <v>16223</v>
      </c>
      <c r="D748" s="26" t="s">
        <v>65</v>
      </c>
      <c r="E748" s="27" t="s">
        <v>489</v>
      </c>
      <c r="F748" s="28" t="s">
        <v>937</v>
      </c>
      <c r="G748" s="26" t="s">
        <v>68</v>
      </c>
      <c r="H748" s="29">
        <v>295</v>
      </c>
      <c r="J748" s="29">
        <f t="shared" si="44"/>
        <v>295</v>
      </c>
      <c r="K748" s="29">
        <f t="shared" si="45"/>
        <v>0</v>
      </c>
      <c r="L748" s="24">
        <f t="shared" si="46"/>
        <v>10</v>
      </c>
      <c r="M748" s="24" t="str">
        <f>VLOOKUP(L748,mês!A:B,2,0)</f>
        <v>Outubro</v>
      </c>
      <c r="N748" s="24" t="str">
        <f t="shared" si="47"/>
        <v xml:space="preserve">Diretoria </v>
      </c>
    </row>
    <row r="749" spans="1:14" ht="57" customHeight="1" x14ac:dyDescent="0.2">
      <c r="A749" s="24" t="s">
        <v>451</v>
      </c>
      <c r="B749" s="25">
        <v>44854</v>
      </c>
      <c r="C749" s="26">
        <v>16225</v>
      </c>
      <c r="D749" s="26" t="s">
        <v>65</v>
      </c>
      <c r="E749" s="27" t="s">
        <v>87</v>
      </c>
      <c r="F749" s="28" t="s">
        <v>938</v>
      </c>
      <c r="G749" s="26" t="s">
        <v>68</v>
      </c>
      <c r="H749" s="29">
        <v>383.8</v>
      </c>
      <c r="J749" s="29">
        <f t="shared" si="44"/>
        <v>383.8</v>
      </c>
      <c r="K749" s="29">
        <f t="shared" si="45"/>
        <v>0</v>
      </c>
      <c r="L749" s="24">
        <f t="shared" si="46"/>
        <v>10</v>
      </c>
      <c r="M749" s="24" t="str">
        <f>VLOOKUP(L749,mês!A:B,2,0)</f>
        <v>Outubro</v>
      </c>
      <c r="N749" s="24" t="str">
        <f t="shared" si="47"/>
        <v xml:space="preserve">Diretoria </v>
      </c>
    </row>
    <row r="750" spans="1:14" ht="57" customHeight="1" x14ac:dyDescent="0.2">
      <c r="A750" s="24" t="s">
        <v>451</v>
      </c>
      <c r="B750" s="25">
        <v>44854</v>
      </c>
      <c r="C750" s="26">
        <v>16224</v>
      </c>
      <c r="D750" s="26" t="s">
        <v>65</v>
      </c>
      <c r="E750" s="27" t="s">
        <v>537</v>
      </c>
      <c r="F750" s="28" t="s">
        <v>939</v>
      </c>
      <c r="G750" s="26" t="s">
        <v>68</v>
      </c>
      <c r="H750" s="29">
        <v>1500</v>
      </c>
      <c r="J750" s="29">
        <f t="shared" si="44"/>
        <v>1500</v>
      </c>
      <c r="K750" s="29">
        <f t="shared" si="45"/>
        <v>0</v>
      </c>
      <c r="L750" s="24">
        <f t="shared" si="46"/>
        <v>10</v>
      </c>
      <c r="M750" s="24" t="str">
        <f>VLOOKUP(L750,mês!A:B,2,0)</f>
        <v>Outubro</v>
      </c>
      <c r="N750" s="24" t="str">
        <f t="shared" si="47"/>
        <v xml:space="preserve">Diretoria </v>
      </c>
    </row>
    <row r="751" spans="1:14" ht="57" customHeight="1" x14ac:dyDescent="0.2">
      <c r="A751" s="24" t="s">
        <v>451</v>
      </c>
      <c r="B751" s="25">
        <v>44855</v>
      </c>
      <c r="C751" s="26">
        <v>16228</v>
      </c>
      <c r="D751" s="26" t="s">
        <v>520</v>
      </c>
      <c r="E751" s="27" t="s">
        <v>940</v>
      </c>
      <c r="F751" s="28" t="s">
        <v>941</v>
      </c>
      <c r="G751" s="26" t="s">
        <v>68</v>
      </c>
      <c r="H751" s="29">
        <v>350</v>
      </c>
      <c r="J751" s="29">
        <f t="shared" si="44"/>
        <v>350</v>
      </c>
      <c r="K751" s="29">
        <f t="shared" si="45"/>
        <v>0</v>
      </c>
      <c r="L751" s="24">
        <f t="shared" si="46"/>
        <v>10</v>
      </c>
      <c r="M751" s="24" t="str">
        <f>VLOOKUP(L751,mês!A:B,2,0)</f>
        <v>Outubro</v>
      </c>
      <c r="N751" s="24" t="str">
        <f t="shared" si="47"/>
        <v xml:space="preserve">Diretoria </v>
      </c>
    </row>
    <row r="752" spans="1:14" ht="57" customHeight="1" x14ac:dyDescent="0.2">
      <c r="A752" s="24" t="s">
        <v>451</v>
      </c>
      <c r="B752" s="25">
        <v>44855</v>
      </c>
      <c r="C752" s="26">
        <v>16227</v>
      </c>
      <c r="D752" s="26" t="s">
        <v>133</v>
      </c>
      <c r="E752" s="27" t="s">
        <v>592</v>
      </c>
      <c r="F752" s="28" t="s">
        <v>942</v>
      </c>
      <c r="G752" s="26" t="s">
        <v>68</v>
      </c>
      <c r="H752" s="29">
        <v>250</v>
      </c>
      <c r="J752" s="29">
        <f t="shared" si="44"/>
        <v>250</v>
      </c>
      <c r="K752" s="29">
        <f t="shared" si="45"/>
        <v>0</v>
      </c>
      <c r="L752" s="24">
        <f t="shared" si="46"/>
        <v>10</v>
      </c>
      <c r="M752" s="24" t="str">
        <f>VLOOKUP(L752,mês!A:B,2,0)</f>
        <v>Outubro</v>
      </c>
      <c r="N752" s="24" t="str">
        <f t="shared" si="47"/>
        <v xml:space="preserve">Diretoria </v>
      </c>
    </row>
    <row r="753" spans="1:14" ht="57" customHeight="1" x14ac:dyDescent="0.2">
      <c r="A753" s="24" t="s">
        <v>451</v>
      </c>
      <c r="B753" s="25">
        <v>44855</v>
      </c>
      <c r="C753" s="26">
        <v>16230</v>
      </c>
      <c r="D753" s="26" t="s">
        <v>77</v>
      </c>
      <c r="E753" s="27" t="s">
        <v>943</v>
      </c>
      <c r="F753" s="28" t="s">
        <v>944</v>
      </c>
      <c r="G753" s="26" t="s">
        <v>68</v>
      </c>
      <c r="H753" s="29">
        <v>1000</v>
      </c>
      <c r="J753" s="29">
        <f t="shared" si="44"/>
        <v>1000</v>
      </c>
      <c r="K753" s="29">
        <f t="shared" si="45"/>
        <v>0</v>
      </c>
      <c r="L753" s="24">
        <f t="shared" si="46"/>
        <v>10</v>
      </c>
      <c r="M753" s="24" t="str">
        <f>VLOOKUP(L753,mês!A:B,2,0)</f>
        <v>Outubro</v>
      </c>
      <c r="N753" s="24" t="str">
        <f t="shared" si="47"/>
        <v xml:space="preserve">Diretoria </v>
      </c>
    </row>
    <row r="754" spans="1:14" ht="57" customHeight="1" x14ac:dyDescent="0.2">
      <c r="A754" s="24" t="s">
        <v>451</v>
      </c>
      <c r="B754" s="25">
        <v>44859</v>
      </c>
      <c r="C754" s="26">
        <v>16234</v>
      </c>
      <c r="D754" s="26" t="s">
        <v>65</v>
      </c>
      <c r="E754" s="27" t="s">
        <v>75</v>
      </c>
      <c r="F754" s="28" t="s">
        <v>945</v>
      </c>
      <c r="G754" s="26" t="s">
        <v>68</v>
      </c>
      <c r="H754" s="29">
        <v>1500</v>
      </c>
      <c r="J754" s="29">
        <f t="shared" si="44"/>
        <v>1500</v>
      </c>
      <c r="K754" s="29">
        <f t="shared" si="45"/>
        <v>0</v>
      </c>
      <c r="L754" s="24">
        <f t="shared" si="46"/>
        <v>10</v>
      </c>
      <c r="M754" s="24" t="str">
        <f>VLOOKUP(L754,mês!A:B,2,0)</f>
        <v>Outubro</v>
      </c>
      <c r="N754" s="24" t="str">
        <f t="shared" si="47"/>
        <v xml:space="preserve">Diretoria </v>
      </c>
    </row>
    <row r="755" spans="1:14" ht="57" customHeight="1" x14ac:dyDescent="0.2">
      <c r="A755" s="24" t="s">
        <v>451</v>
      </c>
      <c r="B755" s="25">
        <v>44860</v>
      </c>
      <c r="C755" s="26">
        <v>16236</v>
      </c>
      <c r="D755" s="26" t="s">
        <v>65</v>
      </c>
      <c r="E755" s="27" t="s">
        <v>87</v>
      </c>
      <c r="F755" s="28" t="s">
        <v>946</v>
      </c>
      <c r="G755" s="26" t="s">
        <v>68</v>
      </c>
      <c r="H755" s="29">
        <v>46</v>
      </c>
      <c r="J755" s="29">
        <f t="shared" si="44"/>
        <v>46</v>
      </c>
      <c r="K755" s="29">
        <f t="shared" si="45"/>
        <v>0</v>
      </c>
      <c r="L755" s="24">
        <f t="shared" si="46"/>
        <v>10</v>
      </c>
      <c r="M755" s="24" t="str">
        <f>VLOOKUP(L755,mês!A:B,2,0)</f>
        <v>Outubro</v>
      </c>
      <c r="N755" s="24" t="str">
        <f t="shared" si="47"/>
        <v xml:space="preserve">Diretoria </v>
      </c>
    </row>
    <row r="756" spans="1:14" ht="57" customHeight="1" x14ac:dyDescent="0.2">
      <c r="A756" s="24" t="s">
        <v>451</v>
      </c>
      <c r="B756" s="25">
        <v>44860</v>
      </c>
      <c r="C756" s="26">
        <v>16242</v>
      </c>
      <c r="D756" s="26" t="s">
        <v>65</v>
      </c>
      <c r="E756" s="27" t="s">
        <v>66</v>
      </c>
      <c r="F756" s="28" t="s">
        <v>947</v>
      </c>
      <c r="G756" s="26" t="s">
        <v>68</v>
      </c>
      <c r="H756" s="29">
        <v>6971.15</v>
      </c>
      <c r="J756" s="29">
        <f t="shared" si="44"/>
        <v>6971.15</v>
      </c>
      <c r="K756" s="29">
        <f t="shared" si="45"/>
        <v>0</v>
      </c>
      <c r="L756" s="24">
        <f t="shared" si="46"/>
        <v>10</v>
      </c>
      <c r="M756" s="24" t="str">
        <f>VLOOKUP(L756,mês!A:B,2,0)</f>
        <v>Outubro</v>
      </c>
      <c r="N756" s="24" t="str">
        <f t="shared" si="47"/>
        <v xml:space="preserve">Diretoria </v>
      </c>
    </row>
    <row r="757" spans="1:14" ht="57" customHeight="1" x14ac:dyDescent="0.2">
      <c r="A757" s="24" t="s">
        <v>451</v>
      </c>
      <c r="B757" s="25">
        <v>44861</v>
      </c>
      <c r="C757" s="26">
        <v>16239</v>
      </c>
      <c r="D757" s="26" t="s">
        <v>65</v>
      </c>
      <c r="E757" s="27" t="s">
        <v>948</v>
      </c>
      <c r="F757" s="28" t="s">
        <v>949</v>
      </c>
      <c r="G757" s="26" t="s">
        <v>68</v>
      </c>
      <c r="H757" s="29">
        <v>85</v>
      </c>
      <c r="J757" s="29">
        <f t="shared" si="44"/>
        <v>85</v>
      </c>
      <c r="K757" s="29">
        <f t="shared" si="45"/>
        <v>0</v>
      </c>
      <c r="L757" s="24">
        <f t="shared" si="46"/>
        <v>10</v>
      </c>
      <c r="M757" s="24" t="str">
        <f>VLOOKUP(L757,mês!A:B,2,0)</f>
        <v>Outubro</v>
      </c>
      <c r="N757" s="24" t="str">
        <f t="shared" si="47"/>
        <v xml:space="preserve">Diretoria </v>
      </c>
    </row>
    <row r="758" spans="1:14" ht="57" customHeight="1" x14ac:dyDescent="0.2">
      <c r="A758" s="24" t="s">
        <v>451</v>
      </c>
      <c r="B758" s="25">
        <v>44861</v>
      </c>
      <c r="C758" s="26">
        <v>16250</v>
      </c>
      <c r="D758" s="26" t="s">
        <v>65</v>
      </c>
      <c r="E758" s="27" t="s">
        <v>66</v>
      </c>
      <c r="F758" s="28" t="s">
        <v>950</v>
      </c>
      <c r="G758" s="26" t="s">
        <v>68</v>
      </c>
      <c r="H758" s="29">
        <v>23589</v>
      </c>
      <c r="J758" s="29">
        <f t="shared" si="44"/>
        <v>23589</v>
      </c>
      <c r="K758" s="29">
        <f t="shared" si="45"/>
        <v>0</v>
      </c>
      <c r="L758" s="24">
        <f t="shared" si="46"/>
        <v>10</v>
      </c>
      <c r="M758" s="24" t="str">
        <f>VLOOKUP(L758,mês!A:B,2,0)</f>
        <v>Outubro</v>
      </c>
      <c r="N758" s="24" t="str">
        <f t="shared" si="47"/>
        <v xml:space="preserve">Diretoria </v>
      </c>
    </row>
    <row r="759" spans="1:14" ht="57" customHeight="1" x14ac:dyDescent="0.2">
      <c r="A759" s="24" t="s">
        <v>451</v>
      </c>
      <c r="B759" s="25">
        <v>44861</v>
      </c>
      <c r="C759" s="26">
        <v>16249</v>
      </c>
      <c r="D759" s="26" t="s">
        <v>65</v>
      </c>
      <c r="E759" s="27" t="s">
        <v>537</v>
      </c>
      <c r="F759" s="28" t="s">
        <v>951</v>
      </c>
      <c r="G759" s="26" t="s">
        <v>68</v>
      </c>
      <c r="H759" s="29">
        <v>300</v>
      </c>
      <c r="J759" s="29">
        <f t="shared" si="44"/>
        <v>300</v>
      </c>
      <c r="K759" s="29">
        <f t="shared" si="45"/>
        <v>0</v>
      </c>
      <c r="L759" s="24">
        <f t="shared" si="46"/>
        <v>10</v>
      </c>
      <c r="M759" s="24" t="str">
        <f>VLOOKUP(L759,mês!A:B,2,0)</f>
        <v>Outubro</v>
      </c>
      <c r="N759" s="24" t="str">
        <f t="shared" si="47"/>
        <v xml:space="preserve">Diretoria </v>
      </c>
    </row>
    <row r="760" spans="1:14" ht="57" customHeight="1" x14ac:dyDescent="0.2">
      <c r="A760" s="24" t="s">
        <v>451</v>
      </c>
      <c r="B760" s="25">
        <v>44865</v>
      </c>
      <c r="C760" s="26">
        <v>16254</v>
      </c>
      <c r="D760" s="26" t="s">
        <v>151</v>
      </c>
      <c r="E760" s="27" t="s">
        <v>952</v>
      </c>
      <c r="F760" s="28" t="s">
        <v>953</v>
      </c>
      <c r="G760" s="26" t="s">
        <v>68</v>
      </c>
      <c r="H760" s="29">
        <v>3099.56</v>
      </c>
      <c r="J760" s="29">
        <f t="shared" si="44"/>
        <v>3099.56</v>
      </c>
      <c r="K760" s="29">
        <f t="shared" si="45"/>
        <v>0</v>
      </c>
      <c r="L760" s="24">
        <f t="shared" si="46"/>
        <v>10</v>
      </c>
      <c r="M760" s="24" t="str">
        <f>VLOOKUP(L760,mês!A:B,2,0)</f>
        <v>Outubro</v>
      </c>
      <c r="N760" s="24" t="str">
        <f t="shared" si="47"/>
        <v xml:space="preserve">Diretoria </v>
      </c>
    </row>
    <row r="761" spans="1:14" ht="57" customHeight="1" x14ac:dyDescent="0.2">
      <c r="A761" s="24" t="s">
        <v>451</v>
      </c>
      <c r="B761" s="25">
        <v>44865</v>
      </c>
      <c r="C761" s="26">
        <v>16255</v>
      </c>
      <c r="D761" s="26" t="s">
        <v>151</v>
      </c>
      <c r="E761" s="27" t="s">
        <v>954</v>
      </c>
      <c r="F761" s="28" t="s">
        <v>955</v>
      </c>
      <c r="G761" s="26" t="s">
        <v>68</v>
      </c>
      <c r="H761" s="29">
        <v>1038</v>
      </c>
      <c r="J761" s="29">
        <f t="shared" si="44"/>
        <v>1038</v>
      </c>
      <c r="K761" s="29">
        <f t="shared" si="45"/>
        <v>0</v>
      </c>
      <c r="L761" s="24">
        <f t="shared" si="46"/>
        <v>10</v>
      </c>
      <c r="M761" s="24" t="str">
        <f>VLOOKUP(L761,mês!A:B,2,0)</f>
        <v>Outubro</v>
      </c>
      <c r="N761" s="24" t="str">
        <f t="shared" si="47"/>
        <v xml:space="preserve">Diretoria </v>
      </c>
    </row>
    <row r="762" spans="1:14" ht="57" customHeight="1" x14ac:dyDescent="0.2">
      <c r="A762" s="24" t="s">
        <v>451</v>
      </c>
      <c r="B762" s="25">
        <v>44865</v>
      </c>
      <c r="C762" s="26">
        <v>16256</v>
      </c>
      <c r="D762" s="26" t="s">
        <v>151</v>
      </c>
      <c r="E762" s="27" t="s">
        <v>956</v>
      </c>
      <c r="F762" s="28" t="s">
        <v>957</v>
      </c>
      <c r="G762" s="26" t="s">
        <v>68</v>
      </c>
      <c r="H762" s="29">
        <v>680</v>
      </c>
      <c r="J762" s="29">
        <f t="shared" si="44"/>
        <v>680</v>
      </c>
      <c r="K762" s="29">
        <f t="shared" si="45"/>
        <v>0</v>
      </c>
      <c r="L762" s="24">
        <f t="shared" si="46"/>
        <v>10</v>
      </c>
      <c r="M762" s="24" t="str">
        <f>VLOOKUP(L762,mês!A:B,2,0)</f>
        <v>Outubro</v>
      </c>
      <c r="N762" s="24" t="str">
        <f t="shared" si="47"/>
        <v xml:space="preserve">Diretoria </v>
      </c>
    </row>
    <row r="763" spans="1:14" ht="57" customHeight="1" x14ac:dyDescent="0.2">
      <c r="A763" s="24" t="s">
        <v>451</v>
      </c>
      <c r="B763" s="25">
        <v>44865</v>
      </c>
      <c r="C763" s="26">
        <v>16257</v>
      </c>
      <c r="D763" s="26" t="s">
        <v>151</v>
      </c>
      <c r="E763" s="27" t="s">
        <v>958</v>
      </c>
      <c r="F763" s="28" t="s">
        <v>959</v>
      </c>
      <c r="G763" s="26" t="s">
        <v>68</v>
      </c>
      <c r="H763" s="29">
        <v>528</v>
      </c>
      <c r="J763" s="29">
        <f t="shared" si="44"/>
        <v>528</v>
      </c>
      <c r="K763" s="29">
        <f t="shared" si="45"/>
        <v>0</v>
      </c>
      <c r="L763" s="24">
        <f t="shared" si="46"/>
        <v>10</v>
      </c>
      <c r="M763" s="24" t="str">
        <f>VLOOKUP(L763,mês!A:B,2,0)</f>
        <v>Outubro</v>
      </c>
      <c r="N763" s="24" t="str">
        <f t="shared" si="47"/>
        <v xml:space="preserve">Diretoria </v>
      </c>
    </row>
    <row r="764" spans="1:14" ht="57" customHeight="1" x14ac:dyDescent="0.2">
      <c r="A764" s="24" t="s">
        <v>451</v>
      </c>
      <c r="B764" s="25">
        <v>44868</v>
      </c>
      <c r="C764" s="26">
        <v>16264</v>
      </c>
      <c r="D764" s="26" t="s">
        <v>65</v>
      </c>
      <c r="E764" s="27" t="s">
        <v>960</v>
      </c>
      <c r="F764" s="28" t="s">
        <v>961</v>
      </c>
      <c r="G764" s="26" t="s">
        <v>68</v>
      </c>
      <c r="H764" s="29">
        <v>1150.92</v>
      </c>
      <c r="J764" s="29">
        <f t="shared" si="44"/>
        <v>1150.92</v>
      </c>
      <c r="K764" s="29">
        <f t="shared" si="45"/>
        <v>0</v>
      </c>
      <c r="L764" s="24">
        <f t="shared" si="46"/>
        <v>11</v>
      </c>
      <c r="M764" s="24" t="str">
        <f>VLOOKUP(L764,mês!A:B,2,0)</f>
        <v>Novembro</v>
      </c>
      <c r="N764" s="24" t="str">
        <f t="shared" si="47"/>
        <v xml:space="preserve">Diretoria </v>
      </c>
    </row>
    <row r="765" spans="1:14" ht="57" customHeight="1" x14ac:dyDescent="0.2">
      <c r="A765" s="24" t="s">
        <v>451</v>
      </c>
      <c r="B765" s="25">
        <v>44869</v>
      </c>
      <c r="C765" s="26">
        <v>16277</v>
      </c>
      <c r="D765" s="26" t="s">
        <v>65</v>
      </c>
      <c r="E765" s="27" t="s">
        <v>962</v>
      </c>
      <c r="F765" s="28" t="s">
        <v>963</v>
      </c>
      <c r="G765" s="26" t="s">
        <v>68</v>
      </c>
      <c r="H765" s="29">
        <v>5750</v>
      </c>
      <c r="J765" s="29">
        <f t="shared" si="44"/>
        <v>5750</v>
      </c>
      <c r="K765" s="29">
        <f t="shared" si="45"/>
        <v>0</v>
      </c>
      <c r="L765" s="24">
        <f t="shared" si="46"/>
        <v>11</v>
      </c>
      <c r="M765" s="24" t="str">
        <f>VLOOKUP(L765,mês!A:B,2,0)</f>
        <v>Novembro</v>
      </c>
      <c r="N765" s="24" t="str">
        <f t="shared" si="47"/>
        <v xml:space="preserve">Diretoria </v>
      </c>
    </row>
    <row r="766" spans="1:14" ht="57" customHeight="1" x14ac:dyDescent="0.2">
      <c r="A766" s="24" t="s">
        <v>451</v>
      </c>
      <c r="B766" s="25">
        <v>44872</v>
      </c>
      <c r="C766" s="26">
        <v>16271</v>
      </c>
      <c r="D766" s="26" t="s">
        <v>176</v>
      </c>
      <c r="E766" s="27" t="s">
        <v>964</v>
      </c>
      <c r="F766" s="28" t="s">
        <v>965</v>
      </c>
      <c r="G766" s="26" t="s">
        <v>68</v>
      </c>
      <c r="H766" s="29">
        <v>269.89999999999998</v>
      </c>
      <c r="J766" s="29">
        <f t="shared" si="44"/>
        <v>269.89999999999998</v>
      </c>
      <c r="K766" s="29">
        <f t="shared" si="45"/>
        <v>0</v>
      </c>
      <c r="L766" s="24">
        <f t="shared" si="46"/>
        <v>11</v>
      </c>
      <c r="M766" s="24" t="str">
        <f>VLOOKUP(L766,mês!A:B,2,0)</f>
        <v>Novembro</v>
      </c>
      <c r="N766" s="24" t="str">
        <f t="shared" si="47"/>
        <v xml:space="preserve">Diretoria </v>
      </c>
    </row>
    <row r="767" spans="1:14" ht="57" customHeight="1" x14ac:dyDescent="0.2">
      <c r="A767" s="24" t="s">
        <v>451</v>
      </c>
      <c r="B767" s="25">
        <v>44872</v>
      </c>
      <c r="C767" s="26">
        <v>16278</v>
      </c>
      <c r="D767" s="26" t="s">
        <v>65</v>
      </c>
      <c r="E767" s="27" t="s">
        <v>87</v>
      </c>
      <c r="F767" s="28" t="s">
        <v>966</v>
      </c>
      <c r="G767" s="26" t="s">
        <v>68</v>
      </c>
      <c r="H767" s="29">
        <v>965.58</v>
      </c>
      <c r="J767" s="29">
        <f t="shared" si="44"/>
        <v>965.58</v>
      </c>
      <c r="K767" s="29">
        <f t="shared" si="45"/>
        <v>0</v>
      </c>
      <c r="L767" s="24">
        <f t="shared" si="46"/>
        <v>11</v>
      </c>
      <c r="M767" s="24" t="str">
        <f>VLOOKUP(L767,mês!A:B,2,0)</f>
        <v>Novembro</v>
      </c>
      <c r="N767" s="24" t="str">
        <f t="shared" si="47"/>
        <v xml:space="preserve">Diretoria </v>
      </c>
    </row>
    <row r="768" spans="1:14" ht="57" customHeight="1" x14ac:dyDescent="0.2">
      <c r="A768" s="24" t="s">
        <v>451</v>
      </c>
      <c r="B768" s="25">
        <v>44873</v>
      </c>
      <c r="C768" s="26">
        <v>16285</v>
      </c>
      <c r="D768" s="26" t="s">
        <v>65</v>
      </c>
      <c r="E768" s="27" t="s">
        <v>848</v>
      </c>
      <c r="F768" s="28" t="s">
        <v>967</v>
      </c>
      <c r="G768" s="26" t="s">
        <v>68</v>
      </c>
      <c r="H768" s="29">
        <v>1450</v>
      </c>
      <c r="J768" s="29">
        <f t="shared" si="44"/>
        <v>1450</v>
      </c>
      <c r="K768" s="29">
        <f t="shared" si="45"/>
        <v>0</v>
      </c>
      <c r="L768" s="24">
        <f t="shared" si="46"/>
        <v>11</v>
      </c>
      <c r="M768" s="24" t="str">
        <f>VLOOKUP(L768,mês!A:B,2,0)</f>
        <v>Novembro</v>
      </c>
      <c r="N768" s="24" t="str">
        <f t="shared" si="47"/>
        <v xml:space="preserve">Diretoria </v>
      </c>
    </row>
    <row r="769" spans="1:14" ht="57" customHeight="1" x14ac:dyDescent="0.2">
      <c r="A769" s="24" t="s">
        <v>451</v>
      </c>
      <c r="B769" s="25">
        <v>44873</v>
      </c>
      <c r="C769" s="26">
        <v>16287</v>
      </c>
      <c r="D769" s="26" t="s">
        <v>65</v>
      </c>
      <c r="E769" s="27" t="s">
        <v>848</v>
      </c>
      <c r="F769" s="28" t="s">
        <v>968</v>
      </c>
      <c r="G769" s="26" t="s">
        <v>68</v>
      </c>
      <c r="H769" s="29">
        <v>1110</v>
      </c>
      <c r="J769" s="29">
        <f t="shared" si="44"/>
        <v>1110</v>
      </c>
      <c r="K769" s="29">
        <f t="shared" si="45"/>
        <v>0</v>
      </c>
      <c r="L769" s="24">
        <f t="shared" si="46"/>
        <v>11</v>
      </c>
      <c r="M769" s="24" t="str">
        <f>VLOOKUP(L769,mês!A:B,2,0)</f>
        <v>Novembro</v>
      </c>
      <c r="N769" s="24" t="str">
        <f t="shared" si="47"/>
        <v xml:space="preserve">Diretoria </v>
      </c>
    </row>
    <row r="770" spans="1:14" ht="57" customHeight="1" x14ac:dyDescent="0.2">
      <c r="A770" s="24" t="s">
        <v>451</v>
      </c>
      <c r="B770" s="25">
        <v>44873</v>
      </c>
      <c r="C770" s="26">
        <v>16281</v>
      </c>
      <c r="D770" s="26" t="s">
        <v>77</v>
      </c>
      <c r="E770" s="27" t="s">
        <v>537</v>
      </c>
      <c r="F770" s="28" t="s">
        <v>969</v>
      </c>
      <c r="G770" s="26" t="s">
        <v>68</v>
      </c>
      <c r="H770" s="29">
        <v>750</v>
      </c>
      <c r="J770" s="29">
        <f t="shared" si="44"/>
        <v>750</v>
      </c>
      <c r="K770" s="29">
        <f t="shared" si="45"/>
        <v>0</v>
      </c>
      <c r="L770" s="24">
        <f t="shared" si="46"/>
        <v>11</v>
      </c>
      <c r="M770" s="24" t="str">
        <f>VLOOKUP(L770,mês!A:B,2,0)</f>
        <v>Novembro</v>
      </c>
      <c r="N770" s="24" t="str">
        <f t="shared" si="47"/>
        <v xml:space="preserve">Diretoria </v>
      </c>
    </row>
    <row r="771" spans="1:14" ht="57" customHeight="1" x14ac:dyDescent="0.2">
      <c r="A771" s="24" t="s">
        <v>451</v>
      </c>
      <c r="B771" s="25">
        <v>44874</v>
      </c>
      <c r="C771" s="26">
        <v>16290</v>
      </c>
      <c r="D771" s="26" t="s">
        <v>65</v>
      </c>
      <c r="E771" s="27" t="s">
        <v>535</v>
      </c>
      <c r="F771" s="28" t="s">
        <v>970</v>
      </c>
      <c r="G771" s="26" t="s">
        <v>68</v>
      </c>
      <c r="H771" s="29">
        <v>1895.87</v>
      </c>
      <c r="J771" s="29">
        <f t="shared" ref="J771:J834" si="48">IF(G771="Não",0,H771)</f>
        <v>1895.87</v>
      </c>
      <c r="K771" s="29">
        <f t="shared" ref="K771:K834" si="49">IF(G771="Não",H771,0)</f>
        <v>0</v>
      </c>
      <c r="L771" s="24">
        <f t="shared" ref="L771:L834" si="50">MONTH(B771)</f>
        <v>11</v>
      </c>
      <c r="M771" s="24" t="str">
        <f>VLOOKUP(L771,mês!A:B,2,0)</f>
        <v>Novembro</v>
      </c>
      <c r="N771" s="24" t="str">
        <f t="shared" ref="N771:N834" si="51">LEFT(A771,SEARCH("-",A771)-1)</f>
        <v xml:space="preserve">Diretoria </v>
      </c>
    </row>
    <row r="772" spans="1:14" ht="57" customHeight="1" x14ac:dyDescent="0.2">
      <c r="A772" s="24" t="s">
        <v>451</v>
      </c>
      <c r="B772" s="25">
        <v>44874</v>
      </c>
      <c r="C772" s="26">
        <v>16291</v>
      </c>
      <c r="D772" s="26" t="s">
        <v>481</v>
      </c>
      <c r="E772" s="27" t="s">
        <v>482</v>
      </c>
      <c r="F772" s="28" t="s">
        <v>971</v>
      </c>
      <c r="G772" s="26" t="s">
        <v>68</v>
      </c>
      <c r="H772" s="29">
        <v>230</v>
      </c>
      <c r="J772" s="29">
        <f t="shared" si="48"/>
        <v>230</v>
      </c>
      <c r="K772" s="29">
        <f t="shared" si="49"/>
        <v>0</v>
      </c>
      <c r="L772" s="24">
        <f t="shared" si="50"/>
        <v>11</v>
      </c>
      <c r="M772" s="24" t="str">
        <f>VLOOKUP(L772,mês!A:B,2,0)</f>
        <v>Novembro</v>
      </c>
      <c r="N772" s="24" t="str">
        <f t="shared" si="51"/>
        <v xml:space="preserve">Diretoria </v>
      </c>
    </row>
    <row r="773" spans="1:14" ht="57" customHeight="1" x14ac:dyDescent="0.2">
      <c r="A773" s="24" t="s">
        <v>451</v>
      </c>
      <c r="B773" s="25">
        <v>44875</v>
      </c>
      <c r="C773" s="26">
        <v>16296</v>
      </c>
      <c r="D773" s="26" t="s">
        <v>146</v>
      </c>
      <c r="E773" s="27" t="s">
        <v>972</v>
      </c>
      <c r="F773" s="28" t="s">
        <v>973</v>
      </c>
      <c r="G773" s="26" t="s">
        <v>68</v>
      </c>
      <c r="H773" s="29">
        <v>2196.63</v>
      </c>
      <c r="J773" s="29">
        <f t="shared" si="48"/>
        <v>2196.63</v>
      </c>
      <c r="K773" s="29">
        <f t="shared" si="49"/>
        <v>0</v>
      </c>
      <c r="L773" s="24">
        <f t="shared" si="50"/>
        <v>11</v>
      </c>
      <c r="M773" s="24" t="str">
        <f>VLOOKUP(L773,mês!A:B,2,0)</f>
        <v>Novembro</v>
      </c>
      <c r="N773" s="24" t="str">
        <f t="shared" si="51"/>
        <v xml:space="preserve">Diretoria </v>
      </c>
    </row>
    <row r="774" spans="1:14" ht="57" customHeight="1" x14ac:dyDescent="0.2">
      <c r="A774" s="24" t="s">
        <v>451</v>
      </c>
      <c r="B774" s="25">
        <v>44876</v>
      </c>
      <c r="C774" s="26">
        <v>16300</v>
      </c>
      <c r="D774" s="26" t="s">
        <v>151</v>
      </c>
      <c r="E774" s="27" t="s">
        <v>974</v>
      </c>
      <c r="F774" s="28" t="s">
        <v>975</v>
      </c>
      <c r="G774" s="26" t="s">
        <v>68</v>
      </c>
      <c r="H774" s="29">
        <v>1764</v>
      </c>
      <c r="J774" s="29">
        <f t="shared" si="48"/>
        <v>1764</v>
      </c>
      <c r="K774" s="29">
        <f t="shared" si="49"/>
        <v>0</v>
      </c>
      <c r="L774" s="24">
        <f t="shared" si="50"/>
        <v>11</v>
      </c>
      <c r="M774" s="24" t="str">
        <f>VLOOKUP(L774,mês!A:B,2,0)</f>
        <v>Novembro</v>
      </c>
      <c r="N774" s="24" t="str">
        <f t="shared" si="51"/>
        <v xml:space="preserve">Diretoria </v>
      </c>
    </row>
    <row r="775" spans="1:14" ht="57" customHeight="1" x14ac:dyDescent="0.2">
      <c r="A775" s="24" t="s">
        <v>451</v>
      </c>
      <c r="B775" s="25">
        <v>44876</v>
      </c>
      <c r="C775" s="26">
        <v>16301</v>
      </c>
      <c r="D775" s="26" t="s">
        <v>151</v>
      </c>
      <c r="E775" s="27" t="s">
        <v>85</v>
      </c>
      <c r="F775" s="28" t="s">
        <v>976</v>
      </c>
      <c r="G775" s="26" t="s">
        <v>68</v>
      </c>
      <c r="H775" s="29">
        <v>129.57</v>
      </c>
      <c r="J775" s="29">
        <f t="shared" si="48"/>
        <v>129.57</v>
      </c>
      <c r="K775" s="29">
        <f t="shared" si="49"/>
        <v>0</v>
      </c>
      <c r="L775" s="24">
        <f t="shared" si="50"/>
        <v>11</v>
      </c>
      <c r="M775" s="24" t="str">
        <f>VLOOKUP(L775,mês!A:B,2,0)</f>
        <v>Novembro</v>
      </c>
      <c r="N775" s="24" t="str">
        <f t="shared" si="51"/>
        <v xml:space="preserve">Diretoria </v>
      </c>
    </row>
    <row r="776" spans="1:14" ht="57" customHeight="1" x14ac:dyDescent="0.2">
      <c r="A776" s="24" t="s">
        <v>451</v>
      </c>
      <c r="B776" s="25">
        <v>44881</v>
      </c>
      <c r="C776" s="26">
        <v>16303</v>
      </c>
      <c r="D776" s="26" t="s">
        <v>636</v>
      </c>
      <c r="E776" s="27" t="s">
        <v>977</v>
      </c>
      <c r="F776" s="28" t="s">
        <v>978</v>
      </c>
      <c r="G776" s="26" t="s">
        <v>68</v>
      </c>
      <c r="H776" s="29">
        <v>290</v>
      </c>
      <c r="J776" s="29">
        <f t="shared" si="48"/>
        <v>290</v>
      </c>
      <c r="K776" s="29">
        <f t="shared" si="49"/>
        <v>0</v>
      </c>
      <c r="L776" s="24">
        <f t="shared" si="50"/>
        <v>11</v>
      </c>
      <c r="M776" s="24" t="str">
        <f>VLOOKUP(L776,mês!A:B,2,0)</f>
        <v>Novembro</v>
      </c>
      <c r="N776" s="24" t="str">
        <f t="shared" si="51"/>
        <v xml:space="preserve">Diretoria </v>
      </c>
    </row>
    <row r="777" spans="1:14" ht="57" customHeight="1" x14ac:dyDescent="0.2">
      <c r="A777" s="24" t="s">
        <v>451</v>
      </c>
      <c r="B777" s="25">
        <v>44881</v>
      </c>
      <c r="C777" s="26">
        <v>16304</v>
      </c>
      <c r="D777" s="26" t="s">
        <v>65</v>
      </c>
      <c r="E777" s="27" t="s">
        <v>309</v>
      </c>
      <c r="F777" s="28" t="s">
        <v>979</v>
      </c>
      <c r="G777" s="26" t="s">
        <v>68</v>
      </c>
      <c r="H777" s="29">
        <v>1534.56</v>
      </c>
      <c r="J777" s="29">
        <f t="shared" si="48"/>
        <v>1534.56</v>
      </c>
      <c r="K777" s="29">
        <f t="shared" si="49"/>
        <v>0</v>
      </c>
      <c r="L777" s="24">
        <f t="shared" si="50"/>
        <v>11</v>
      </c>
      <c r="M777" s="24" t="str">
        <f>VLOOKUP(L777,mês!A:B,2,0)</f>
        <v>Novembro</v>
      </c>
      <c r="N777" s="24" t="str">
        <f t="shared" si="51"/>
        <v xml:space="preserve">Diretoria </v>
      </c>
    </row>
    <row r="778" spans="1:14" ht="57" customHeight="1" x14ac:dyDescent="0.2">
      <c r="A778" s="24" t="s">
        <v>451</v>
      </c>
      <c r="B778" s="25">
        <v>44882</v>
      </c>
      <c r="C778" s="26">
        <v>16307</v>
      </c>
      <c r="D778" s="26" t="s">
        <v>91</v>
      </c>
      <c r="E778" s="27" t="s">
        <v>980</v>
      </c>
      <c r="F778" s="28" t="s">
        <v>981</v>
      </c>
      <c r="G778" s="26" t="s">
        <v>68</v>
      </c>
      <c r="H778" s="29">
        <v>350</v>
      </c>
      <c r="J778" s="29">
        <f t="shared" si="48"/>
        <v>350</v>
      </c>
      <c r="K778" s="29">
        <f t="shared" si="49"/>
        <v>0</v>
      </c>
      <c r="L778" s="24">
        <f t="shared" si="50"/>
        <v>11</v>
      </c>
      <c r="M778" s="24" t="str">
        <f>VLOOKUP(L778,mês!A:B,2,0)</f>
        <v>Novembro</v>
      </c>
      <c r="N778" s="24" t="str">
        <f t="shared" si="51"/>
        <v xml:space="preserve">Diretoria </v>
      </c>
    </row>
    <row r="779" spans="1:14" ht="57" customHeight="1" x14ac:dyDescent="0.2">
      <c r="A779" s="24" t="s">
        <v>451</v>
      </c>
      <c r="B779" s="25">
        <v>44882</v>
      </c>
      <c r="C779" s="26">
        <v>16308</v>
      </c>
      <c r="D779" s="26" t="s">
        <v>179</v>
      </c>
      <c r="E779" s="27" t="s">
        <v>982</v>
      </c>
      <c r="F779" s="28" t="s">
        <v>983</v>
      </c>
      <c r="G779" s="26" t="s">
        <v>68</v>
      </c>
      <c r="H779" s="29">
        <v>782</v>
      </c>
      <c r="J779" s="29">
        <f t="shared" si="48"/>
        <v>782</v>
      </c>
      <c r="K779" s="29">
        <f t="shared" si="49"/>
        <v>0</v>
      </c>
      <c r="L779" s="24">
        <f t="shared" si="50"/>
        <v>11</v>
      </c>
      <c r="M779" s="24" t="str">
        <f>VLOOKUP(L779,mês!A:B,2,0)</f>
        <v>Novembro</v>
      </c>
      <c r="N779" s="24" t="str">
        <f t="shared" si="51"/>
        <v xml:space="preserve">Diretoria </v>
      </c>
    </row>
    <row r="780" spans="1:14" ht="57" customHeight="1" x14ac:dyDescent="0.2">
      <c r="A780" s="24" t="s">
        <v>451</v>
      </c>
      <c r="B780" s="25">
        <v>44882</v>
      </c>
      <c r="C780" s="26">
        <v>16311</v>
      </c>
      <c r="D780" s="26" t="s">
        <v>65</v>
      </c>
      <c r="E780" s="27" t="s">
        <v>467</v>
      </c>
      <c r="F780" s="28" t="s">
        <v>984</v>
      </c>
      <c r="G780" s="26" t="s">
        <v>68</v>
      </c>
      <c r="H780" s="29">
        <v>7168.3</v>
      </c>
      <c r="J780" s="29">
        <f t="shared" si="48"/>
        <v>7168.3</v>
      </c>
      <c r="K780" s="29">
        <f t="shared" si="49"/>
        <v>0</v>
      </c>
      <c r="L780" s="24">
        <f t="shared" si="50"/>
        <v>11</v>
      </c>
      <c r="M780" s="24" t="str">
        <f>VLOOKUP(L780,mês!A:B,2,0)</f>
        <v>Novembro</v>
      </c>
      <c r="N780" s="24" t="str">
        <f t="shared" si="51"/>
        <v xml:space="preserve">Diretoria </v>
      </c>
    </row>
    <row r="781" spans="1:14" ht="57" customHeight="1" x14ac:dyDescent="0.2">
      <c r="A781" s="24" t="s">
        <v>451</v>
      </c>
      <c r="B781" s="25">
        <v>44883</v>
      </c>
      <c r="C781" s="26">
        <v>16317</v>
      </c>
      <c r="D781" s="26" t="s">
        <v>65</v>
      </c>
      <c r="E781" s="27" t="s">
        <v>467</v>
      </c>
      <c r="F781" s="28" t="s">
        <v>985</v>
      </c>
      <c r="G781" s="26" t="s">
        <v>68</v>
      </c>
      <c r="H781" s="29">
        <v>3226.09</v>
      </c>
      <c r="J781" s="29">
        <f t="shared" si="48"/>
        <v>3226.09</v>
      </c>
      <c r="K781" s="29">
        <f t="shared" si="49"/>
        <v>0</v>
      </c>
      <c r="L781" s="24">
        <f t="shared" si="50"/>
        <v>11</v>
      </c>
      <c r="M781" s="24" t="str">
        <f>VLOOKUP(L781,mês!A:B,2,0)</f>
        <v>Novembro</v>
      </c>
      <c r="N781" s="24" t="str">
        <f t="shared" si="51"/>
        <v xml:space="preserve">Diretoria </v>
      </c>
    </row>
    <row r="782" spans="1:14" ht="57" customHeight="1" x14ac:dyDescent="0.2">
      <c r="A782" s="24" t="s">
        <v>451</v>
      </c>
      <c r="B782" s="25">
        <v>44886</v>
      </c>
      <c r="C782" s="26">
        <v>16319</v>
      </c>
      <c r="D782" s="26" t="s">
        <v>91</v>
      </c>
      <c r="E782" s="27" t="s">
        <v>986</v>
      </c>
      <c r="F782" s="28" t="s">
        <v>987</v>
      </c>
      <c r="G782" s="26" t="s">
        <v>68</v>
      </c>
      <c r="H782" s="29">
        <v>196.9</v>
      </c>
      <c r="J782" s="29">
        <f t="shared" si="48"/>
        <v>196.9</v>
      </c>
      <c r="K782" s="29">
        <f t="shared" si="49"/>
        <v>0</v>
      </c>
      <c r="L782" s="24">
        <f t="shared" si="50"/>
        <v>11</v>
      </c>
      <c r="M782" s="24" t="str">
        <f>VLOOKUP(L782,mês!A:B,2,0)</f>
        <v>Novembro</v>
      </c>
      <c r="N782" s="24" t="str">
        <f t="shared" si="51"/>
        <v xml:space="preserve">Diretoria </v>
      </c>
    </row>
    <row r="783" spans="1:14" ht="57" customHeight="1" x14ac:dyDescent="0.2">
      <c r="A783" s="24" t="s">
        <v>451</v>
      </c>
      <c r="B783" s="25">
        <v>44886</v>
      </c>
      <c r="C783" s="26">
        <v>16323</v>
      </c>
      <c r="D783" s="26" t="s">
        <v>151</v>
      </c>
      <c r="E783" s="27" t="s">
        <v>988</v>
      </c>
      <c r="F783" s="28" t="s">
        <v>989</v>
      </c>
      <c r="G783" s="26" t="s">
        <v>68</v>
      </c>
      <c r="H783" s="29">
        <v>1500</v>
      </c>
      <c r="J783" s="29">
        <f t="shared" si="48"/>
        <v>1500</v>
      </c>
      <c r="K783" s="29">
        <f t="shared" si="49"/>
        <v>0</v>
      </c>
      <c r="L783" s="24">
        <f t="shared" si="50"/>
        <v>11</v>
      </c>
      <c r="M783" s="24" t="str">
        <f>VLOOKUP(L783,mês!A:B,2,0)</f>
        <v>Novembro</v>
      </c>
      <c r="N783" s="24" t="str">
        <f t="shared" si="51"/>
        <v xml:space="preserve">Diretoria </v>
      </c>
    </row>
    <row r="784" spans="1:14" ht="57" customHeight="1" x14ac:dyDescent="0.2">
      <c r="A784" s="24" t="s">
        <v>451</v>
      </c>
      <c r="B784" s="25">
        <v>44886</v>
      </c>
      <c r="C784" s="26">
        <v>16327</v>
      </c>
      <c r="D784" s="26" t="s">
        <v>91</v>
      </c>
      <c r="E784" s="27" t="s">
        <v>990</v>
      </c>
      <c r="F784" s="28" t="s">
        <v>991</v>
      </c>
      <c r="G784" s="26" t="s">
        <v>68</v>
      </c>
      <c r="H784" s="29">
        <v>4260</v>
      </c>
      <c r="J784" s="29">
        <f t="shared" si="48"/>
        <v>4260</v>
      </c>
      <c r="K784" s="29">
        <f t="shared" si="49"/>
        <v>0</v>
      </c>
      <c r="L784" s="24">
        <f t="shared" si="50"/>
        <v>11</v>
      </c>
      <c r="M784" s="24" t="str">
        <f>VLOOKUP(L784,mês!A:B,2,0)</f>
        <v>Novembro</v>
      </c>
      <c r="N784" s="24" t="str">
        <f t="shared" si="51"/>
        <v xml:space="preserve">Diretoria </v>
      </c>
    </row>
    <row r="785" spans="1:14" ht="57" customHeight="1" x14ac:dyDescent="0.2">
      <c r="A785" s="24" t="s">
        <v>451</v>
      </c>
      <c r="B785" s="25">
        <v>44886</v>
      </c>
      <c r="C785" s="26">
        <v>16322</v>
      </c>
      <c r="D785" s="26" t="s">
        <v>65</v>
      </c>
      <c r="E785" s="27" t="s">
        <v>992</v>
      </c>
      <c r="F785" s="28" t="s">
        <v>993</v>
      </c>
      <c r="G785" s="26" t="s">
        <v>68</v>
      </c>
      <c r="H785" s="29">
        <v>481</v>
      </c>
      <c r="J785" s="29">
        <f t="shared" si="48"/>
        <v>481</v>
      </c>
      <c r="K785" s="29">
        <f t="shared" si="49"/>
        <v>0</v>
      </c>
      <c r="L785" s="24">
        <f t="shared" si="50"/>
        <v>11</v>
      </c>
      <c r="M785" s="24" t="str">
        <f>VLOOKUP(L785,mês!A:B,2,0)</f>
        <v>Novembro</v>
      </c>
      <c r="N785" s="24" t="str">
        <f t="shared" si="51"/>
        <v xml:space="preserve">Diretoria </v>
      </c>
    </row>
    <row r="786" spans="1:14" ht="57" customHeight="1" x14ac:dyDescent="0.2">
      <c r="A786" s="24" t="s">
        <v>451</v>
      </c>
      <c r="B786" s="25">
        <v>44886</v>
      </c>
      <c r="C786" s="26">
        <v>16325</v>
      </c>
      <c r="D786" s="26" t="s">
        <v>91</v>
      </c>
      <c r="E786" s="27" t="s">
        <v>994</v>
      </c>
      <c r="F786" s="28" t="s">
        <v>995</v>
      </c>
      <c r="G786" s="26" t="s">
        <v>68</v>
      </c>
      <c r="H786" s="29">
        <v>2384</v>
      </c>
      <c r="J786" s="29">
        <f t="shared" si="48"/>
        <v>2384</v>
      </c>
      <c r="K786" s="29">
        <f t="shared" si="49"/>
        <v>0</v>
      </c>
      <c r="L786" s="24">
        <f t="shared" si="50"/>
        <v>11</v>
      </c>
      <c r="M786" s="24" t="str">
        <f>VLOOKUP(L786,mês!A:B,2,0)</f>
        <v>Novembro</v>
      </c>
      <c r="N786" s="24" t="str">
        <f t="shared" si="51"/>
        <v xml:space="preserve">Diretoria </v>
      </c>
    </row>
    <row r="787" spans="1:14" ht="57" customHeight="1" x14ac:dyDescent="0.2">
      <c r="A787" s="24" t="s">
        <v>451</v>
      </c>
      <c r="B787" s="25">
        <v>44888</v>
      </c>
      <c r="C787" s="26">
        <v>16334</v>
      </c>
      <c r="D787" s="26" t="s">
        <v>65</v>
      </c>
      <c r="E787" s="27" t="s">
        <v>470</v>
      </c>
      <c r="F787" s="28" t="s">
        <v>996</v>
      </c>
      <c r="G787" s="26" t="s">
        <v>68</v>
      </c>
      <c r="H787" s="29">
        <v>12864</v>
      </c>
      <c r="J787" s="29">
        <f t="shared" si="48"/>
        <v>12864</v>
      </c>
      <c r="K787" s="29">
        <f t="shared" si="49"/>
        <v>0</v>
      </c>
      <c r="L787" s="24">
        <f t="shared" si="50"/>
        <v>11</v>
      </c>
      <c r="M787" s="24" t="str">
        <f>VLOOKUP(L787,mês!A:B,2,0)</f>
        <v>Novembro</v>
      </c>
      <c r="N787" s="24" t="str">
        <f t="shared" si="51"/>
        <v xml:space="preserve">Diretoria </v>
      </c>
    </row>
    <row r="788" spans="1:14" ht="57" customHeight="1" x14ac:dyDescent="0.2">
      <c r="A788" s="24" t="s">
        <v>451</v>
      </c>
      <c r="B788" s="25">
        <v>44888</v>
      </c>
      <c r="C788" s="26">
        <v>16330</v>
      </c>
      <c r="D788" s="26" t="s">
        <v>179</v>
      </c>
      <c r="E788" s="27" t="s">
        <v>997</v>
      </c>
      <c r="F788" s="28" t="s">
        <v>998</v>
      </c>
      <c r="G788" s="26" t="s">
        <v>68</v>
      </c>
      <c r="H788" s="29">
        <v>1762.09</v>
      </c>
      <c r="J788" s="29">
        <f t="shared" si="48"/>
        <v>1762.09</v>
      </c>
      <c r="K788" s="29">
        <f t="shared" si="49"/>
        <v>0</v>
      </c>
      <c r="L788" s="24">
        <f t="shared" si="50"/>
        <v>11</v>
      </c>
      <c r="M788" s="24" t="str">
        <f>VLOOKUP(L788,mês!A:B,2,0)</f>
        <v>Novembro</v>
      </c>
      <c r="N788" s="24" t="str">
        <f t="shared" si="51"/>
        <v xml:space="preserve">Diretoria </v>
      </c>
    </row>
    <row r="789" spans="1:14" ht="57" customHeight="1" x14ac:dyDescent="0.2">
      <c r="A789" s="24" t="s">
        <v>451</v>
      </c>
      <c r="B789" s="25">
        <v>44888</v>
      </c>
      <c r="C789" s="26">
        <v>16331</v>
      </c>
      <c r="D789" s="26" t="s">
        <v>179</v>
      </c>
      <c r="E789" s="27" t="s">
        <v>999</v>
      </c>
      <c r="F789" s="28" t="s">
        <v>1000</v>
      </c>
      <c r="G789" s="26" t="s">
        <v>68</v>
      </c>
      <c r="H789" s="29">
        <v>1702</v>
      </c>
      <c r="J789" s="29">
        <f t="shared" si="48"/>
        <v>1702</v>
      </c>
      <c r="K789" s="29">
        <f t="shared" si="49"/>
        <v>0</v>
      </c>
      <c r="L789" s="24">
        <f t="shared" si="50"/>
        <v>11</v>
      </c>
      <c r="M789" s="24" t="str">
        <f>VLOOKUP(L789,mês!A:B,2,0)</f>
        <v>Novembro</v>
      </c>
      <c r="N789" s="24" t="str">
        <f t="shared" si="51"/>
        <v xml:space="preserve">Diretoria </v>
      </c>
    </row>
    <row r="790" spans="1:14" ht="57" customHeight="1" x14ac:dyDescent="0.2">
      <c r="A790" s="24" t="s">
        <v>451</v>
      </c>
      <c r="B790" s="25">
        <v>44888</v>
      </c>
      <c r="C790" s="26">
        <v>16333</v>
      </c>
      <c r="D790" s="26" t="s">
        <v>179</v>
      </c>
      <c r="E790" s="27" t="s">
        <v>1001</v>
      </c>
      <c r="F790" s="28" t="s">
        <v>1002</v>
      </c>
      <c r="G790" s="26" t="s">
        <v>68</v>
      </c>
      <c r="H790" s="29">
        <v>1239.96</v>
      </c>
      <c r="J790" s="29">
        <f t="shared" si="48"/>
        <v>1239.96</v>
      </c>
      <c r="K790" s="29">
        <f t="shared" si="49"/>
        <v>0</v>
      </c>
      <c r="L790" s="24">
        <f t="shared" si="50"/>
        <v>11</v>
      </c>
      <c r="M790" s="24" t="str">
        <f>VLOOKUP(L790,mês!A:B,2,0)</f>
        <v>Novembro</v>
      </c>
      <c r="N790" s="24" t="str">
        <f t="shared" si="51"/>
        <v xml:space="preserve">Diretoria </v>
      </c>
    </row>
    <row r="791" spans="1:14" ht="57" customHeight="1" x14ac:dyDescent="0.2">
      <c r="A791" s="24" t="s">
        <v>451</v>
      </c>
      <c r="B791" s="25">
        <v>44888</v>
      </c>
      <c r="C791" s="26">
        <v>16335</v>
      </c>
      <c r="D791" s="26" t="s">
        <v>65</v>
      </c>
      <c r="E791" s="27" t="s">
        <v>75</v>
      </c>
      <c r="F791" s="28" t="s">
        <v>1003</v>
      </c>
      <c r="G791" s="26" t="s">
        <v>68</v>
      </c>
      <c r="H791" s="29">
        <v>108.9</v>
      </c>
      <c r="J791" s="29">
        <f t="shared" si="48"/>
        <v>108.9</v>
      </c>
      <c r="K791" s="29">
        <f t="shared" si="49"/>
        <v>0</v>
      </c>
      <c r="L791" s="24">
        <f t="shared" si="50"/>
        <v>11</v>
      </c>
      <c r="M791" s="24" t="str">
        <f>VLOOKUP(L791,mês!A:B,2,0)</f>
        <v>Novembro</v>
      </c>
      <c r="N791" s="24" t="str">
        <f t="shared" si="51"/>
        <v xml:space="preserve">Diretoria </v>
      </c>
    </row>
    <row r="792" spans="1:14" ht="57" customHeight="1" x14ac:dyDescent="0.2">
      <c r="A792" s="24" t="s">
        <v>451</v>
      </c>
      <c r="B792" s="25">
        <v>44889</v>
      </c>
      <c r="C792" s="26">
        <v>16336</v>
      </c>
      <c r="D792" s="26" t="s">
        <v>693</v>
      </c>
      <c r="E792" s="27" t="s">
        <v>1004</v>
      </c>
      <c r="F792" s="28" t="s">
        <v>1005</v>
      </c>
      <c r="G792" s="26" t="s">
        <v>68</v>
      </c>
      <c r="H792" s="29">
        <v>240</v>
      </c>
      <c r="J792" s="29">
        <f t="shared" si="48"/>
        <v>240</v>
      </c>
      <c r="K792" s="29">
        <f t="shared" si="49"/>
        <v>0</v>
      </c>
      <c r="L792" s="24">
        <f t="shared" si="50"/>
        <v>11</v>
      </c>
      <c r="M792" s="24" t="str">
        <f>VLOOKUP(L792,mês!A:B,2,0)</f>
        <v>Novembro</v>
      </c>
      <c r="N792" s="24" t="str">
        <f t="shared" si="51"/>
        <v xml:space="preserve">Diretoria </v>
      </c>
    </row>
    <row r="793" spans="1:14" ht="57" customHeight="1" x14ac:dyDescent="0.2">
      <c r="A793" s="24" t="s">
        <v>451</v>
      </c>
      <c r="B793" s="25">
        <v>44894</v>
      </c>
      <c r="C793" s="26">
        <v>16339</v>
      </c>
      <c r="D793" s="26" t="s">
        <v>124</v>
      </c>
      <c r="E793" s="27" t="s">
        <v>245</v>
      </c>
      <c r="F793" s="28" t="s">
        <v>1006</v>
      </c>
      <c r="G793" s="26" t="s">
        <v>68</v>
      </c>
      <c r="H793" s="29">
        <v>23.28</v>
      </c>
      <c r="J793" s="29">
        <f t="shared" si="48"/>
        <v>23.28</v>
      </c>
      <c r="K793" s="29">
        <f t="shared" si="49"/>
        <v>0</v>
      </c>
      <c r="L793" s="24">
        <f t="shared" si="50"/>
        <v>11</v>
      </c>
      <c r="M793" s="24" t="str">
        <f>VLOOKUP(L793,mês!A:B,2,0)</f>
        <v>Novembro</v>
      </c>
      <c r="N793" s="24" t="str">
        <f t="shared" si="51"/>
        <v xml:space="preserve">Diretoria </v>
      </c>
    </row>
    <row r="794" spans="1:14" ht="57" customHeight="1" x14ac:dyDescent="0.2">
      <c r="A794" s="24" t="s">
        <v>451</v>
      </c>
      <c r="B794" s="25">
        <v>44894</v>
      </c>
      <c r="C794" s="26">
        <v>16351</v>
      </c>
      <c r="D794" s="26" t="s">
        <v>65</v>
      </c>
      <c r="E794" s="27" t="s">
        <v>87</v>
      </c>
      <c r="F794" s="28" t="s">
        <v>1007</v>
      </c>
      <c r="G794" s="26" t="s">
        <v>68</v>
      </c>
      <c r="H794" s="29">
        <v>334.97</v>
      </c>
      <c r="J794" s="29">
        <f t="shared" si="48"/>
        <v>334.97</v>
      </c>
      <c r="K794" s="29">
        <f t="shared" si="49"/>
        <v>0</v>
      </c>
      <c r="L794" s="24">
        <f t="shared" si="50"/>
        <v>11</v>
      </c>
      <c r="M794" s="24" t="str">
        <f>VLOOKUP(L794,mês!A:B,2,0)</f>
        <v>Novembro</v>
      </c>
      <c r="N794" s="24" t="str">
        <f t="shared" si="51"/>
        <v xml:space="preserve">Diretoria </v>
      </c>
    </row>
    <row r="795" spans="1:14" ht="57" customHeight="1" x14ac:dyDescent="0.2">
      <c r="A795" s="24" t="s">
        <v>451</v>
      </c>
      <c r="B795" s="25">
        <v>44895</v>
      </c>
      <c r="C795" s="26">
        <v>16346</v>
      </c>
      <c r="D795" s="26" t="s">
        <v>151</v>
      </c>
      <c r="E795" s="27" t="s">
        <v>1008</v>
      </c>
      <c r="F795" s="28" t="s">
        <v>1009</v>
      </c>
      <c r="G795" s="26" t="s">
        <v>68</v>
      </c>
      <c r="H795" s="29">
        <v>1975.44</v>
      </c>
      <c r="J795" s="29">
        <f t="shared" si="48"/>
        <v>1975.44</v>
      </c>
      <c r="K795" s="29">
        <f t="shared" si="49"/>
        <v>0</v>
      </c>
      <c r="L795" s="24">
        <f t="shared" si="50"/>
        <v>11</v>
      </c>
      <c r="M795" s="24" t="str">
        <f>VLOOKUP(L795,mês!A:B,2,0)</f>
        <v>Novembro</v>
      </c>
      <c r="N795" s="24" t="str">
        <f t="shared" si="51"/>
        <v xml:space="preserve">Diretoria </v>
      </c>
    </row>
    <row r="796" spans="1:14" ht="57" customHeight="1" x14ac:dyDescent="0.2">
      <c r="A796" s="24" t="s">
        <v>451</v>
      </c>
      <c r="B796" s="25">
        <v>44895</v>
      </c>
      <c r="C796" s="26">
        <v>16347</v>
      </c>
      <c r="D796" s="26" t="s">
        <v>151</v>
      </c>
      <c r="E796" s="27" t="s">
        <v>1010</v>
      </c>
      <c r="F796" s="28" t="s">
        <v>1011</v>
      </c>
      <c r="G796" s="26" t="s">
        <v>68</v>
      </c>
      <c r="H796" s="29">
        <v>3627.5</v>
      </c>
      <c r="J796" s="29">
        <f t="shared" si="48"/>
        <v>3627.5</v>
      </c>
      <c r="K796" s="29">
        <f t="shared" si="49"/>
        <v>0</v>
      </c>
      <c r="L796" s="24">
        <f t="shared" si="50"/>
        <v>11</v>
      </c>
      <c r="M796" s="24" t="str">
        <f>VLOOKUP(L796,mês!A:B,2,0)</f>
        <v>Novembro</v>
      </c>
      <c r="N796" s="24" t="str">
        <f t="shared" si="51"/>
        <v xml:space="preserve">Diretoria </v>
      </c>
    </row>
    <row r="797" spans="1:14" ht="57" customHeight="1" x14ac:dyDescent="0.2">
      <c r="A797" s="24" t="s">
        <v>451</v>
      </c>
      <c r="B797" s="25">
        <v>44895</v>
      </c>
      <c r="C797" s="26">
        <v>16355</v>
      </c>
      <c r="D797" s="26" t="s">
        <v>65</v>
      </c>
      <c r="E797" s="27" t="s">
        <v>1012</v>
      </c>
      <c r="F797" s="28" t="s">
        <v>1013</v>
      </c>
      <c r="G797" s="26" t="s">
        <v>68</v>
      </c>
      <c r="H797" s="29">
        <v>420</v>
      </c>
      <c r="J797" s="29">
        <f t="shared" si="48"/>
        <v>420</v>
      </c>
      <c r="K797" s="29">
        <f t="shared" si="49"/>
        <v>0</v>
      </c>
      <c r="L797" s="24">
        <f t="shared" si="50"/>
        <v>11</v>
      </c>
      <c r="M797" s="24" t="str">
        <f>VLOOKUP(L797,mês!A:B,2,0)</f>
        <v>Novembro</v>
      </c>
      <c r="N797" s="24" t="str">
        <f t="shared" si="51"/>
        <v xml:space="preserve">Diretoria </v>
      </c>
    </row>
    <row r="798" spans="1:14" ht="57" customHeight="1" x14ac:dyDescent="0.2">
      <c r="A798" s="24" t="s">
        <v>451</v>
      </c>
      <c r="B798" s="25">
        <v>44896</v>
      </c>
      <c r="C798" s="26">
        <v>16370</v>
      </c>
      <c r="D798" s="26" t="s">
        <v>65</v>
      </c>
      <c r="E798" s="27" t="s">
        <v>455</v>
      </c>
      <c r="F798" s="28" t="s">
        <v>1014</v>
      </c>
      <c r="G798" s="26" t="s">
        <v>68</v>
      </c>
      <c r="H798" s="29">
        <v>263.32</v>
      </c>
      <c r="J798" s="29">
        <f t="shared" si="48"/>
        <v>263.32</v>
      </c>
      <c r="K798" s="29">
        <f t="shared" si="49"/>
        <v>0</v>
      </c>
      <c r="L798" s="24">
        <f t="shared" si="50"/>
        <v>12</v>
      </c>
      <c r="M798" s="24" t="str">
        <f>VLOOKUP(L798,mês!A:B,2,0)</f>
        <v>Dezembro</v>
      </c>
      <c r="N798" s="24" t="str">
        <f t="shared" si="51"/>
        <v xml:space="preserve">Diretoria </v>
      </c>
    </row>
    <row r="799" spans="1:14" ht="57" customHeight="1" x14ac:dyDescent="0.2">
      <c r="A799" s="24" t="s">
        <v>451</v>
      </c>
      <c r="B799" s="25">
        <v>44900</v>
      </c>
      <c r="C799" s="26">
        <v>16377</v>
      </c>
      <c r="D799" s="26" t="s">
        <v>492</v>
      </c>
      <c r="E799" s="27" t="s">
        <v>235</v>
      </c>
      <c r="F799" s="28" t="s">
        <v>217</v>
      </c>
      <c r="G799" s="26" t="s">
        <v>68</v>
      </c>
      <c r="H799" s="29">
        <v>23821.32</v>
      </c>
      <c r="J799" s="29">
        <f t="shared" si="48"/>
        <v>23821.32</v>
      </c>
      <c r="K799" s="29">
        <f t="shared" si="49"/>
        <v>0</v>
      </c>
      <c r="L799" s="24">
        <f t="shared" si="50"/>
        <v>12</v>
      </c>
      <c r="M799" s="24" t="str">
        <f>VLOOKUP(L799,mês!A:B,2,0)</f>
        <v>Dezembro</v>
      </c>
      <c r="N799" s="24" t="str">
        <f t="shared" si="51"/>
        <v xml:space="preserve">Diretoria </v>
      </c>
    </row>
    <row r="800" spans="1:14" ht="57" customHeight="1" x14ac:dyDescent="0.2">
      <c r="A800" s="24" t="s">
        <v>451</v>
      </c>
      <c r="B800" s="25">
        <v>44902</v>
      </c>
      <c r="C800" s="26">
        <v>16381</v>
      </c>
      <c r="D800" s="26" t="s">
        <v>65</v>
      </c>
      <c r="E800" s="27" t="s">
        <v>535</v>
      </c>
      <c r="F800" s="28" t="s">
        <v>1015</v>
      </c>
      <c r="G800" s="26" t="s">
        <v>68</v>
      </c>
      <c r="H800" s="29">
        <v>4501.42</v>
      </c>
      <c r="J800" s="29">
        <f t="shared" si="48"/>
        <v>4501.42</v>
      </c>
      <c r="K800" s="29">
        <f t="shared" si="49"/>
        <v>0</v>
      </c>
      <c r="L800" s="24">
        <f t="shared" si="50"/>
        <v>12</v>
      </c>
      <c r="M800" s="24" t="str">
        <f>VLOOKUP(L800,mês!A:B,2,0)</f>
        <v>Dezembro</v>
      </c>
      <c r="N800" s="24" t="str">
        <f t="shared" si="51"/>
        <v xml:space="preserve">Diretoria </v>
      </c>
    </row>
    <row r="801" spans="1:14" ht="57" customHeight="1" x14ac:dyDescent="0.2">
      <c r="A801" s="24" t="s">
        <v>451</v>
      </c>
      <c r="B801" s="25">
        <v>44903</v>
      </c>
      <c r="C801" s="26">
        <v>16380</v>
      </c>
      <c r="D801" s="26" t="s">
        <v>124</v>
      </c>
      <c r="E801" s="27" t="s">
        <v>304</v>
      </c>
      <c r="F801" s="28" t="s">
        <v>1016</v>
      </c>
      <c r="G801" s="26" t="s">
        <v>68</v>
      </c>
      <c r="H801" s="29">
        <v>921.15</v>
      </c>
      <c r="J801" s="29">
        <f t="shared" si="48"/>
        <v>921.15</v>
      </c>
      <c r="K801" s="29">
        <f t="shared" si="49"/>
        <v>0</v>
      </c>
      <c r="L801" s="24">
        <f t="shared" si="50"/>
        <v>12</v>
      </c>
      <c r="M801" s="24" t="str">
        <f>VLOOKUP(L801,mês!A:B,2,0)</f>
        <v>Dezembro</v>
      </c>
      <c r="N801" s="24" t="str">
        <f t="shared" si="51"/>
        <v xml:space="preserve">Diretoria </v>
      </c>
    </row>
    <row r="802" spans="1:14" ht="57" customHeight="1" x14ac:dyDescent="0.2">
      <c r="A802" s="24" t="s">
        <v>451</v>
      </c>
      <c r="B802" s="25">
        <v>44903</v>
      </c>
      <c r="C802" s="26">
        <v>16386</v>
      </c>
      <c r="D802" s="26" t="s">
        <v>65</v>
      </c>
      <c r="E802" s="27" t="s">
        <v>1017</v>
      </c>
      <c r="F802" s="28" t="s">
        <v>1018</v>
      </c>
      <c r="G802" s="26" t="s">
        <v>68</v>
      </c>
      <c r="H802" s="29">
        <v>560</v>
      </c>
      <c r="J802" s="29">
        <f t="shared" si="48"/>
        <v>560</v>
      </c>
      <c r="K802" s="29">
        <f t="shared" si="49"/>
        <v>0</v>
      </c>
      <c r="L802" s="24">
        <f t="shared" si="50"/>
        <v>12</v>
      </c>
      <c r="M802" s="24" t="str">
        <f>VLOOKUP(L802,mês!A:B,2,0)</f>
        <v>Dezembro</v>
      </c>
      <c r="N802" s="24" t="str">
        <f t="shared" si="51"/>
        <v xml:space="preserve">Diretoria </v>
      </c>
    </row>
    <row r="803" spans="1:14" ht="57" customHeight="1" x14ac:dyDescent="0.2">
      <c r="A803" s="24" t="s">
        <v>451</v>
      </c>
      <c r="B803" s="25">
        <v>44903</v>
      </c>
      <c r="C803" s="26">
        <v>16383</v>
      </c>
      <c r="D803" s="26" t="s">
        <v>124</v>
      </c>
      <c r="E803" s="27" t="s">
        <v>235</v>
      </c>
      <c r="F803" s="28" t="s">
        <v>217</v>
      </c>
      <c r="G803" s="26" t="s">
        <v>68</v>
      </c>
      <c r="H803" s="29">
        <v>125.98</v>
      </c>
      <c r="J803" s="29">
        <f t="shared" si="48"/>
        <v>125.98</v>
      </c>
      <c r="K803" s="29">
        <f t="shared" si="49"/>
        <v>0</v>
      </c>
      <c r="L803" s="24">
        <f t="shared" si="50"/>
        <v>12</v>
      </c>
      <c r="M803" s="24" t="str">
        <f>VLOOKUP(L803,mês!A:B,2,0)</f>
        <v>Dezembro</v>
      </c>
      <c r="N803" s="24" t="str">
        <f t="shared" si="51"/>
        <v xml:space="preserve">Diretoria </v>
      </c>
    </row>
    <row r="804" spans="1:14" ht="57" customHeight="1" x14ac:dyDescent="0.2">
      <c r="A804" s="24" t="s">
        <v>451</v>
      </c>
      <c r="B804" s="25">
        <v>44903</v>
      </c>
      <c r="C804" s="26">
        <v>16384</v>
      </c>
      <c r="D804" s="26" t="s">
        <v>65</v>
      </c>
      <c r="E804" s="27" t="s">
        <v>235</v>
      </c>
      <c r="F804" s="28" t="s">
        <v>217</v>
      </c>
      <c r="G804" s="26" t="s">
        <v>68</v>
      </c>
      <c r="H804" s="29">
        <v>171.03</v>
      </c>
      <c r="J804" s="29">
        <f t="shared" si="48"/>
        <v>171.03</v>
      </c>
      <c r="K804" s="29">
        <f t="shared" si="49"/>
        <v>0</v>
      </c>
      <c r="L804" s="24">
        <f t="shared" si="50"/>
        <v>12</v>
      </c>
      <c r="M804" s="24" t="str">
        <f>VLOOKUP(L804,mês!A:B,2,0)</f>
        <v>Dezembro</v>
      </c>
      <c r="N804" s="24" t="str">
        <f t="shared" si="51"/>
        <v xml:space="preserve">Diretoria </v>
      </c>
    </row>
    <row r="805" spans="1:14" ht="57" customHeight="1" x14ac:dyDescent="0.2">
      <c r="A805" s="24" t="s">
        <v>451</v>
      </c>
      <c r="B805" s="25">
        <v>44903</v>
      </c>
      <c r="C805" s="26">
        <v>16388</v>
      </c>
      <c r="D805" s="26" t="s">
        <v>494</v>
      </c>
      <c r="E805" s="27" t="s">
        <v>235</v>
      </c>
      <c r="F805" s="28" t="s">
        <v>217</v>
      </c>
      <c r="G805" s="26" t="s">
        <v>68</v>
      </c>
      <c r="H805" s="29">
        <v>313.52</v>
      </c>
      <c r="J805" s="29">
        <f t="shared" si="48"/>
        <v>313.52</v>
      </c>
      <c r="K805" s="29">
        <f t="shared" si="49"/>
        <v>0</v>
      </c>
      <c r="L805" s="24">
        <f t="shared" si="50"/>
        <v>12</v>
      </c>
      <c r="M805" s="24" t="str">
        <f>VLOOKUP(L805,mês!A:B,2,0)</f>
        <v>Dezembro</v>
      </c>
      <c r="N805" s="24" t="str">
        <f t="shared" si="51"/>
        <v xml:space="preserve">Diretoria </v>
      </c>
    </row>
    <row r="806" spans="1:14" ht="57" customHeight="1" x14ac:dyDescent="0.2">
      <c r="A806" s="24" t="s">
        <v>451</v>
      </c>
      <c r="B806" s="25">
        <v>44903</v>
      </c>
      <c r="C806" s="26">
        <v>16390</v>
      </c>
      <c r="D806" s="26" t="s">
        <v>495</v>
      </c>
      <c r="E806" s="27" t="s">
        <v>235</v>
      </c>
      <c r="F806" s="28" t="s">
        <v>217</v>
      </c>
      <c r="G806" s="26" t="s">
        <v>68</v>
      </c>
      <c r="H806" s="29">
        <v>922.77</v>
      </c>
      <c r="J806" s="29">
        <f t="shared" si="48"/>
        <v>922.77</v>
      </c>
      <c r="K806" s="29">
        <f t="shared" si="49"/>
        <v>0</v>
      </c>
      <c r="L806" s="24">
        <f t="shared" si="50"/>
        <v>12</v>
      </c>
      <c r="M806" s="24" t="str">
        <f>VLOOKUP(L806,mês!A:B,2,0)</f>
        <v>Dezembro</v>
      </c>
      <c r="N806" s="24" t="str">
        <f t="shared" si="51"/>
        <v xml:space="preserve">Diretoria </v>
      </c>
    </row>
    <row r="807" spans="1:14" ht="57" customHeight="1" x14ac:dyDescent="0.2">
      <c r="A807" s="24" t="s">
        <v>451</v>
      </c>
      <c r="B807" s="25">
        <v>44903</v>
      </c>
      <c r="C807" s="26">
        <v>16394</v>
      </c>
      <c r="D807" s="26" t="s">
        <v>492</v>
      </c>
      <c r="E807" s="27" t="s">
        <v>235</v>
      </c>
      <c r="F807" s="28" t="s">
        <v>217</v>
      </c>
      <c r="G807" s="26" t="s">
        <v>68</v>
      </c>
      <c r="H807" s="29">
        <v>2067.3000000000002</v>
      </c>
      <c r="J807" s="29">
        <f t="shared" si="48"/>
        <v>2067.3000000000002</v>
      </c>
      <c r="K807" s="29">
        <f t="shared" si="49"/>
        <v>0</v>
      </c>
      <c r="L807" s="24">
        <f t="shared" si="50"/>
        <v>12</v>
      </c>
      <c r="M807" s="24" t="str">
        <f>VLOOKUP(L807,mês!A:B,2,0)</f>
        <v>Dezembro</v>
      </c>
      <c r="N807" s="24" t="str">
        <f t="shared" si="51"/>
        <v xml:space="preserve">Diretoria </v>
      </c>
    </row>
    <row r="808" spans="1:14" ht="57" customHeight="1" x14ac:dyDescent="0.2">
      <c r="A808" s="24" t="s">
        <v>451</v>
      </c>
      <c r="B808" s="25">
        <v>44907</v>
      </c>
      <c r="C808" s="26">
        <v>16396</v>
      </c>
      <c r="D808" s="26" t="s">
        <v>124</v>
      </c>
      <c r="E808" s="27" t="s">
        <v>235</v>
      </c>
      <c r="F808" s="28" t="s">
        <v>217</v>
      </c>
      <c r="G808" s="26" t="s">
        <v>68</v>
      </c>
      <c r="H808" s="29">
        <v>99.98</v>
      </c>
      <c r="J808" s="29">
        <f t="shared" si="48"/>
        <v>99.98</v>
      </c>
      <c r="K808" s="29">
        <f t="shared" si="49"/>
        <v>0</v>
      </c>
      <c r="L808" s="24">
        <f t="shared" si="50"/>
        <v>12</v>
      </c>
      <c r="M808" s="24" t="str">
        <f>VLOOKUP(L808,mês!A:B,2,0)</f>
        <v>Dezembro</v>
      </c>
      <c r="N808" s="24" t="str">
        <f t="shared" si="51"/>
        <v xml:space="preserve">Diretoria </v>
      </c>
    </row>
    <row r="809" spans="1:14" ht="57" customHeight="1" x14ac:dyDescent="0.2">
      <c r="A809" s="24" t="s">
        <v>451</v>
      </c>
      <c r="B809" s="25">
        <v>44907</v>
      </c>
      <c r="C809" s="26">
        <v>16403</v>
      </c>
      <c r="D809" s="26" t="s">
        <v>77</v>
      </c>
      <c r="E809" s="27" t="s">
        <v>1019</v>
      </c>
      <c r="F809" s="28" t="s">
        <v>217</v>
      </c>
      <c r="G809" s="26" t="s">
        <v>68</v>
      </c>
      <c r="H809" s="29">
        <v>374.34</v>
      </c>
      <c r="J809" s="29">
        <f t="shared" si="48"/>
        <v>374.34</v>
      </c>
      <c r="K809" s="29">
        <f t="shared" si="49"/>
        <v>0</v>
      </c>
      <c r="L809" s="24">
        <f t="shared" si="50"/>
        <v>12</v>
      </c>
      <c r="M809" s="24" t="str">
        <f>VLOOKUP(L809,mês!A:B,2,0)</f>
        <v>Dezembro</v>
      </c>
      <c r="N809" s="24" t="str">
        <f t="shared" si="51"/>
        <v xml:space="preserve">Diretoria </v>
      </c>
    </row>
    <row r="810" spans="1:14" ht="57" customHeight="1" x14ac:dyDescent="0.2">
      <c r="A810" s="24" t="s">
        <v>451</v>
      </c>
      <c r="B810" s="25">
        <v>44907</v>
      </c>
      <c r="C810" s="26">
        <v>16409</v>
      </c>
      <c r="D810" s="26" t="s">
        <v>213</v>
      </c>
      <c r="E810" s="27" t="s">
        <v>1020</v>
      </c>
      <c r="F810" s="28" t="s">
        <v>1021</v>
      </c>
      <c r="G810" s="26" t="s">
        <v>68</v>
      </c>
      <c r="H810" s="29">
        <v>500</v>
      </c>
      <c r="J810" s="29">
        <f t="shared" si="48"/>
        <v>500</v>
      </c>
      <c r="K810" s="29">
        <f t="shared" si="49"/>
        <v>0</v>
      </c>
      <c r="L810" s="24">
        <f t="shared" si="50"/>
        <v>12</v>
      </c>
      <c r="M810" s="24" t="str">
        <f>VLOOKUP(L810,mês!A:B,2,0)</f>
        <v>Dezembro</v>
      </c>
      <c r="N810" s="24" t="str">
        <f t="shared" si="51"/>
        <v xml:space="preserve">Diretoria </v>
      </c>
    </row>
    <row r="811" spans="1:14" ht="57" customHeight="1" x14ac:dyDescent="0.2">
      <c r="A811" s="24" t="s">
        <v>451</v>
      </c>
      <c r="B811" s="25">
        <v>44907</v>
      </c>
      <c r="C811" s="26">
        <v>16412</v>
      </c>
      <c r="D811" s="26" t="s">
        <v>478</v>
      </c>
      <c r="E811" s="27" t="s">
        <v>525</v>
      </c>
      <c r="F811" s="28" t="s">
        <v>1022</v>
      </c>
      <c r="G811" s="26" t="s">
        <v>68</v>
      </c>
      <c r="H811" s="29">
        <v>928.68</v>
      </c>
      <c r="J811" s="29">
        <f t="shared" si="48"/>
        <v>928.68</v>
      </c>
      <c r="K811" s="29">
        <f t="shared" si="49"/>
        <v>0</v>
      </c>
      <c r="L811" s="24">
        <f t="shared" si="50"/>
        <v>12</v>
      </c>
      <c r="M811" s="24" t="str">
        <f>VLOOKUP(L811,mês!A:B,2,0)</f>
        <v>Dezembro</v>
      </c>
      <c r="N811" s="24" t="str">
        <f t="shared" si="51"/>
        <v xml:space="preserve">Diretoria </v>
      </c>
    </row>
    <row r="812" spans="1:14" ht="57" customHeight="1" x14ac:dyDescent="0.2">
      <c r="A812" s="24" t="s">
        <v>451</v>
      </c>
      <c r="B812" s="25">
        <v>44907</v>
      </c>
      <c r="C812" s="26">
        <v>16395</v>
      </c>
      <c r="D812" s="26" t="s">
        <v>65</v>
      </c>
      <c r="E812" s="27" t="s">
        <v>235</v>
      </c>
      <c r="F812" s="28" t="s">
        <v>217</v>
      </c>
      <c r="G812" s="26" t="s">
        <v>68</v>
      </c>
      <c r="H812" s="29">
        <v>205.1</v>
      </c>
      <c r="J812" s="29">
        <f t="shared" si="48"/>
        <v>205.1</v>
      </c>
      <c r="K812" s="29">
        <f t="shared" si="49"/>
        <v>0</v>
      </c>
      <c r="L812" s="24">
        <f t="shared" si="50"/>
        <v>12</v>
      </c>
      <c r="M812" s="24" t="str">
        <f>VLOOKUP(L812,mês!A:B,2,0)</f>
        <v>Dezembro</v>
      </c>
      <c r="N812" s="24" t="str">
        <f t="shared" si="51"/>
        <v xml:space="preserve">Diretoria </v>
      </c>
    </row>
    <row r="813" spans="1:14" ht="57" customHeight="1" x14ac:dyDescent="0.2">
      <c r="A813" s="24" t="s">
        <v>451</v>
      </c>
      <c r="B813" s="25">
        <v>44907</v>
      </c>
      <c r="C813" s="26">
        <v>16398</v>
      </c>
      <c r="D813" s="26" t="s">
        <v>886</v>
      </c>
      <c r="E813" s="27" t="s">
        <v>235</v>
      </c>
      <c r="F813" s="28" t="s">
        <v>217</v>
      </c>
      <c r="G813" s="26" t="s">
        <v>68</v>
      </c>
      <c r="H813" s="29">
        <v>313.60000000000002</v>
      </c>
      <c r="J813" s="29">
        <f t="shared" si="48"/>
        <v>313.60000000000002</v>
      </c>
      <c r="K813" s="29">
        <f t="shared" si="49"/>
        <v>0</v>
      </c>
      <c r="L813" s="24">
        <f t="shared" si="50"/>
        <v>12</v>
      </c>
      <c r="M813" s="24" t="str">
        <f>VLOOKUP(L813,mês!A:B,2,0)</f>
        <v>Dezembro</v>
      </c>
      <c r="N813" s="24" t="str">
        <f t="shared" si="51"/>
        <v xml:space="preserve">Diretoria </v>
      </c>
    </row>
    <row r="814" spans="1:14" ht="57" customHeight="1" x14ac:dyDescent="0.2">
      <c r="A814" s="24" t="s">
        <v>451</v>
      </c>
      <c r="B814" s="25">
        <v>44907</v>
      </c>
      <c r="C814" s="26">
        <v>16399</v>
      </c>
      <c r="D814" s="26" t="s">
        <v>77</v>
      </c>
      <c r="E814" s="27" t="s">
        <v>235</v>
      </c>
      <c r="F814" s="28" t="s">
        <v>217</v>
      </c>
      <c r="G814" s="26" t="s">
        <v>68</v>
      </c>
      <c r="H814" s="29">
        <v>249.56</v>
      </c>
      <c r="J814" s="29">
        <f t="shared" si="48"/>
        <v>249.56</v>
      </c>
      <c r="K814" s="29">
        <f t="shared" si="49"/>
        <v>0</v>
      </c>
      <c r="L814" s="24">
        <f t="shared" si="50"/>
        <v>12</v>
      </c>
      <c r="M814" s="24" t="str">
        <f>VLOOKUP(L814,mês!A:B,2,0)</f>
        <v>Dezembro</v>
      </c>
      <c r="N814" s="24" t="str">
        <f t="shared" si="51"/>
        <v xml:space="preserve">Diretoria </v>
      </c>
    </row>
    <row r="815" spans="1:14" ht="57" customHeight="1" x14ac:dyDescent="0.2">
      <c r="A815" s="24" t="s">
        <v>451</v>
      </c>
      <c r="B815" s="25">
        <v>44907</v>
      </c>
      <c r="C815" s="26">
        <v>16400</v>
      </c>
      <c r="D815" s="26" t="s">
        <v>886</v>
      </c>
      <c r="E815" s="27" t="s">
        <v>235</v>
      </c>
      <c r="F815" s="28" t="s">
        <v>217</v>
      </c>
      <c r="G815" s="26" t="s">
        <v>68</v>
      </c>
      <c r="H815" s="29">
        <v>169.02</v>
      </c>
      <c r="J815" s="29">
        <f t="shared" si="48"/>
        <v>169.02</v>
      </c>
      <c r="K815" s="29">
        <f t="shared" si="49"/>
        <v>0</v>
      </c>
      <c r="L815" s="24">
        <f t="shared" si="50"/>
        <v>12</v>
      </c>
      <c r="M815" s="24" t="str">
        <f>VLOOKUP(L815,mês!A:B,2,0)</f>
        <v>Dezembro</v>
      </c>
      <c r="N815" s="24" t="str">
        <f t="shared" si="51"/>
        <v xml:space="preserve">Diretoria </v>
      </c>
    </row>
    <row r="816" spans="1:14" ht="57" customHeight="1" x14ac:dyDescent="0.2">
      <c r="A816" s="24" t="s">
        <v>451</v>
      </c>
      <c r="B816" s="25">
        <v>44907</v>
      </c>
      <c r="C816" s="26">
        <v>16401</v>
      </c>
      <c r="D816" s="26" t="s">
        <v>641</v>
      </c>
      <c r="E816" s="27" t="s">
        <v>235</v>
      </c>
      <c r="F816" s="28" t="s">
        <v>217</v>
      </c>
      <c r="G816" s="26" t="s">
        <v>68</v>
      </c>
      <c r="H816" s="29">
        <v>96.96</v>
      </c>
      <c r="J816" s="29">
        <f t="shared" si="48"/>
        <v>96.96</v>
      </c>
      <c r="K816" s="29">
        <f t="shared" si="49"/>
        <v>0</v>
      </c>
      <c r="L816" s="24">
        <f t="shared" si="50"/>
        <v>12</v>
      </c>
      <c r="M816" s="24" t="str">
        <f>VLOOKUP(L816,mês!A:B,2,0)</f>
        <v>Dezembro</v>
      </c>
      <c r="N816" s="24" t="str">
        <f t="shared" si="51"/>
        <v xml:space="preserve">Diretoria </v>
      </c>
    </row>
    <row r="817" spans="1:14" ht="57" customHeight="1" x14ac:dyDescent="0.2">
      <c r="A817" s="24" t="s">
        <v>451</v>
      </c>
      <c r="B817" s="25">
        <v>44907</v>
      </c>
      <c r="C817" s="26">
        <v>16402</v>
      </c>
      <c r="D817" s="26" t="s">
        <v>478</v>
      </c>
      <c r="E817" s="27" t="s">
        <v>235</v>
      </c>
      <c r="F817" s="28" t="s">
        <v>217</v>
      </c>
      <c r="G817" s="26" t="s">
        <v>68</v>
      </c>
      <c r="H817" s="29">
        <v>97.76</v>
      </c>
      <c r="J817" s="29">
        <f t="shared" si="48"/>
        <v>97.76</v>
      </c>
      <c r="K817" s="29">
        <f t="shared" si="49"/>
        <v>0</v>
      </c>
      <c r="L817" s="24">
        <f t="shared" si="50"/>
        <v>12</v>
      </c>
      <c r="M817" s="24" t="str">
        <f>VLOOKUP(L817,mês!A:B,2,0)</f>
        <v>Dezembro</v>
      </c>
      <c r="N817" s="24" t="str">
        <f t="shared" si="51"/>
        <v xml:space="preserve">Diretoria </v>
      </c>
    </row>
    <row r="818" spans="1:14" ht="57" customHeight="1" x14ac:dyDescent="0.2">
      <c r="A818" s="24" t="s">
        <v>451</v>
      </c>
      <c r="B818" s="25">
        <v>44907</v>
      </c>
      <c r="C818" s="26">
        <v>16406</v>
      </c>
      <c r="D818" s="26" t="s">
        <v>494</v>
      </c>
      <c r="E818" s="27" t="s">
        <v>235</v>
      </c>
      <c r="F818" s="28" t="s">
        <v>217</v>
      </c>
      <c r="G818" s="26" t="s">
        <v>68</v>
      </c>
      <c r="H818" s="29">
        <v>150</v>
      </c>
      <c r="J818" s="29">
        <f t="shared" si="48"/>
        <v>150</v>
      </c>
      <c r="K818" s="29">
        <f t="shared" si="49"/>
        <v>0</v>
      </c>
      <c r="L818" s="24">
        <f t="shared" si="50"/>
        <v>12</v>
      </c>
      <c r="M818" s="24" t="str">
        <f>VLOOKUP(L818,mês!A:B,2,0)</f>
        <v>Dezembro</v>
      </c>
      <c r="N818" s="24" t="str">
        <f t="shared" si="51"/>
        <v xml:space="preserve">Diretoria </v>
      </c>
    </row>
    <row r="819" spans="1:14" ht="57" customHeight="1" x14ac:dyDescent="0.2">
      <c r="A819" s="24" t="s">
        <v>451</v>
      </c>
      <c r="B819" s="25">
        <v>44907</v>
      </c>
      <c r="C819" s="26">
        <v>16408</v>
      </c>
      <c r="D819" s="26" t="s">
        <v>160</v>
      </c>
      <c r="E819" s="27" t="s">
        <v>235</v>
      </c>
      <c r="F819" s="28" t="s">
        <v>217</v>
      </c>
      <c r="G819" s="26" t="s">
        <v>68</v>
      </c>
      <c r="H819" s="29">
        <v>150</v>
      </c>
      <c r="J819" s="29">
        <f t="shared" si="48"/>
        <v>150</v>
      </c>
      <c r="K819" s="29">
        <f t="shared" si="49"/>
        <v>0</v>
      </c>
      <c r="L819" s="24">
        <f t="shared" si="50"/>
        <v>12</v>
      </c>
      <c r="M819" s="24" t="str">
        <f>VLOOKUP(L819,mês!A:B,2,0)</f>
        <v>Dezembro</v>
      </c>
      <c r="N819" s="24" t="str">
        <f t="shared" si="51"/>
        <v xml:space="preserve">Diretoria </v>
      </c>
    </row>
    <row r="820" spans="1:14" ht="57" customHeight="1" x14ac:dyDescent="0.2">
      <c r="A820" s="24" t="s">
        <v>451</v>
      </c>
      <c r="B820" s="25">
        <v>44907</v>
      </c>
      <c r="C820" s="26">
        <v>16410</v>
      </c>
      <c r="D820" s="26" t="s">
        <v>91</v>
      </c>
      <c r="E820" s="27" t="s">
        <v>235</v>
      </c>
      <c r="F820" s="28" t="s">
        <v>217</v>
      </c>
      <c r="G820" s="26" t="s">
        <v>68</v>
      </c>
      <c r="H820" s="29">
        <v>181.55</v>
      </c>
      <c r="J820" s="29">
        <f t="shared" si="48"/>
        <v>181.55</v>
      </c>
      <c r="K820" s="29">
        <f t="shared" si="49"/>
        <v>0</v>
      </c>
      <c r="L820" s="24">
        <f t="shared" si="50"/>
        <v>12</v>
      </c>
      <c r="M820" s="24" t="str">
        <f>VLOOKUP(L820,mês!A:B,2,0)</f>
        <v>Dezembro</v>
      </c>
      <c r="N820" s="24" t="str">
        <f t="shared" si="51"/>
        <v xml:space="preserve">Diretoria </v>
      </c>
    </row>
    <row r="821" spans="1:14" ht="57" customHeight="1" x14ac:dyDescent="0.2">
      <c r="A821" s="24" t="s">
        <v>451</v>
      </c>
      <c r="B821" s="25">
        <v>44907</v>
      </c>
      <c r="C821" s="26">
        <v>16411</v>
      </c>
      <c r="D821" s="26" t="s">
        <v>65</v>
      </c>
      <c r="E821" s="27" t="s">
        <v>235</v>
      </c>
      <c r="F821" s="28" t="s">
        <v>217</v>
      </c>
      <c r="G821" s="26" t="s">
        <v>68</v>
      </c>
      <c r="H821" s="29">
        <v>256.36</v>
      </c>
      <c r="J821" s="29">
        <f t="shared" si="48"/>
        <v>256.36</v>
      </c>
      <c r="K821" s="29">
        <f t="shared" si="49"/>
        <v>0</v>
      </c>
      <c r="L821" s="24">
        <f t="shared" si="50"/>
        <v>12</v>
      </c>
      <c r="M821" s="24" t="str">
        <f>VLOOKUP(L821,mês!A:B,2,0)</f>
        <v>Dezembro</v>
      </c>
      <c r="N821" s="24" t="str">
        <f t="shared" si="51"/>
        <v xml:space="preserve">Diretoria </v>
      </c>
    </row>
    <row r="822" spans="1:14" ht="57" customHeight="1" x14ac:dyDescent="0.2">
      <c r="A822" s="24" t="s">
        <v>451</v>
      </c>
      <c r="B822" s="25">
        <v>44907</v>
      </c>
      <c r="C822" s="26">
        <v>16413</v>
      </c>
      <c r="D822" s="26" t="s">
        <v>508</v>
      </c>
      <c r="E822" s="27" t="s">
        <v>235</v>
      </c>
      <c r="F822" s="28" t="s">
        <v>217</v>
      </c>
      <c r="G822" s="26" t="s">
        <v>68</v>
      </c>
      <c r="H822" s="29">
        <v>71.14</v>
      </c>
      <c r="J822" s="29">
        <f t="shared" si="48"/>
        <v>71.14</v>
      </c>
      <c r="K822" s="29">
        <f t="shared" si="49"/>
        <v>0</v>
      </c>
      <c r="L822" s="24">
        <f t="shared" si="50"/>
        <v>12</v>
      </c>
      <c r="M822" s="24" t="str">
        <f>VLOOKUP(L822,mês!A:B,2,0)</f>
        <v>Dezembro</v>
      </c>
      <c r="N822" s="24" t="str">
        <f t="shared" si="51"/>
        <v xml:space="preserve">Diretoria </v>
      </c>
    </row>
    <row r="823" spans="1:14" ht="57" customHeight="1" x14ac:dyDescent="0.2">
      <c r="A823" s="24" t="s">
        <v>451</v>
      </c>
      <c r="B823" s="25">
        <v>44907</v>
      </c>
      <c r="C823" s="26">
        <v>16415</v>
      </c>
      <c r="D823" s="26" t="s">
        <v>65</v>
      </c>
      <c r="E823" s="27" t="s">
        <v>235</v>
      </c>
      <c r="F823" s="28" t="s">
        <v>217</v>
      </c>
      <c r="G823" s="26" t="s">
        <v>68</v>
      </c>
      <c r="H823" s="29">
        <v>17.260000000000002</v>
      </c>
      <c r="J823" s="29">
        <f t="shared" si="48"/>
        <v>17.260000000000002</v>
      </c>
      <c r="K823" s="29">
        <f t="shared" si="49"/>
        <v>0</v>
      </c>
      <c r="L823" s="24">
        <f t="shared" si="50"/>
        <v>12</v>
      </c>
      <c r="M823" s="24" t="str">
        <f>VLOOKUP(L823,mês!A:B,2,0)</f>
        <v>Dezembro</v>
      </c>
      <c r="N823" s="24" t="str">
        <f t="shared" si="51"/>
        <v xml:space="preserve">Diretoria </v>
      </c>
    </row>
    <row r="824" spans="1:14" ht="57" customHeight="1" x14ac:dyDescent="0.2">
      <c r="A824" s="24" t="s">
        <v>451</v>
      </c>
      <c r="B824" s="25">
        <v>44907</v>
      </c>
      <c r="C824" s="26">
        <v>16416</v>
      </c>
      <c r="D824" s="26" t="s">
        <v>641</v>
      </c>
      <c r="E824" s="27" t="s">
        <v>235</v>
      </c>
      <c r="F824" s="28" t="s">
        <v>217</v>
      </c>
      <c r="G824" s="26" t="s">
        <v>68</v>
      </c>
      <c r="H824" s="29">
        <v>24.31</v>
      </c>
      <c r="J824" s="29">
        <f t="shared" si="48"/>
        <v>24.31</v>
      </c>
      <c r="K824" s="29">
        <f t="shared" si="49"/>
        <v>0</v>
      </c>
      <c r="L824" s="24">
        <f t="shared" si="50"/>
        <v>12</v>
      </c>
      <c r="M824" s="24" t="str">
        <f>VLOOKUP(L824,mês!A:B,2,0)</f>
        <v>Dezembro</v>
      </c>
      <c r="N824" s="24" t="str">
        <f t="shared" si="51"/>
        <v xml:space="preserve">Diretoria </v>
      </c>
    </row>
    <row r="825" spans="1:14" ht="57" customHeight="1" x14ac:dyDescent="0.2">
      <c r="A825" s="24" t="s">
        <v>451</v>
      </c>
      <c r="B825" s="25">
        <v>44914</v>
      </c>
      <c r="C825" s="26">
        <v>16428</v>
      </c>
      <c r="D825" s="26" t="s">
        <v>478</v>
      </c>
      <c r="E825" s="27" t="s">
        <v>675</v>
      </c>
      <c r="F825" s="28" t="s">
        <v>1023</v>
      </c>
      <c r="G825" s="26" t="s">
        <v>68</v>
      </c>
      <c r="H825" s="29">
        <v>180</v>
      </c>
      <c r="J825" s="29">
        <f t="shared" si="48"/>
        <v>180</v>
      </c>
      <c r="K825" s="29">
        <f t="shared" si="49"/>
        <v>0</v>
      </c>
      <c r="L825" s="24">
        <f t="shared" si="50"/>
        <v>12</v>
      </c>
      <c r="M825" s="24" t="str">
        <f>VLOOKUP(L825,mês!A:B,2,0)</f>
        <v>Dezembro</v>
      </c>
      <c r="N825" s="24" t="str">
        <f t="shared" si="51"/>
        <v xml:space="preserve">Diretoria </v>
      </c>
    </row>
    <row r="826" spans="1:14" ht="57" customHeight="1" x14ac:dyDescent="0.2">
      <c r="A826" s="24" t="s">
        <v>451</v>
      </c>
      <c r="B826" s="25">
        <v>44915</v>
      </c>
      <c r="C826" s="26">
        <v>16448</v>
      </c>
      <c r="D826" s="26" t="s">
        <v>91</v>
      </c>
      <c r="E826" s="27" t="s">
        <v>92</v>
      </c>
      <c r="F826" s="28" t="s">
        <v>1024</v>
      </c>
      <c r="G826" s="26" t="s">
        <v>68</v>
      </c>
      <c r="H826" s="29">
        <v>77.5</v>
      </c>
      <c r="J826" s="29">
        <f t="shared" si="48"/>
        <v>77.5</v>
      </c>
      <c r="K826" s="29">
        <f t="shared" si="49"/>
        <v>0</v>
      </c>
      <c r="L826" s="24">
        <f t="shared" si="50"/>
        <v>12</v>
      </c>
      <c r="M826" s="24" t="str">
        <f>VLOOKUP(L826,mês!A:B,2,0)</f>
        <v>Dezembro</v>
      </c>
      <c r="N826" s="24" t="str">
        <f t="shared" si="51"/>
        <v xml:space="preserve">Diretoria </v>
      </c>
    </row>
    <row r="827" spans="1:14" ht="57" customHeight="1" x14ac:dyDescent="0.2">
      <c r="A827" s="24" t="s">
        <v>451</v>
      </c>
      <c r="B827" s="25">
        <v>44915</v>
      </c>
      <c r="C827" s="26">
        <v>16437</v>
      </c>
      <c r="D827" s="26" t="s">
        <v>492</v>
      </c>
      <c r="E827" s="27" t="s">
        <v>235</v>
      </c>
      <c r="F827" s="28" t="s">
        <v>217</v>
      </c>
      <c r="G827" s="26" t="s">
        <v>68</v>
      </c>
      <c r="H827" s="29">
        <v>5462.5</v>
      </c>
      <c r="J827" s="29">
        <f t="shared" si="48"/>
        <v>5462.5</v>
      </c>
      <c r="K827" s="29">
        <f t="shared" si="49"/>
        <v>0</v>
      </c>
      <c r="L827" s="24">
        <f t="shared" si="50"/>
        <v>12</v>
      </c>
      <c r="M827" s="24" t="str">
        <f>VLOOKUP(L827,mês!A:B,2,0)</f>
        <v>Dezembro</v>
      </c>
      <c r="N827" s="24" t="str">
        <f t="shared" si="51"/>
        <v xml:space="preserve">Diretoria </v>
      </c>
    </row>
    <row r="828" spans="1:14" ht="57" customHeight="1" x14ac:dyDescent="0.2">
      <c r="A828" s="24" t="s">
        <v>451</v>
      </c>
      <c r="B828" s="25">
        <v>44915</v>
      </c>
      <c r="C828" s="26">
        <v>16438</v>
      </c>
      <c r="D828" s="26" t="s">
        <v>91</v>
      </c>
      <c r="E828" s="27" t="s">
        <v>235</v>
      </c>
      <c r="F828" s="28" t="s">
        <v>217</v>
      </c>
      <c r="G828" s="26" t="s">
        <v>68</v>
      </c>
      <c r="H828" s="29">
        <v>15</v>
      </c>
      <c r="J828" s="29">
        <f t="shared" si="48"/>
        <v>15</v>
      </c>
      <c r="K828" s="29">
        <f t="shared" si="49"/>
        <v>0</v>
      </c>
      <c r="L828" s="24">
        <f t="shared" si="50"/>
        <v>12</v>
      </c>
      <c r="M828" s="24" t="str">
        <f>VLOOKUP(L828,mês!A:B,2,0)</f>
        <v>Dezembro</v>
      </c>
      <c r="N828" s="24" t="str">
        <f t="shared" si="51"/>
        <v xml:space="preserve">Diretoria </v>
      </c>
    </row>
    <row r="829" spans="1:14" ht="57" customHeight="1" x14ac:dyDescent="0.2">
      <c r="A829" s="24" t="s">
        <v>451</v>
      </c>
      <c r="B829" s="25">
        <v>44915</v>
      </c>
      <c r="C829" s="26">
        <v>16439</v>
      </c>
      <c r="D829" s="26" t="s">
        <v>65</v>
      </c>
      <c r="E829" s="27" t="s">
        <v>235</v>
      </c>
      <c r="F829" s="28" t="s">
        <v>217</v>
      </c>
      <c r="G829" s="26" t="s">
        <v>68</v>
      </c>
      <c r="H829" s="29">
        <v>22.16</v>
      </c>
      <c r="J829" s="29">
        <f t="shared" si="48"/>
        <v>22.16</v>
      </c>
      <c r="K829" s="29">
        <f t="shared" si="49"/>
        <v>0</v>
      </c>
      <c r="L829" s="24">
        <f t="shared" si="50"/>
        <v>12</v>
      </c>
      <c r="M829" s="24" t="str">
        <f>VLOOKUP(L829,mês!A:B,2,0)</f>
        <v>Dezembro</v>
      </c>
      <c r="N829" s="24" t="str">
        <f t="shared" si="51"/>
        <v xml:space="preserve">Diretoria </v>
      </c>
    </row>
    <row r="830" spans="1:14" ht="57" customHeight="1" x14ac:dyDescent="0.2">
      <c r="A830" s="24" t="s">
        <v>451</v>
      </c>
      <c r="B830" s="25">
        <v>44915</v>
      </c>
      <c r="C830" s="26">
        <v>16442</v>
      </c>
      <c r="D830" s="26" t="s">
        <v>886</v>
      </c>
      <c r="E830" s="27" t="s">
        <v>235</v>
      </c>
      <c r="F830" s="28" t="s">
        <v>217</v>
      </c>
      <c r="G830" s="26" t="s">
        <v>68</v>
      </c>
      <c r="H830" s="29">
        <v>180.43</v>
      </c>
      <c r="J830" s="29">
        <f t="shared" si="48"/>
        <v>180.43</v>
      </c>
      <c r="K830" s="29">
        <f t="shared" si="49"/>
        <v>0</v>
      </c>
      <c r="L830" s="24">
        <f t="shared" si="50"/>
        <v>12</v>
      </c>
      <c r="M830" s="24" t="str">
        <f>VLOOKUP(L830,mês!A:B,2,0)</f>
        <v>Dezembro</v>
      </c>
      <c r="N830" s="24" t="str">
        <f t="shared" si="51"/>
        <v xml:space="preserve">Diretoria </v>
      </c>
    </row>
    <row r="831" spans="1:14" ht="57" customHeight="1" x14ac:dyDescent="0.2">
      <c r="A831" s="24" t="s">
        <v>451</v>
      </c>
      <c r="B831" s="25">
        <v>44916</v>
      </c>
      <c r="C831" s="26">
        <v>16451</v>
      </c>
      <c r="D831" s="26" t="s">
        <v>65</v>
      </c>
      <c r="E831" s="27" t="s">
        <v>87</v>
      </c>
      <c r="F831" s="28" t="s">
        <v>1025</v>
      </c>
      <c r="G831" s="26" t="s">
        <v>68</v>
      </c>
      <c r="H831" s="29">
        <v>1383.36</v>
      </c>
      <c r="J831" s="29">
        <f t="shared" si="48"/>
        <v>1383.36</v>
      </c>
      <c r="K831" s="29">
        <f t="shared" si="49"/>
        <v>0</v>
      </c>
      <c r="L831" s="24">
        <f t="shared" si="50"/>
        <v>12</v>
      </c>
      <c r="M831" s="24" t="str">
        <f>VLOOKUP(L831,mês!A:B,2,0)</f>
        <v>Dezembro</v>
      </c>
      <c r="N831" s="24" t="str">
        <f t="shared" si="51"/>
        <v xml:space="preserve">Diretoria </v>
      </c>
    </row>
    <row r="832" spans="1:14" ht="57" customHeight="1" x14ac:dyDescent="0.2">
      <c r="A832" s="24" t="s">
        <v>451</v>
      </c>
      <c r="B832" s="25">
        <v>44916</v>
      </c>
      <c r="C832" s="26">
        <v>16453</v>
      </c>
      <c r="D832" s="26" t="s">
        <v>91</v>
      </c>
      <c r="E832" s="27" t="s">
        <v>986</v>
      </c>
      <c r="F832" s="28" t="s">
        <v>1026</v>
      </c>
      <c r="G832" s="26" t="s">
        <v>68</v>
      </c>
      <c r="H832" s="29">
        <v>204</v>
      </c>
      <c r="J832" s="29">
        <f t="shared" si="48"/>
        <v>204</v>
      </c>
      <c r="K832" s="29">
        <f t="shared" si="49"/>
        <v>0</v>
      </c>
      <c r="L832" s="24">
        <f t="shared" si="50"/>
        <v>12</v>
      </c>
      <c r="M832" s="24" t="str">
        <f>VLOOKUP(L832,mês!A:B,2,0)</f>
        <v>Dezembro</v>
      </c>
      <c r="N832" s="24" t="str">
        <f t="shared" si="51"/>
        <v xml:space="preserve">Diretoria </v>
      </c>
    </row>
    <row r="833" spans="1:14" ht="57" customHeight="1" x14ac:dyDescent="0.2">
      <c r="A833" s="24" t="s">
        <v>451</v>
      </c>
      <c r="B833" s="25">
        <v>44917</v>
      </c>
      <c r="C833" s="26">
        <v>16454</v>
      </c>
      <c r="D833" s="26" t="s">
        <v>91</v>
      </c>
      <c r="E833" s="27" t="s">
        <v>986</v>
      </c>
      <c r="F833" s="28" t="s">
        <v>1027</v>
      </c>
      <c r="G833" s="26" t="s">
        <v>68</v>
      </c>
      <c r="H833" s="29">
        <v>234.5</v>
      </c>
      <c r="J833" s="29">
        <f t="shared" si="48"/>
        <v>234.5</v>
      </c>
      <c r="K833" s="29">
        <f t="shared" si="49"/>
        <v>0</v>
      </c>
      <c r="L833" s="24">
        <f t="shared" si="50"/>
        <v>12</v>
      </c>
      <c r="M833" s="24" t="str">
        <f>VLOOKUP(L833,mês!A:B,2,0)</f>
        <v>Dezembro</v>
      </c>
      <c r="N833" s="24" t="str">
        <f t="shared" si="51"/>
        <v xml:space="preserve">Diretoria </v>
      </c>
    </row>
    <row r="834" spans="1:14" ht="57" customHeight="1" x14ac:dyDescent="0.2">
      <c r="A834" s="24" t="s">
        <v>451</v>
      </c>
      <c r="B834" s="25">
        <v>44917</v>
      </c>
      <c r="C834" s="26">
        <v>16522</v>
      </c>
      <c r="D834" s="26" t="s">
        <v>65</v>
      </c>
      <c r="E834" s="27" t="s">
        <v>535</v>
      </c>
      <c r="F834" s="28" t="s">
        <v>1028</v>
      </c>
      <c r="G834" s="26" t="s">
        <v>68</v>
      </c>
      <c r="H834" s="29">
        <v>969.98</v>
      </c>
      <c r="J834" s="29">
        <f t="shared" si="48"/>
        <v>969.98</v>
      </c>
      <c r="K834" s="29">
        <f t="shared" si="49"/>
        <v>0</v>
      </c>
      <c r="L834" s="24">
        <f t="shared" si="50"/>
        <v>12</v>
      </c>
      <c r="M834" s="24" t="str">
        <f>VLOOKUP(L834,mês!A:B,2,0)</f>
        <v>Dezembro</v>
      </c>
      <c r="N834" s="24" t="str">
        <f t="shared" si="51"/>
        <v xml:space="preserve">Diretoria </v>
      </c>
    </row>
    <row r="835" spans="1:14" ht="57" customHeight="1" x14ac:dyDescent="0.2">
      <c r="A835" s="24" t="s">
        <v>1029</v>
      </c>
      <c r="B835" s="25">
        <v>44588</v>
      </c>
      <c r="C835" s="26">
        <v>15061</v>
      </c>
      <c r="D835" s="26" t="s">
        <v>160</v>
      </c>
      <c r="E835" s="27" t="s">
        <v>1030</v>
      </c>
      <c r="F835" s="28" t="s">
        <v>1031</v>
      </c>
      <c r="G835" s="26" t="s">
        <v>68</v>
      </c>
      <c r="H835" s="29">
        <v>3153</v>
      </c>
      <c r="J835" s="29">
        <f t="shared" ref="J835:J898" si="52">IF(G835="Não",0,H835)</f>
        <v>3153</v>
      </c>
      <c r="K835" s="29">
        <f t="shared" ref="K835:K898" si="53">IF(G835="Não",H835,0)</f>
        <v>0</v>
      </c>
      <c r="L835" s="24">
        <f t="shared" ref="L835:L898" si="54">MONTH(B835)</f>
        <v>1</v>
      </c>
      <c r="M835" s="24" t="str">
        <f>VLOOKUP(L835,mês!A:B,2,0)</f>
        <v>Janeiro</v>
      </c>
      <c r="N835" s="24" t="str">
        <f t="shared" ref="N835:N898" si="55">LEFT(A835,SEARCH("-",A835)-1)</f>
        <v xml:space="preserve">Diretoria </v>
      </c>
    </row>
    <row r="836" spans="1:14" ht="57" customHeight="1" x14ac:dyDescent="0.2">
      <c r="A836" s="24" t="s">
        <v>1029</v>
      </c>
      <c r="B836" s="25">
        <v>44600</v>
      </c>
      <c r="C836" s="26">
        <v>15085</v>
      </c>
      <c r="D836" s="26" t="s">
        <v>160</v>
      </c>
      <c r="E836" s="27" t="s">
        <v>1032</v>
      </c>
      <c r="F836" s="28" t="s">
        <v>1033</v>
      </c>
      <c r="G836" s="26" t="s">
        <v>68</v>
      </c>
      <c r="H836" s="29">
        <v>2996</v>
      </c>
      <c r="J836" s="29">
        <f t="shared" si="52"/>
        <v>2996</v>
      </c>
      <c r="K836" s="29">
        <f t="shared" si="53"/>
        <v>0</v>
      </c>
      <c r="L836" s="24">
        <f t="shared" si="54"/>
        <v>2</v>
      </c>
      <c r="M836" s="24" t="str">
        <f>VLOOKUP(L836,mês!A:B,2,0)</f>
        <v>Fevereiro</v>
      </c>
      <c r="N836" s="24" t="str">
        <f t="shared" si="55"/>
        <v xml:space="preserve">Diretoria </v>
      </c>
    </row>
    <row r="837" spans="1:14" ht="57" customHeight="1" x14ac:dyDescent="0.2">
      <c r="A837" s="24" t="s">
        <v>1029</v>
      </c>
      <c r="B837" s="25">
        <v>44610</v>
      </c>
      <c r="C837" s="26">
        <v>15152</v>
      </c>
      <c r="D837" s="26" t="s">
        <v>160</v>
      </c>
      <c r="E837" s="27" t="s">
        <v>258</v>
      </c>
      <c r="F837" s="28" t="s">
        <v>1034</v>
      </c>
      <c r="G837" s="26" t="s">
        <v>68</v>
      </c>
      <c r="H837" s="29">
        <v>397.62</v>
      </c>
      <c r="J837" s="29">
        <f t="shared" si="52"/>
        <v>397.62</v>
      </c>
      <c r="K837" s="29">
        <f t="shared" si="53"/>
        <v>0</v>
      </c>
      <c r="L837" s="24">
        <f t="shared" si="54"/>
        <v>2</v>
      </c>
      <c r="M837" s="24" t="str">
        <f>VLOOKUP(L837,mês!A:B,2,0)</f>
        <v>Fevereiro</v>
      </c>
      <c r="N837" s="24" t="str">
        <f t="shared" si="55"/>
        <v xml:space="preserve">Diretoria </v>
      </c>
    </row>
    <row r="838" spans="1:14" ht="57" customHeight="1" x14ac:dyDescent="0.2">
      <c r="A838" s="24" t="s">
        <v>1029</v>
      </c>
      <c r="B838" s="25">
        <v>44610</v>
      </c>
      <c r="C838" s="26">
        <v>15154</v>
      </c>
      <c r="D838" s="26" t="s">
        <v>65</v>
      </c>
      <c r="E838" s="27" t="s">
        <v>196</v>
      </c>
      <c r="F838" s="28" t="s">
        <v>503</v>
      </c>
      <c r="G838" s="26" t="s">
        <v>68</v>
      </c>
      <c r="H838" s="29">
        <v>126752.2</v>
      </c>
      <c r="J838" s="29">
        <f t="shared" si="52"/>
        <v>126752.2</v>
      </c>
      <c r="K838" s="29">
        <f t="shared" si="53"/>
        <v>0</v>
      </c>
      <c r="L838" s="24">
        <f t="shared" si="54"/>
        <v>2</v>
      </c>
      <c r="M838" s="24" t="str">
        <f>VLOOKUP(L838,mês!A:B,2,0)</f>
        <v>Fevereiro</v>
      </c>
      <c r="N838" s="24" t="str">
        <f t="shared" si="55"/>
        <v xml:space="preserve">Diretoria </v>
      </c>
    </row>
    <row r="839" spans="1:14" ht="57" customHeight="1" x14ac:dyDescent="0.2">
      <c r="A839" s="24" t="s">
        <v>1029</v>
      </c>
      <c r="B839" s="25">
        <v>44631</v>
      </c>
      <c r="C839" s="26">
        <v>15212</v>
      </c>
      <c r="D839" s="26" t="s">
        <v>160</v>
      </c>
      <c r="E839" s="27" t="s">
        <v>258</v>
      </c>
      <c r="F839" s="28" t="s">
        <v>1035</v>
      </c>
      <c r="G839" s="26" t="s">
        <v>68</v>
      </c>
      <c r="H839" s="29">
        <v>107093.21</v>
      </c>
      <c r="J839" s="29">
        <f t="shared" si="52"/>
        <v>107093.21</v>
      </c>
      <c r="K839" s="29">
        <f t="shared" si="53"/>
        <v>0</v>
      </c>
      <c r="L839" s="24">
        <f t="shared" si="54"/>
        <v>3</v>
      </c>
      <c r="M839" s="24" t="str">
        <f>VLOOKUP(L839,mês!A:B,2,0)</f>
        <v>Março</v>
      </c>
      <c r="N839" s="24" t="str">
        <f t="shared" si="55"/>
        <v xml:space="preserve">Diretoria </v>
      </c>
    </row>
    <row r="840" spans="1:14" ht="57" customHeight="1" x14ac:dyDescent="0.2">
      <c r="A840" s="24" t="s">
        <v>1029</v>
      </c>
      <c r="B840" s="25">
        <v>44636</v>
      </c>
      <c r="C840" s="26">
        <v>15228</v>
      </c>
      <c r="D840" s="26" t="s">
        <v>146</v>
      </c>
      <c r="E840" s="27" t="s">
        <v>1036</v>
      </c>
      <c r="F840" s="28" t="s">
        <v>1037</v>
      </c>
      <c r="G840" s="26" t="s">
        <v>68</v>
      </c>
      <c r="H840" s="29">
        <v>14970</v>
      </c>
      <c r="J840" s="29">
        <f t="shared" si="52"/>
        <v>14970</v>
      </c>
      <c r="K840" s="29">
        <f t="shared" si="53"/>
        <v>0</v>
      </c>
      <c r="L840" s="24">
        <f t="shared" si="54"/>
        <v>3</v>
      </c>
      <c r="M840" s="24" t="str">
        <f>VLOOKUP(L840,mês!A:B,2,0)</f>
        <v>Março</v>
      </c>
      <c r="N840" s="24" t="str">
        <f t="shared" si="55"/>
        <v xml:space="preserve">Diretoria </v>
      </c>
    </row>
    <row r="841" spans="1:14" ht="57" customHeight="1" x14ac:dyDescent="0.2">
      <c r="A841" s="24" t="s">
        <v>1029</v>
      </c>
      <c r="B841" s="25">
        <v>44638</v>
      </c>
      <c r="C841" s="26">
        <v>15240</v>
      </c>
      <c r="D841" s="26" t="s">
        <v>65</v>
      </c>
      <c r="E841" s="27" t="s">
        <v>1038</v>
      </c>
      <c r="F841" s="28" t="s">
        <v>1039</v>
      </c>
      <c r="G841" s="26" t="s">
        <v>68</v>
      </c>
      <c r="H841" s="29">
        <v>863.72</v>
      </c>
      <c r="J841" s="29">
        <f t="shared" si="52"/>
        <v>863.72</v>
      </c>
      <c r="K841" s="29">
        <f t="shared" si="53"/>
        <v>0</v>
      </c>
      <c r="L841" s="24">
        <f t="shared" si="54"/>
        <v>3</v>
      </c>
      <c r="M841" s="24" t="str">
        <f>VLOOKUP(L841,mês!A:B,2,0)</f>
        <v>Março</v>
      </c>
      <c r="N841" s="24" t="str">
        <f t="shared" si="55"/>
        <v xml:space="preserve">Diretoria </v>
      </c>
    </row>
    <row r="842" spans="1:14" ht="57" customHeight="1" x14ac:dyDescent="0.2">
      <c r="A842" s="24" t="s">
        <v>1029</v>
      </c>
      <c r="B842" s="25">
        <v>44641</v>
      </c>
      <c r="C842" s="26">
        <v>15248</v>
      </c>
      <c r="D842" s="26" t="s">
        <v>160</v>
      </c>
      <c r="E842" s="27" t="s">
        <v>1040</v>
      </c>
      <c r="F842" s="28" t="s">
        <v>1041</v>
      </c>
      <c r="G842" s="26" t="s">
        <v>68</v>
      </c>
      <c r="H842" s="29">
        <v>3300</v>
      </c>
      <c r="J842" s="29">
        <f t="shared" si="52"/>
        <v>3300</v>
      </c>
      <c r="K842" s="29">
        <f t="shared" si="53"/>
        <v>0</v>
      </c>
      <c r="L842" s="24">
        <f t="shared" si="54"/>
        <v>3</v>
      </c>
      <c r="M842" s="24" t="str">
        <f>VLOOKUP(L842,mês!A:B,2,0)</f>
        <v>Março</v>
      </c>
      <c r="N842" s="24" t="str">
        <f t="shared" si="55"/>
        <v xml:space="preserve">Diretoria </v>
      </c>
    </row>
    <row r="843" spans="1:14" ht="57" customHeight="1" x14ac:dyDescent="0.2">
      <c r="A843" s="24" t="s">
        <v>1029</v>
      </c>
      <c r="B843" s="25">
        <v>44643</v>
      </c>
      <c r="C843" s="26">
        <v>15254</v>
      </c>
      <c r="D843" s="26" t="s">
        <v>65</v>
      </c>
      <c r="E843" s="27" t="s">
        <v>760</v>
      </c>
      <c r="F843" s="28" t="s">
        <v>1042</v>
      </c>
      <c r="G843" s="26" t="s">
        <v>68</v>
      </c>
      <c r="H843" s="29">
        <v>125</v>
      </c>
      <c r="J843" s="29">
        <f t="shared" si="52"/>
        <v>125</v>
      </c>
      <c r="K843" s="29">
        <f t="shared" si="53"/>
        <v>0</v>
      </c>
      <c r="L843" s="24">
        <f t="shared" si="54"/>
        <v>3</v>
      </c>
      <c r="M843" s="24" t="str">
        <f>VLOOKUP(L843,mês!A:B,2,0)</f>
        <v>Março</v>
      </c>
      <c r="N843" s="24" t="str">
        <f t="shared" si="55"/>
        <v xml:space="preserve">Diretoria </v>
      </c>
    </row>
    <row r="844" spans="1:14" ht="57" customHeight="1" x14ac:dyDescent="0.2">
      <c r="A844" s="24" t="s">
        <v>1029</v>
      </c>
      <c r="B844" s="25">
        <v>44645</v>
      </c>
      <c r="C844" s="26">
        <v>15273</v>
      </c>
      <c r="D844" s="26" t="s">
        <v>160</v>
      </c>
      <c r="E844" s="27" t="s">
        <v>258</v>
      </c>
      <c r="F844" s="28" t="s">
        <v>1043</v>
      </c>
      <c r="G844" s="26" t="s">
        <v>68</v>
      </c>
      <c r="H844" s="29">
        <v>1759.04</v>
      </c>
      <c r="J844" s="29">
        <f t="shared" si="52"/>
        <v>1759.04</v>
      </c>
      <c r="K844" s="29">
        <f t="shared" si="53"/>
        <v>0</v>
      </c>
      <c r="L844" s="24">
        <f t="shared" si="54"/>
        <v>3</v>
      </c>
      <c r="M844" s="24" t="str">
        <f>VLOOKUP(L844,mês!A:B,2,0)</f>
        <v>Março</v>
      </c>
      <c r="N844" s="24" t="str">
        <f t="shared" si="55"/>
        <v xml:space="preserve">Diretoria </v>
      </c>
    </row>
    <row r="845" spans="1:14" ht="57" customHeight="1" x14ac:dyDescent="0.2">
      <c r="A845" s="24" t="s">
        <v>1029</v>
      </c>
      <c r="B845" s="25">
        <v>44659</v>
      </c>
      <c r="C845" s="26">
        <v>15328</v>
      </c>
      <c r="D845" s="26" t="s">
        <v>160</v>
      </c>
      <c r="E845" s="27" t="s">
        <v>1044</v>
      </c>
      <c r="F845" s="28" t="s">
        <v>1045</v>
      </c>
      <c r="G845" s="26" t="s">
        <v>68</v>
      </c>
      <c r="H845" s="29">
        <v>539.70000000000005</v>
      </c>
      <c r="J845" s="29">
        <f t="shared" si="52"/>
        <v>539.70000000000005</v>
      </c>
      <c r="K845" s="29">
        <f t="shared" si="53"/>
        <v>0</v>
      </c>
      <c r="L845" s="24">
        <f t="shared" si="54"/>
        <v>4</v>
      </c>
      <c r="M845" s="24" t="str">
        <f>VLOOKUP(L845,mês!A:B,2,0)</f>
        <v>Abril</v>
      </c>
      <c r="N845" s="24" t="str">
        <f t="shared" si="55"/>
        <v xml:space="preserve">Diretoria </v>
      </c>
    </row>
    <row r="846" spans="1:14" ht="57" customHeight="1" x14ac:dyDescent="0.2">
      <c r="A846" s="24" t="s">
        <v>1029</v>
      </c>
      <c r="B846" s="25">
        <v>44664</v>
      </c>
      <c r="C846" s="26">
        <v>15353</v>
      </c>
      <c r="D846" s="26" t="s">
        <v>160</v>
      </c>
      <c r="E846" s="27" t="s">
        <v>470</v>
      </c>
      <c r="F846" s="28" t="s">
        <v>1046</v>
      </c>
      <c r="G846" s="26" t="s">
        <v>68</v>
      </c>
      <c r="H846" s="29">
        <v>753.07</v>
      </c>
      <c r="J846" s="29">
        <f t="shared" si="52"/>
        <v>753.07</v>
      </c>
      <c r="K846" s="29">
        <f t="shared" si="53"/>
        <v>0</v>
      </c>
      <c r="L846" s="24">
        <f t="shared" si="54"/>
        <v>4</v>
      </c>
      <c r="M846" s="24" t="str">
        <f>VLOOKUP(L846,mês!A:B,2,0)</f>
        <v>Abril</v>
      </c>
      <c r="N846" s="24" t="str">
        <f t="shared" si="55"/>
        <v xml:space="preserve">Diretoria </v>
      </c>
    </row>
    <row r="847" spans="1:14" ht="57" customHeight="1" x14ac:dyDescent="0.2">
      <c r="A847" s="24" t="s">
        <v>1029</v>
      </c>
      <c r="B847" s="25">
        <v>44690</v>
      </c>
      <c r="C847" s="26">
        <v>15500</v>
      </c>
      <c r="D847" s="26" t="s">
        <v>160</v>
      </c>
      <c r="E847" s="27" t="s">
        <v>66</v>
      </c>
      <c r="F847" s="28" t="s">
        <v>1047</v>
      </c>
      <c r="G847" s="26" t="s">
        <v>68</v>
      </c>
      <c r="H847" s="29">
        <v>24195</v>
      </c>
      <c r="J847" s="29">
        <f t="shared" si="52"/>
        <v>24195</v>
      </c>
      <c r="K847" s="29">
        <f t="shared" si="53"/>
        <v>0</v>
      </c>
      <c r="L847" s="24">
        <f t="shared" si="54"/>
        <v>5</v>
      </c>
      <c r="M847" s="24" t="str">
        <f>VLOOKUP(L847,mês!A:B,2,0)</f>
        <v>Maio</v>
      </c>
      <c r="N847" s="24" t="str">
        <f t="shared" si="55"/>
        <v xml:space="preserve">Diretoria </v>
      </c>
    </row>
    <row r="848" spans="1:14" ht="57" customHeight="1" x14ac:dyDescent="0.2">
      <c r="A848" s="24" t="s">
        <v>1029</v>
      </c>
      <c r="B848" s="25">
        <v>44690</v>
      </c>
      <c r="C848" s="26">
        <v>15501</v>
      </c>
      <c r="D848" s="26" t="s">
        <v>65</v>
      </c>
      <c r="E848" s="27" t="s">
        <v>66</v>
      </c>
      <c r="F848" s="28" t="s">
        <v>1048</v>
      </c>
      <c r="G848" s="26" t="s">
        <v>68</v>
      </c>
      <c r="H848" s="29">
        <v>80292.5</v>
      </c>
      <c r="J848" s="29">
        <f t="shared" si="52"/>
        <v>80292.5</v>
      </c>
      <c r="K848" s="29">
        <f t="shared" si="53"/>
        <v>0</v>
      </c>
      <c r="L848" s="24">
        <f t="shared" si="54"/>
        <v>5</v>
      </c>
      <c r="M848" s="24" t="str">
        <f>VLOOKUP(L848,mês!A:B,2,0)</f>
        <v>Maio</v>
      </c>
      <c r="N848" s="24" t="str">
        <f t="shared" si="55"/>
        <v xml:space="preserve">Diretoria </v>
      </c>
    </row>
    <row r="849" spans="1:14" ht="57" customHeight="1" x14ac:dyDescent="0.2">
      <c r="A849" s="24" t="s">
        <v>1029</v>
      </c>
      <c r="B849" s="25">
        <v>44691</v>
      </c>
      <c r="C849" s="26">
        <v>15508</v>
      </c>
      <c r="D849" s="26" t="s">
        <v>160</v>
      </c>
      <c r="E849" s="27" t="s">
        <v>1049</v>
      </c>
      <c r="F849" s="28" t="s">
        <v>1050</v>
      </c>
      <c r="G849" s="26" t="s">
        <v>68</v>
      </c>
      <c r="H849" s="29">
        <v>28692.32</v>
      </c>
      <c r="J849" s="29">
        <f t="shared" si="52"/>
        <v>28692.32</v>
      </c>
      <c r="K849" s="29">
        <f t="shared" si="53"/>
        <v>0</v>
      </c>
      <c r="L849" s="24">
        <f t="shared" si="54"/>
        <v>5</v>
      </c>
      <c r="M849" s="24" t="str">
        <f>VLOOKUP(L849,mês!A:B,2,0)</f>
        <v>Maio</v>
      </c>
      <c r="N849" s="24" t="str">
        <f t="shared" si="55"/>
        <v xml:space="preserve">Diretoria </v>
      </c>
    </row>
    <row r="850" spans="1:14" ht="57" customHeight="1" x14ac:dyDescent="0.2">
      <c r="A850" s="24" t="s">
        <v>1029</v>
      </c>
      <c r="B850" s="25">
        <v>44691</v>
      </c>
      <c r="C850" s="26">
        <v>15520</v>
      </c>
      <c r="D850" s="26" t="s">
        <v>65</v>
      </c>
      <c r="E850" s="27" t="s">
        <v>1051</v>
      </c>
      <c r="F850" s="28" t="s">
        <v>1052</v>
      </c>
      <c r="G850" s="26" t="s">
        <v>68</v>
      </c>
      <c r="H850" s="29">
        <v>14205</v>
      </c>
      <c r="J850" s="29">
        <f t="shared" si="52"/>
        <v>14205</v>
      </c>
      <c r="K850" s="29">
        <f t="shared" si="53"/>
        <v>0</v>
      </c>
      <c r="L850" s="24">
        <f t="shared" si="54"/>
        <v>5</v>
      </c>
      <c r="M850" s="24" t="str">
        <f>VLOOKUP(L850,mês!A:B,2,0)</f>
        <v>Maio</v>
      </c>
      <c r="N850" s="24" t="str">
        <f t="shared" si="55"/>
        <v xml:space="preserve">Diretoria </v>
      </c>
    </row>
    <row r="851" spans="1:14" ht="57" customHeight="1" x14ac:dyDescent="0.2">
      <c r="A851" s="24" t="s">
        <v>1029</v>
      </c>
      <c r="B851" s="25">
        <v>44785</v>
      </c>
      <c r="C851" s="26">
        <v>15849</v>
      </c>
      <c r="D851" s="26" t="s">
        <v>491</v>
      </c>
      <c r="E851" s="27" t="s">
        <v>144</v>
      </c>
      <c r="F851" s="28" t="s">
        <v>1053</v>
      </c>
      <c r="G851" s="26" t="s">
        <v>68</v>
      </c>
      <c r="H851" s="29">
        <v>15666</v>
      </c>
      <c r="J851" s="29">
        <f t="shared" si="52"/>
        <v>15666</v>
      </c>
      <c r="K851" s="29">
        <f t="shared" si="53"/>
        <v>0</v>
      </c>
      <c r="L851" s="24">
        <f t="shared" si="54"/>
        <v>8</v>
      </c>
      <c r="M851" s="24" t="str">
        <f>VLOOKUP(L851,mês!A:B,2,0)</f>
        <v>Agosto</v>
      </c>
      <c r="N851" s="24" t="str">
        <f t="shared" si="55"/>
        <v xml:space="preserve">Diretoria </v>
      </c>
    </row>
    <row r="852" spans="1:14" ht="57" customHeight="1" x14ac:dyDescent="0.2">
      <c r="A852" s="24" t="s">
        <v>1029</v>
      </c>
      <c r="B852" s="25">
        <v>44790</v>
      </c>
      <c r="C852" s="26">
        <v>15866</v>
      </c>
      <c r="D852" s="26" t="s">
        <v>65</v>
      </c>
      <c r="E852" s="27" t="s">
        <v>66</v>
      </c>
      <c r="F852" s="28" t="s">
        <v>1054</v>
      </c>
      <c r="G852" s="26" t="s">
        <v>68</v>
      </c>
      <c r="H852" s="29">
        <v>454.94</v>
      </c>
      <c r="J852" s="29">
        <f t="shared" si="52"/>
        <v>454.94</v>
      </c>
      <c r="K852" s="29">
        <f t="shared" si="53"/>
        <v>0</v>
      </c>
      <c r="L852" s="24">
        <f t="shared" si="54"/>
        <v>8</v>
      </c>
      <c r="M852" s="24" t="str">
        <f>VLOOKUP(L852,mês!A:B,2,0)</f>
        <v>Agosto</v>
      </c>
      <c r="N852" s="24" t="str">
        <f t="shared" si="55"/>
        <v xml:space="preserve">Diretoria </v>
      </c>
    </row>
    <row r="853" spans="1:14" ht="57" customHeight="1" x14ac:dyDescent="0.2">
      <c r="A853" s="24" t="s">
        <v>1029</v>
      </c>
      <c r="B853" s="25">
        <v>44799</v>
      </c>
      <c r="C853" s="26">
        <v>15912</v>
      </c>
      <c r="D853" s="26" t="s">
        <v>65</v>
      </c>
      <c r="E853" s="27" t="s">
        <v>1055</v>
      </c>
      <c r="F853" s="28" t="s">
        <v>1056</v>
      </c>
      <c r="G853" s="26" t="s">
        <v>68</v>
      </c>
      <c r="H853" s="29">
        <v>488.2</v>
      </c>
      <c r="J853" s="29">
        <f t="shared" si="52"/>
        <v>488.2</v>
      </c>
      <c r="K853" s="29">
        <f t="shared" si="53"/>
        <v>0</v>
      </c>
      <c r="L853" s="24">
        <f t="shared" si="54"/>
        <v>8</v>
      </c>
      <c r="M853" s="24" t="str">
        <f>VLOOKUP(L853,mês!A:B,2,0)</f>
        <v>Agosto</v>
      </c>
      <c r="N853" s="24" t="str">
        <f t="shared" si="55"/>
        <v xml:space="preserve">Diretoria </v>
      </c>
    </row>
    <row r="854" spans="1:14" ht="57" customHeight="1" x14ac:dyDescent="0.2">
      <c r="A854" s="24" t="s">
        <v>1029</v>
      </c>
      <c r="B854" s="25">
        <v>44799</v>
      </c>
      <c r="C854" s="26">
        <v>15914</v>
      </c>
      <c r="D854" s="26" t="s">
        <v>65</v>
      </c>
      <c r="E854" s="27" t="s">
        <v>1057</v>
      </c>
      <c r="F854" s="28" t="s">
        <v>1058</v>
      </c>
      <c r="G854" s="26" t="s">
        <v>68</v>
      </c>
      <c r="H854" s="29">
        <v>2250</v>
      </c>
      <c r="J854" s="29">
        <f t="shared" si="52"/>
        <v>2250</v>
      </c>
      <c r="K854" s="29">
        <f t="shared" si="53"/>
        <v>0</v>
      </c>
      <c r="L854" s="24">
        <f t="shared" si="54"/>
        <v>8</v>
      </c>
      <c r="M854" s="24" t="str">
        <f>VLOOKUP(L854,mês!A:B,2,0)</f>
        <v>Agosto</v>
      </c>
      <c r="N854" s="24" t="str">
        <f t="shared" si="55"/>
        <v xml:space="preserve">Diretoria </v>
      </c>
    </row>
    <row r="855" spans="1:14" ht="57" customHeight="1" x14ac:dyDescent="0.2">
      <c r="A855" s="24" t="s">
        <v>1029</v>
      </c>
      <c r="B855" s="25">
        <v>44825</v>
      </c>
      <c r="C855" s="26">
        <v>16076</v>
      </c>
      <c r="D855" s="26" t="s">
        <v>160</v>
      </c>
      <c r="E855" s="27" t="s">
        <v>258</v>
      </c>
      <c r="F855" s="28" t="s">
        <v>1059</v>
      </c>
      <c r="G855" s="26" t="s">
        <v>68</v>
      </c>
      <c r="H855" s="29">
        <v>1759.04</v>
      </c>
      <c r="J855" s="29">
        <f t="shared" si="52"/>
        <v>1759.04</v>
      </c>
      <c r="K855" s="29">
        <f t="shared" si="53"/>
        <v>0</v>
      </c>
      <c r="L855" s="24">
        <f t="shared" si="54"/>
        <v>9</v>
      </c>
      <c r="M855" s="24" t="str">
        <f>VLOOKUP(L855,mês!A:B,2,0)</f>
        <v>Setembro</v>
      </c>
      <c r="N855" s="24" t="str">
        <f t="shared" si="55"/>
        <v xml:space="preserve">Diretoria </v>
      </c>
    </row>
    <row r="856" spans="1:14" ht="57" customHeight="1" x14ac:dyDescent="0.2">
      <c r="A856" s="24" t="s">
        <v>1029</v>
      </c>
      <c r="B856" s="25">
        <v>44832</v>
      </c>
      <c r="C856" s="26">
        <v>16106</v>
      </c>
      <c r="D856" s="26" t="s">
        <v>65</v>
      </c>
      <c r="E856" s="27" t="s">
        <v>415</v>
      </c>
      <c r="F856" s="28" t="s">
        <v>1060</v>
      </c>
      <c r="G856" s="26" t="s">
        <v>68</v>
      </c>
      <c r="H856" s="29">
        <v>111.34</v>
      </c>
      <c r="J856" s="29">
        <f t="shared" si="52"/>
        <v>111.34</v>
      </c>
      <c r="K856" s="29">
        <f t="shared" si="53"/>
        <v>0</v>
      </c>
      <c r="L856" s="24">
        <f t="shared" si="54"/>
        <v>9</v>
      </c>
      <c r="M856" s="24" t="str">
        <f>VLOOKUP(L856,mês!A:B,2,0)</f>
        <v>Setembro</v>
      </c>
      <c r="N856" s="24" t="str">
        <f t="shared" si="55"/>
        <v xml:space="preserve">Diretoria </v>
      </c>
    </row>
    <row r="857" spans="1:14" ht="57" customHeight="1" x14ac:dyDescent="0.2">
      <c r="A857" s="24" t="s">
        <v>1029</v>
      </c>
      <c r="B857" s="25">
        <v>44832</v>
      </c>
      <c r="C857" s="26">
        <v>16103</v>
      </c>
      <c r="D857" s="26" t="s">
        <v>91</v>
      </c>
      <c r="E857" s="27" t="s">
        <v>379</v>
      </c>
      <c r="F857" s="28" t="s">
        <v>1061</v>
      </c>
      <c r="G857" s="26" t="s">
        <v>68</v>
      </c>
      <c r="H857" s="29">
        <v>23589</v>
      </c>
      <c r="J857" s="29">
        <f t="shared" si="52"/>
        <v>23589</v>
      </c>
      <c r="K857" s="29">
        <f t="shared" si="53"/>
        <v>0</v>
      </c>
      <c r="L857" s="24">
        <f t="shared" si="54"/>
        <v>9</v>
      </c>
      <c r="M857" s="24" t="str">
        <f>VLOOKUP(L857,mês!A:B,2,0)</f>
        <v>Setembro</v>
      </c>
      <c r="N857" s="24" t="str">
        <f t="shared" si="55"/>
        <v xml:space="preserve">Diretoria </v>
      </c>
    </row>
    <row r="858" spans="1:14" ht="57" customHeight="1" x14ac:dyDescent="0.2">
      <c r="A858" s="24" t="s">
        <v>1029</v>
      </c>
      <c r="B858" s="25">
        <v>44839</v>
      </c>
      <c r="C858" s="26">
        <v>16133</v>
      </c>
      <c r="D858" s="26" t="s">
        <v>268</v>
      </c>
      <c r="E858" s="27" t="s">
        <v>258</v>
      </c>
      <c r="F858" s="28" t="s">
        <v>1062</v>
      </c>
      <c r="G858" s="26" t="s">
        <v>68</v>
      </c>
      <c r="H858" s="29">
        <v>445.44</v>
      </c>
      <c r="J858" s="29">
        <f t="shared" si="52"/>
        <v>445.44</v>
      </c>
      <c r="K858" s="29">
        <f t="shared" si="53"/>
        <v>0</v>
      </c>
      <c r="L858" s="24">
        <f t="shared" si="54"/>
        <v>10</v>
      </c>
      <c r="M858" s="24" t="str">
        <f>VLOOKUP(L858,mês!A:B,2,0)</f>
        <v>Outubro</v>
      </c>
      <c r="N858" s="24" t="str">
        <f t="shared" si="55"/>
        <v xml:space="preserve">Diretoria </v>
      </c>
    </row>
    <row r="859" spans="1:14" ht="57" customHeight="1" x14ac:dyDescent="0.2">
      <c r="A859" s="24" t="s">
        <v>1029</v>
      </c>
      <c r="B859" s="25">
        <v>44848</v>
      </c>
      <c r="C859" s="26">
        <v>16199</v>
      </c>
      <c r="D859" s="26" t="s">
        <v>65</v>
      </c>
      <c r="E859" s="27" t="s">
        <v>377</v>
      </c>
      <c r="F859" s="28" t="s">
        <v>1063</v>
      </c>
      <c r="G859" s="26" t="s">
        <v>68</v>
      </c>
      <c r="H859" s="29">
        <v>214560</v>
      </c>
      <c r="J859" s="29">
        <f t="shared" si="52"/>
        <v>214560</v>
      </c>
      <c r="K859" s="29">
        <f t="shared" si="53"/>
        <v>0</v>
      </c>
      <c r="L859" s="24">
        <f t="shared" si="54"/>
        <v>10</v>
      </c>
      <c r="M859" s="24" t="str">
        <f>VLOOKUP(L859,mês!A:B,2,0)</f>
        <v>Outubro</v>
      </c>
      <c r="N859" s="24" t="str">
        <f t="shared" si="55"/>
        <v xml:space="preserve">Diretoria </v>
      </c>
    </row>
    <row r="860" spans="1:14" ht="57" customHeight="1" x14ac:dyDescent="0.2">
      <c r="A860" s="24" t="s">
        <v>1029</v>
      </c>
      <c r="B860" s="25">
        <v>44851</v>
      </c>
      <c r="C860" s="26">
        <v>16211</v>
      </c>
      <c r="D860" s="26" t="s">
        <v>65</v>
      </c>
      <c r="E860" s="27" t="s">
        <v>66</v>
      </c>
      <c r="F860" s="28" t="s">
        <v>1064</v>
      </c>
      <c r="G860" s="26" t="s">
        <v>68</v>
      </c>
      <c r="H860" s="29">
        <v>3498.42</v>
      </c>
      <c r="J860" s="29">
        <f t="shared" si="52"/>
        <v>3498.42</v>
      </c>
      <c r="K860" s="29">
        <f t="shared" si="53"/>
        <v>0</v>
      </c>
      <c r="L860" s="24">
        <f t="shared" si="54"/>
        <v>10</v>
      </c>
      <c r="M860" s="24" t="str">
        <f>VLOOKUP(L860,mês!A:B,2,0)</f>
        <v>Outubro</v>
      </c>
      <c r="N860" s="24" t="str">
        <f t="shared" si="55"/>
        <v xml:space="preserve">Diretoria </v>
      </c>
    </row>
    <row r="861" spans="1:14" ht="57" customHeight="1" x14ac:dyDescent="0.2">
      <c r="A861" s="24" t="s">
        <v>1029</v>
      </c>
      <c r="B861" s="25">
        <v>44861</v>
      </c>
      <c r="C861" s="26">
        <v>16251</v>
      </c>
      <c r="D861" s="26" t="s">
        <v>65</v>
      </c>
      <c r="E861" s="27" t="s">
        <v>379</v>
      </c>
      <c r="F861" s="28" t="s">
        <v>1065</v>
      </c>
      <c r="G861" s="26" t="s">
        <v>68</v>
      </c>
      <c r="H861" s="29">
        <v>23589</v>
      </c>
      <c r="J861" s="29">
        <f t="shared" si="52"/>
        <v>23589</v>
      </c>
      <c r="K861" s="29">
        <f t="shared" si="53"/>
        <v>0</v>
      </c>
      <c r="L861" s="24">
        <f t="shared" si="54"/>
        <v>10</v>
      </c>
      <c r="M861" s="24" t="str">
        <f>VLOOKUP(L861,mês!A:B,2,0)</f>
        <v>Outubro</v>
      </c>
      <c r="N861" s="24" t="str">
        <f t="shared" si="55"/>
        <v xml:space="preserve">Diretoria </v>
      </c>
    </row>
    <row r="862" spans="1:14" ht="57" customHeight="1" x14ac:dyDescent="0.2">
      <c r="A862" s="24" t="s">
        <v>1029</v>
      </c>
      <c r="B862" s="25">
        <v>44873</v>
      </c>
      <c r="C862" s="26">
        <v>16284</v>
      </c>
      <c r="D862" s="26" t="s">
        <v>160</v>
      </c>
      <c r="E862" s="27" t="s">
        <v>1066</v>
      </c>
      <c r="F862" s="28" t="s">
        <v>1067</v>
      </c>
      <c r="G862" s="26" t="s">
        <v>68</v>
      </c>
      <c r="H862" s="29">
        <v>1450</v>
      </c>
      <c r="J862" s="29">
        <f t="shared" si="52"/>
        <v>1450</v>
      </c>
      <c r="K862" s="29">
        <f t="shared" si="53"/>
        <v>0</v>
      </c>
      <c r="L862" s="24">
        <f t="shared" si="54"/>
        <v>11</v>
      </c>
      <c r="M862" s="24" t="str">
        <f>VLOOKUP(L862,mês!A:B,2,0)</f>
        <v>Novembro</v>
      </c>
      <c r="N862" s="24" t="str">
        <f t="shared" si="55"/>
        <v xml:space="preserve">Diretoria </v>
      </c>
    </row>
    <row r="863" spans="1:14" ht="57" customHeight="1" x14ac:dyDescent="0.2">
      <c r="A863" s="24" t="s">
        <v>1068</v>
      </c>
      <c r="B863" s="25">
        <v>44581</v>
      </c>
      <c r="C863" s="26">
        <v>15044</v>
      </c>
      <c r="D863" s="26" t="s">
        <v>160</v>
      </c>
      <c r="E863" s="27" t="s">
        <v>1069</v>
      </c>
      <c r="F863" s="28" t="s">
        <v>1070</v>
      </c>
      <c r="G863" s="26" t="s">
        <v>68</v>
      </c>
      <c r="H863" s="29">
        <v>11500</v>
      </c>
      <c r="J863" s="29">
        <f t="shared" si="52"/>
        <v>11500</v>
      </c>
      <c r="K863" s="29">
        <f t="shared" si="53"/>
        <v>0</v>
      </c>
      <c r="L863" s="24">
        <f t="shared" si="54"/>
        <v>1</v>
      </c>
      <c r="M863" s="24" t="str">
        <f>VLOOKUP(L863,mês!A:B,2,0)</f>
        <v>Janeiro</v>
      </c>
      <c r="N863" s="24" t="str">
        <f t="shared" si="55"/>
        <v xml:space="preserve">Diretoria </v>
      </c>
    </row>
    <row r="864" spans="1:14" ht="57" customHeight="1" x14ac:dyDescent="0.2">
      <c r="A864" s="24" t="s">
        <v>1068</v>
      </c>
      <c r="B864" s="25">
        <v>44613</v>
      </c>
      <c r="C864" s="26">
        <v>15161</v>
      </c>
      <c r="D864" s="26" t="s">
        <v>124</v>
      </c>
      <c r="E864" s="27" t="s">
        <v>1071</v>
      </c>
      <c r="F864" s="28" t="s">
        <v>1072</v>
      </c>
      <c r="G864" s="26" t="s">
        <v>68</v>
      </c>
      <c r="H864" s="29">
        <v>14175</v>
      </c>
      <c r="J864" s="29">
        <f t="shared" si="52"/>
        <v>14175</v>
      </c>
      <c r="K864" s="29">
        <f t="shared" si="53"/>
        <v>0</v>
      </c>
      <c r="L864" s="24">
        <f t="shared" si="54"/>
        <v>2</v>
      </c>
      <c r="M864" s="24" t="str">
        <f>VLOOKUP(L864,mês!A:B,2,0)</f>
        <v>Fevereiro</v>
      </c>
      <c r="N864" s="24" t="str">
        <f t="shared" si="55"/>
        <v xml:space="preserve">Diretoria </v>
      </c>
    </row>
    <row r="865" spans="1:14" ht="57" customHeight="1" x14ac:dyDescent="0.2">
      <c r="A865" s="24" t="s">
        <v>1068</v>
      </c>
      <c r="B865" s="25">
        <v>44616</v>
      </c>
      <c r="C865" s="26">
        <v>15173</v>
      </c>
      <c r="D865" s="26" t="s">
        <v>91</v>
      </c>
      <c r="E865" s="27" t="s">
        <v>1073</v>
      </c>
      <c r="F865" s="28" t="s">
        <v>1074</v>
      </c>
      <c r="G865" s="26" t="s">
        <v>68</v>
      </c>
      <c r="H865" s="29">
        <v>2591.8000000000002</v>
      </c>
      <c r="J865" s="29">
        <f t="shared" si="52"/>
        <v>2591.8000000000002</v>
      </c>
      <c r="K865" s="29">
        <f t="shared" si="53"/>
        <v>0</v>
      </c>
      <c r="L865" s="24">
        <f t="shared" si="54"/>
        <v>2</v>
      </c>
      <c r="M865" s="24" t="str">
        <f>VLOOKUP(L865,mês!A:B,2,0)</f>
        <v>Fevereiro</v>
      </c>
      <c r="N865" s="24" t="str">
        <f t="shared" si="55"/>
        <v xml:space="preserve">Diretoria </v>
      </c>
    </row>
    <row r="866" spans="1:14" ht="57" customHeight="1" x14ac:dyDescent="0.2">
      <c r="A866" s="24" t="s">
        <v>1068</v>
      </c>
      <c r="B866" s="25">
        <v>44726</v>
      </c>
      <c r="C866" s="26">
        <v>15676</v>
      </c>
      <c r="D866" s="26" t="s">
        <v>478</v>
      </c>
      <c r="E866" s="27" t="s">
        <v>470</v>
      </c>
      <c r="F866" s="28" t="s">
        <v>1075</v>
      </c>
      <c r="G866" s="26" t="s">
        <v>68</v>
      </c>
      <c r="H866" s="29">
        <v>17712</v>
      </c>
      <c r="J866" s="29">
        <f t="shared" si="52"/>
        <v>17712</v>
      </c>
      <c r="K866" s="29">
        <f t="shared" si="53"/>
        <v>0</v>
      </c>
      <c r="L866" s="24">
        <f t="shared" si="54"/>
        <v>6</v>
      </c>
      <c r="M866" s="24" t="str">
        <f>VLOOKUP(L866,mês!A:B,2,0)</f>
        <v>Junho</v>
      </c>
      <c r="N866" s="24" t="str">
        <f t="shared" si="55"/>
        <v xml:space="preserve">Diretoria </v>
      </c>
    </row>
    <row r="867" spans="1:14" ht="57" customHeight="1" x14ac:dyDescent="0.2">
      <c r="A867" s="24" t="s">
        <v>1068</v>
      </c>
      <c r="B867" s="25">
        <v>44746</v>
      </c>
      <c r="C867" s="26">
        <v>15730</v>
      </c>
      <c r="D867" s="26" t="s">
        <v>264</v>
      </c>
      <c r="E867" s="27" t="s">
        <v>1076</v>
      </c>
      <c r="F867" s="28" t="s">
        <v>1077</v>
      </c>
      <c r="G867" s="26" t="s">
        <v>68</v>
      </c>
      <c r="H867" s="29">
        <v>4690.08</v>
      </c>
      <c r="J867" s="29">
        <f t="shared" si="52"/>
        <v>4690.08</v>
      </c>
      <c r="K867" s="29">
        <f t="shared" si="53"/>
        <v>0</v>
      </c>
      <c r="L867" s="24">
        <f t="shared" si="54"/>
        <v>7</v>
      </c>
      <c r="M867" s="24" t="str">
        <f>VLOOKUP(L867,mês!A:B,2,0)</f>
        <v>Julho</v>
      </c>
      <c r="N867" s="24" t="str">
        <f t="shared" si="55"/>
        <v xml:space="preserve">Diretoria </v>
      </c>
    </row>
    <row r="868" spans="1:14" ht="57" customHeight="1" x14ac:dyDescent="0.2">
      <c r="A868" s="24" t="s">
        <v>1068</v>
      </c>
      <c r="B868" s="25">
        <v>44763</v>
      </c>
      <c r="C868" s="26">
        <v>15779</v>
      </c>
      <c r="D868" s="26" t="s">
        <v>160</v>
      </c>
      <c r="E868" s="27" t="s">
        <v>1078</v>
      </c>
      <c r="F868" s="28" t="s">
        <v>1079</v>
      </c>
      <c r="G868" s="26" t="s">
        <v>68</v>
      </c>
      <c r="H868" s="29">
        <v>7950</v>
      </c>
      <c r="J868" s="29">
        <f t="shared" si="52"/>
        <v>7950</v>
      </c>
      <c r="K868" s="29">
        <f t="shared" si="53"/>
        <v>0</v>
      </c>
      <c r="L868" s="24">
        <f t="shared" si="54"/>
        <v>7</v>
      </c>
      <c r="M868" s="24" t="str">
        <f>VLOOKUP(L868,mês!A:B,2,0)</f>
        <v>Julho</v>
      </c>
      <c r="N868" s="24" t="str">
        <f t="shared" si="55"/>
        <v xml:space="preserve">Diretoria </v>
      </c>
    </row>
    <row r="869" spans="1:14" ht="57" customHeight="1" x14ac:dyDescent="0.2">
      <c r="A869" s="24" t="s">
        <v>1068</v>
      </c>
      <c r="B869" s="25">
        <v>44777</v>
      </c>
      <c r="C869" s="26">
        <v>15820</v>
      </c>
      <c r="D869" s="26" t="s">
        <v>65</v>
      </c>
      <c r="E869" s="27" t="s">
        <v>1080</v>
      </c>
      <c r="F869" s="28" t="s">
        <v>1081</v>
      </c>
      <c r="G869" s="26" t="s">
        <v>68</v>
      </c>
      <c r="H869" s="29">
        <v>0</v>
      </c>
      <c r="J869" s="29">
        <f t="shared" si="52"/>
        <v>0</v>
      </c>
      <c r="K869" s="29">
        <f t="shared" si="53"/>
        <v>0</v>
      </c>
      <c r="L869" s="24">
        <f t="shared" si="54"/>
        <v>8</v>
      </c>
      <c r="M869" s="24" t="str">
        <f>VLOOKUP(L869,mês!A:B,2,0)</f>
        <v>Agosto</v>
      </c>
      <c r="N869" s="24" t="str">
        <f t="shared" si="55"/>
        <v xml:space="preserve">Diretoria </v>
      </c>
    </row>
    <row r="870" spans="1:14" ht="57" customHeight="1" x14ac:dyDescent="0.2">
      <c r="A870" s="24" t="s">
        <v>1068</v>
      </c>
      <c r="B870" s="25">
        <v>44805</v>
      </c>
      <c r="C870" s="26">
        <v>15964</v>
      </c>
      <c r="D870" s="26" t="s">
        <v>65</v>
      </c>
      <c r="E870" s="27" t="s">
        <v>1082</v>
      </c>
      <c r="F870" s="28" t="s">
        <v>1083</v>
      </c>
      <c r="G870" s="26" t="s">
        <v>68</v>
      </c>
      <c r="H870" s="29">
        <v>3978</v>
      </c>
      <c r="J870" s="29">
        <f t="shared" si="52"/>
        <v>3978</v>
      </c>
      <c r="K870" s="29">
        <f t="shared" si="53"/>
        <v>0</v>
      </c>
      <c r="L870" s="24">
        <f t="shared" si="54"/>
        <v>9</v>
      </c>
      <c r="M870" s="24" t="str">
        <f>VLOOKUP(L870,mês!A:B,2,0)</f>
        <v>Setembro</v>
      </c>
      <c r="N870" s="24" t="str">
        <f t="shared" si="55"/>
        <v xml:space="preserve">Diretoria </v>
      </c>
    </row>
    <row r="871" spans="1:14" ht="57" customHeight="1" x14ac:dyDescent="0.2">
      <c r="A871" s="24" t="s">
        <v>1084</v>
      </c>
      <c r="B871" s="25">
        <v>44768</v>
      </c>
      <c r="C871" s="26">
        <v>15791</v>
      </c>
      <c r="D871" s="26" t="s">
        <v>213</v>
      </c>
      <c r="E871" s="27" t="s">
        <v>1085</v>
      </c>
      <c r="F871" s="28" t="s">
        <v>1086</v>
      </c>
      <c r="G871" s="26" t="s">
        <v>68</v>
      </c>
      <c r="H871" s="29">
        <v>225</v>
      </c>
      <c r="J871" s="29">
        <f t="shared" si="52"/>
        <v>225</v>
      </c>
      <c r="K871" s="29">
        <f t="shared" si="53"/>
        <v>0</v>
      </c>
      <c r="L871" s="24">
        <f t="shared" si="54"/>
        <v>7</v>
      </c>
      <c r="M871" s="24" t="str">
        <f>VLOOKUP(L871,mês!A:B,2,0)</f>
        <v>Julho</v>
      </c>
      <c r="N871" s="24" t="str">
        <f t="shared" si="55"/>
        <v xml:space="preserve">RINF </v>
      </c>
    </row>
    <row r="872" spans="1:14" ht="57" customHeight="1" x14ac:dyDescent="0.2">
      <c r="A872" s="24" t="s">
        <v>1084</v>
      </c>
      <c r="B872" s="25">
        <v>44844</v>
      </c>
      <c r="C872" s="26">
        <v>16164</v>
      </c>
      <c r="D872" s="26" t="s">
        <v>213</v>
      </c>
      <c r="E872" s="27" t="s">
        <v>258</v>
      </c>
      <c r="F872" s="28" t="s">
        <v>1087</v>
      </c>
      <c r="G872" s="26" t="s">
        <v>68</v>
      </c>
      <c r="H872" s="29">
        <v>445.44</v>
      </c>
      <c r="J872" s="29">
        <f t="shared" si="52"/>
        <v>445.44</v>
      </c>
      <c r="K872" s="29">
        <f t="shared" si="53"/>
        <v>0</v>
      </c>
      <c r="L872" s="24">
        <f t="shared" si="54"/>
        <v>10</v>
      </c>
      <c r="M872" s="24" t="str">
        <f>VLOOKUP(L872,mês!A:B,2,0)</f>
        <v>Outubro</v>
      </c>
      <c r="N872" s="24" t="str">
        <f t="shared" si="55"/>
        <v xml:space="preserve">RINF </v>
      </c>
    </row>
    <row r="873" spans="1:14" ht="57" customHeight="1" x14ac:dyDescent="0.2">
      <c r="A873" s="24" t="s">
        <v>1084</v>
      </c>
      <c r="B873" s="25">
        <v>44873</v>
      </c>
      <c r="C873" s="26">
        <v>16286</v>
      </c>
      <c r="D873" s="26" t="s">
        <v>213</v>
      </c>
      <c r="E873" s="27" t="s">
        <v>1088</v>
      </c>
      <c r="F873" s="28" t="s">
        <v>1089</v>
      </c>
      <c r="G873" s="26" t="s">
        <v>68</v>
      </c>
      <c r="H873" s="29">
        <v>1110</v>
      </c>
      <c r="J873" s="29">
        <f t="shared" si="52"/>
        <v>1110</v>
      </c>
      <c r="K873" s="29">
        <f t="shared" si="53"/>
        <v>0</v>
      </c>
      <c r="L873" s="24">
        <f t="shared" si="54"/>
        <v>11</v>
      </c>
      <c r="M873" s="24" t="str">
        <f>VLOOKUP(L873,mês!A:B,2,0)</f>
        <v>Novembro</v>
      </c>
      <c r="N873" s="24" t="str">
        <f t="shared" si="55"/>
        <v xml:space="preserve">RINF </v>
      </c>
    </row>
    <row r="874" spans="1:14" ht="57" customHeight="1" x14ac:dyDescent="0.2">
      <c r="A874" s="24" t="s">
        <v>1084</v>
      </c>
      <c r="B874" s="25">
        <v>44897</v>
      </c>
      <c r="C874" s="26">
        <v>16372</v>
      </c>
      <c r="D874" s="26" t="s">
        <v>213</v>
      </c>
      <c r="E874" s="27" t="s">
        <v>260</v>
      </c>
      <c r="F874" s="28" t="s">
        <v>261</v>
      </c>
      <c r="G874" s="26" t="s">
        <v>68</v>
      </c>
      <c r="H874" s="29">
        <v>20073.39</v>
      </c>
      <c r="J874" s="29">
        <f t="shared" si="52"/>
        <v>20073.39</v>
      </c>
      <c r="K874" s="29">
        <f t="shared" si="53"/>
        <v>0</v>
      </c>
      <c r="L874" s="24">
        <f t="shared" si="54"/>
        <v>12</v>
      </c>
      <c r="M874" s="24" t="str">
        <f>VLOOKUP(L874,mês!A:B,2,0)</f>
        <v>Dezembro</v>
      </c>
      <c r="N874" s="24" t="str">
        <f t="shared" si="55"/>
        <v xml:space="preserve">RINF </v>
      </c>
    </row>
    <row r="875" spans="1:14" ht="57" customHeight="1" x14ac:dyDescent="0.2">
      <c r="A875" s="24" t="s">
        <v>1090</v>
      </c>
      <c r="B875" s="25">
        <v>44691</v>
      </c>
      <c r="C875" s="26">
        <v>15509</v>
      </c>
      <c r="D875" s="26" t="s">
        <v>146</v>
      </c>
      <c r="E875" s="27" t="s">
        <v>379</v>
      </c>
      <c r="F875" s="28" t="s">
        <v>1091</v>
      </c>
      <c r="G875" s="26" t="s">
        <v>68</v>
      </c>
      <c r="H875" s="29">
        <v>6990</v>
      </c>
      <c r="J875" s="29">
        <f t="shared" si="52"/>
        <v>6990</v>
      </c>
      <c r="K875" s="29">
        <f t="shared" si="53"/>
        <v>0</v>
      </c>
      <c r="L875" s="24">
        <f t="shared" si="54"/>
        <v>5</v>
      </c>
      <c r="M875" s="24" t="str">
        <f>VLOOKUP(L875,mês!A:B,2,0)</f>
        <v>Maio</v>
      </c>
      <c r="N875" s="24" t="str">
        <f t="shared" si="55"/>
        <v xml:space="preserve">RINF </v>
      </c>
    </row>
    <row r="876" spans="1:14" ht="57" customHeight="1" x14ac:dyDescent="0.2">
      <c r="A876" s="24" t="s">
        <v>1090</v>
      </c>
      <c r="B876" s="25">
        <v>44775</v>
      </c>
      <c r="C876" s="26">
        <v>15808</v>
      </c>
      <c r="D876" s="26" t="s">
        <v>146</v>
      </c>
      <c r="E876" s="27" t="s">
        <v>1092</v>
      </c>
      <c r="F876" s="28" t="s">
        <v>1093</v>
      </c>
      <c r="G876" s="26" t="s">
        <v>68</v>
      </c>
      <c r="H876" s="29">
        <v>78.209999999999994</v>
      </c>
      <c r="J876" s="29">
        <f t="shared" si="52"/>
        <v>78.209999999999994</v>
      </c>
      <c r="K876" s="29">
        <f t="shared" si="53"/>
        <v>0</v>
      </c>
      <c r="L876" s="24">
        <f t="shared" si="54"/>
        <v>8</v>
      </c>
      <c r="M876" s="24" t="str">
        <f>VLOOKUP(L876,mês!A:B,2,0)</f>
        <v>Agosto</v>
      </c>
      <c r="N876" s="24" t="str">
        <f t="shared" si="55"/>
        <v xml:space="preserve">RINF </v>
      </c>
    </row>
    <row r="877" spans="1:14" ht="57" customHeight="1" x14ac:dyDescent="0.2">
      <c r="A877" s="24" t="s">
        <v>1090</v>
      </c>
      <c r="B877" s="25">
        <v>44790</v>
      </c>
      <c r="C877" s="26">
        <v>15864</v>
      </c>
      <c r="D877" s="26" t="s">
        <v>65</v>
      </c>
      <c r="E877" s="27" t="s">
        <v>890</v>
      </c>
      <c r="F877" s="28" t="s">
        <v>1094</v>
      </c>
      <c r="G877" s="26" t="s">
        <v>68</v>
      </c>
      <c r="H877" s="29">
        <v>690</v>
      </c>
      <c r="J877" s="29">
        <f t="shared" si="52"/>
        <v>690</v>
      </c>
      <c r="K877" s="29">
        <f t="shared" si="53"/>
        <v>0</v>
      </c>
      <c r="L877" s="24">
        <f t="shared" si="54"/>
        <v>8</v>
      </c>
      <c r="M877" s="24" t="str">
        <f>VLOOKUP(L877,mês!A:B,2,0)</f>
        <v>Agosto</v>
      </c>
      <c r="N877" s="24" t="str">
        <f t="shared" si="55"/>
        <v xml:space="preserve">RINF </v>
      </c>
    </row>
    <row r="878" spans="1:14" ht="57" customHeight="1" x14ac:dyDescent="0.2">
      <c r="A878" s="24" t="s">
        <v>1090</v>
      </c>
      <c r="B878" s="25">
        <v>44792</v>
      </c>
      <c r="C878" s="26">
        <v>15883</v>
      </c>
      <c r="D878" s="26" t="s">
        <v>146</v>
      </c>
      <c r="E878" s="27" t="s">
        <v>144</v>
      </c>
      <c r="F878" s="28" t="s">
        <v>1095</v>
      </c>
      <c r="G878" s="26" t="s">
        <v>68</v>
      </c>
      <c r="H878" s="29">
        <v>6990</v>
      </c>
      <c r="J878" s="29">
        <f t="shared" si="52"/>
        <v>6990</v>
      </c>
      <c r="K878" s="29">
        <f t="shared" si="53"/>
        <v>0</v>
      </c>
      <c r="L878" s="24">
        <f t="shared" si="54"/>
        <v>8</v>
      </c>
      <c r="M878" s="24" t="str">
        <f>VLOOKUP(L878,mês!A:B,2,0)</f>
        <v>Agosto</v>
      </c>
      <c r="N878" s="24" t="str">
        <f t="shared" si="55"/>
        <v xml:space="preserve">RINF </v>
      </c>
    </row>
    <row r="879" spans="1:14" ht="57" customHeight="1" x14ac:dyDescent="0.2">
      <c r="A879" s="24" t="s">
        <v>1090</v>
      </c>
      <c r="B879" s="25">
        <v>44839</v>
      </c>
      <c r="C879" s="26">
        <v>16138</v>
      </c>
      <c r="D879" s="26" t="s">
        <v>146</v>
      </c>
      <c r="E879" s="27" t="s">
        <v>1096</v>
      </c>
      <c r="F879" s="28" t="s">
        <v>1097</v>
      </c>
      <c r="G879" s="26" t="s">
        <v>68</v>
      </c>
      <c r="H879" s="29">
        <v>800</v>
      </c>
      <c r="J879" s="29">
        <f t="shared" si="52"/>
        <v>800</v>
      </c>
      <c r="K879" s="29">
        <f t="shared" si="53"/>
        <v>0</v>
      </c>
      <c r="L879" s="24">
        <f t="shared" si="54"/>
        <v>10</v>
      </c>
      <c r="M879" s="24" t="str">
        <f>VLOOKUP(L879,mês!A:B,2,0)</f>
        <v>Outubro</v>
      </c>
      <c r="N879" s="24" t="str">
        <f t="shared" si="55"/>
        <v xml:space="preserve">RINF </v>
      </c>
    </row>
    <row r="880" spans="1:14" ht="57" customHeight="1" x14ac:dyDescent="0.2">
      <c r="A880" s="24" t="s">
        <v>1090</v>
      </c>
      <c r="B880" s="25">
        <v>44839</v>
      </c>
      <c r="C880" s="26">
        <v>16139</v>
      </c>
      <c r="D880" s="26" t="s">
        <v>146</v>
      </c>
      <c r="E880" s="27" t="s">
        <v>1092</v>
      </c>
      <c r="F880" s="28" t="s">
        <v>1098</v>
      </c>
      <c r="G880" s="26" t="s">
        <v>68</v>
      </c>
      <c r="H880" s="29">
        <v>628.65</v>
      </c>
      <c r="J880" s="29">
        <f t="shared" si="52"/>
        <v>628.65</v>
      </c>
      <c r="K880" s="29">
        <f t="shared" si="53"/>
        <v>0</v>
      </c>
      <c r="L880" s="24">
        <f t="shared" si="54"/>
        <v>10</v>
      </c>
      <c r="M880" s="24" t="str">
        <f>VLOOKUP(L880,mês!A:B,2,0)</f>
        <v>Outubro</v>
      </c>
      <c r="N880" s="24" t="str">
        <f t="shared" si="55"/>
        <v xml:space="preserve">RINF </v>
      </c>
    </row>
    <row r="881" spans="1:14" ht="57" customHeight="1" x14ac:dyDescent="0.2">
      <c r="A881" s="24" t="s">
        <v>1090</v>
      </c>
      <c r="B881" s="25">
        <v>44848</v>
      </c>
      <c r="C881" s="26">
        <v>16198</v>
      </c>
      <c r="D881" s="26" t="s">
        <v>146</v>
      </c>
      <c r="E881" s="27" t="s">
        <v>377</v>
      </c>
      <c r="F881" s="28" t="s">
        <v>1099</v>
      </c>
      <c r="G881" s="26" t="s">
        <v>68</v>
      </c>
      <c r="H881" s="29">
        <v>6990</v>
      </c>
      <c r="J881" s="29">
        <f t="shared" si="52"/>
        <v>6990</v>
      </c>
      <c r="K881" s="29">
        <f t="shared" si="53"/>
        <v>0</v>
      </c>
      <c r="L881" s="24">
        <f t="shared" si="54"/>
        <v>10</v>
      </c>
      <c r="M881" s="24" t="str">
        <f>VLOOKUP(L881,mês!A:B,2,0)</f>
        <v>Outubro</v>
      </c>
      <c r="N881" s="24" t="str">
        <f t="shared" si="55"/>
        <v xml:space="preserve">RINF </v>
      </c>
    </row>
    <row r="882" spans="1:14" ht="57" customHeight="1" x14ac:dyDescent="0.2">
      <c r="A882" s="24" t="s">
        <v>1100</v>
      </c>
      <c r="B882" s="25">
        <v>44812</v>
      </c>
      <c r="C882" s="26">
        <v>16008</v>
      </c>
      <c r="D882" s="26" t="s">
        <v>268</v>
      </c>
      <c r="E882" s="27" t="s">
        <v>144</v>
      </c>
      <c r="F882" s="28" t="s">
        <v>1101</v>
      </c>
      <c r="G882" s="26" t="s">
        <v>68</v>
      </c>
      <c r="H882" s="29">
        <v>6990</v>
      </c>
      <c r="J882" s="29">
        <f t="shared" si="52"/>
        <v>6990</v>
      </c>
      <c r="K882" s="29">
        <f t="shared" si="53"/>
        <v>0</v>
      </c>
      <c r="L882" s="24">
        <f t="shared" si="54"/>
        <v>9</v>
      </c>
      <c r="M882" s="24" t="str">
        <f>VLOOKUP(L882,mês!A:B,2,0)</f>
        <v>Setembro</v>
      </c>
      <c r="N882" s="24" t="str">
        <f t="shared" si="55"/>
        <v xml:space="preserve">RINF </v>
      </c>
    </row>
    <row r="883" spans="1:14" ht="57" customHeight="1" x14ac:dyDescent="0.2">
      <c r="A883" s="24" t="s">
        <v>1100</v>
      </c>
      <c r="B883" s="25">
        <v>44834</v>
      </c>
      <c r="C883" s="26">
        <v>16116</v>
      </c>
      <c r="D883" s="26" t="s">
        <v>268</v>
      </c>
      <c r="E883" s="27" t="s">
        <v>1102</v>
      </c>
      <c r="F883" s="28" t="s">
        <v>1103</v>
      </c>
      <c r="G883" s="26" t="s">
        <v>68</v>
      </c>
      <c r="H883" s="29">
        <v>445.44</v>
      </c>
      <c r="J883" s="29">
        <f t="shared" si="52"/>
        <v>445.44</v>
      </c>
      <c r="K883" s="29">
        <f t="shared" si="53"/>
        <v>0</v>
      </c>
      <c r="L883" s="24">
        <f t="shared" si="54"/>
        <v>9</v>
      </c>
      <c r="M883" s="24" t="str">
        <f>VLOOKUP(L883,mês!A:B,2,0)</f>
        <v>Setembro</v>
      </c>
      <c r="N883" s="24" t="str">
        <f t="shared" si="55"/>
        <v xml:space="preserve">RINF </v>
      </c>
    </row>
    <row r="884" spans="1:14" ht="57" customHeight="1" x14ac:dyDescent="0.2">
      <c r="A884" s="24" t="s">
        <v>1100</v>
      </c>
      <c r="B884" s="25">
        <v>44860</v>
      </c>
      <c r="C884" s="26">
        <v>16241</v>
      </c>
      <c r="D884" s="26" t="s">
        <v>268</v>
      </c>
      <c r="E884" s="27" t="s">
        <v>1104</v>
      </c>
      <c r="F884" s="28" t="s">
        <v>1105</v>
      </c>
      <c r="G884" s="26" t="s">
        <v>68</v>
      </c>
      <c r="H884" s="29">
        <v>0</v>
      </c>
      <c r="J884" s="29">
        <f t="shared" si="52"/>
        <v>0</v>
      </c>
      <c r="K884" s="29">
        <f t="shared" si="53"/>
        <v>0</v>
      </c>
      <c r="L884" s="24">
        <f t="shared" si="54"/>
        <v>10</v>
      </c>
      <c r="M884" s="24" t="str">
        <f>VLOOKUP(L884,mês!A:B,2,0)</f>
        <v>Outubro</v>
      </c>
      <c r="N884" s="24" t="str">
        <f t="shared" si="55"/>
        <v xml:space="preserve">RINF </v>
      </c>
    </row>
    <row r="885" spans="1:14" ht="57" customHeight="1" x14ac:dyDescent="0.2">
      <c r="A885" s="24" t="s">
        <v>1100</v>
      </c>
      <c r="B885" s="25">
        <v>44896</v>
      </c>
      <c r="C885" s="26">
        <v>16362</v>
      </c>
      <c r="D885" s="26" t="s">
        <v>268</v>
      </c>
      <c r="E885" s="27" t="s">
        <v>1106</v>
      </c>
      <c r="F885" s="28" t="s">
        <v>1107</v>
      </c>
      <c r="G885" s="26" t="s">
        <v>68</v>
      </c>
      <c r="H885" s="29">
        <v>6800</v>
      </c>
      <c r="J885" s="29">
        <f t="shared" si="52"/>
        <v>6800</v>
      </c>
      <c r="K885" s="29">
        <f t="shared" si="53"/>
        <v>0</v>
      </c>
      <c r="L885" s="24">
        <f t="shared" si="54"/>
        <v>12</v>
      </c>
      <c r="M885" s="24" t="str">
        <f>VLOOKUP(L885,mês!A:B,2,0)</f>
        <v>Dezembro</v>
      </c>
      <c r="N885" s="24" t="str">
        <f t="shared" si="55"/>
        <v xml:space="preserve">RINF </v>
      </c>
    </row>
    <row r="886" spans="1:14" ht="57" customHeight="1" x14ac:dyDescent="0.2">
      <c r="A886" s="24" t="s">
        <v>1100</v>
      </c>
      <c r="B886" s="25">
        <v>44897</v>
      </c>
      <c r="C886" s="26">
        <v>16371</v>
      </c>
      <c r="D886" s="26" t="s">
        <v>268</v>
      </c>
      <c r="E886" s="27" t="s">
        <v>260</v>
      </c>
      <c r="F886" s="28" t="s">
        <v>261</v>
      </c>
      <c r="G886" s="26" t="s">
        <v>68</v>
      </c>
      <c r="H886" s="29">
        <v>8711.08</v>
      </c>
      <c r="J886" s="29">
        <f t="shared" si="52"/>
        <v>8711.08</v>
      </c>
      <c r="K886" s="29">
        <f t="shared" si="53"/>
        <v>0</v>
      </c>
      <c r="L886" s="24">
        <f t="shared" si="54"/>
        <v>12</v>
      </c>
      <c r="M886" s="24" t="str">
        <f>VLOOKUP(L886,mês!A:B,2,0)</f>
        <v>Dezembro</v>
      </c>
      <c r="N886" s="24" t="str">
        <f t="shared" si="55"/>
        <v xml:space="preserve">RINF </v>
      </c>
    </row>
    <row r="887" spans="1:14" ht="57" customHeight="1" x14ac:dyDescent="0.2">
      <c r="A887" s="24" t="s">
        <v>1108</v>
      </c>
      <c r="B887" s="25">
        <v>44691</v>
      </c>
      <c r="C887" s="26">
        <v>15515</v>
      </c>
      <c r="D887" s="26" t="s">
        <v>151</v>
      </c>
      <c r="E887" s="27" t="s">
        <v>258</v>
      </c>
      <c r="F887" s="28" t="s">
        <v>1109</v>
      </c>
      <c r="G887" s="26" t="s">
        <v>68</v>
      </c>
      <c r="H887" s="29">
        <v>445.44</v>
      </c>
      <c r="J887" s="29">
        <f t="shared" si="52"/>
        <v>445.44</v>
      </c>
      <c r="K887" s="29">
        <f t="shared" si="53"/>
        <v>0</v>
      </c>
      <c r="L887" s="24">
        <f t="shared" si="54"/>
        <v>5</v>
      </c>
      <c r="M887" s="24" t="str">
        <f>VLOOKUP(L887,mês!A:B,2,0)</f>
        <v>Maio</v>
      </c>
      <c r="N887" s="24" t="str">
        <f t="shared" si="55"/>
        <v xml:space="preserve">RINF </v>
      </c>
    </row>
    <row r="888" spans="1:14" ht="57" customHeight="1" x14ac:dyDescent="0.2">
      <c r="A888" s="24" t="s">
        <v>1108</v>
      </c>
      <c r="B888" s="25">
        <v>44725</v>
      </c>
      <c r="C888" s="26">
        <v>15672</v>
      </c>
      <c r="D888" s="26" t="s">
        <v>151</v>
      </c>
      <c r="E888" s="27" t="s">
        <v>258</v>
      </c>
      <c r="F888" s="28" t="s">
        <v>1110</v>
      </c>
      <c r="G888" s="26" t="s">
        <v>68</v>
      </c>
      <c r="H888" s="29">
        <v>577.87</v>
      </c>
      <c r="J888" s="29">
        <f t="shared" si="52"/>
        <v>577.87</v>
      </c>
      <c r="K888" s="29">
        <f t="shared" si="53"/>
        <v>0</v>
      </c>
      <c r="L888" s="24">
        <f t="shared" si="54"/>
        <v>6</v>
      </c>
      <c r="M888" s="24" t="str">
        <f>VLOOKUP(L888,mês!A:B,2,0)</f>
        <v>Junho</v>
      </c>
      <c r="N888" s="24" t="str">
        <f t="shared" si="55"/>
        <v xml:space="preserve">RINF </v>
      </c>
    </row>
    <row r="889" spans="1:14" ht="57" customHeight="1" x14ac:dyDescent="0.2">
      <c r="A889" s="24" t="s">
        <v>1108</v>
      </c>
      <c r="B889" s="25">
        <v>44725</v>
      </c>
      <c r="C889" s="26">
        <v>15673</v>
      </c>
      <c r="D889" s="26" t="s">
        <v>151</v>
      </c>
      <c r="E889" s="27" t="s">
        <v>258</v>
      </c>
      <c r="F889" s="28" t="s">
        <v>1111</v>
      </c>
      <c r="G889" s="26" t="s">
        <v>68</v>
      </c>
      <c r="H889" s="29">
        <v>577.87</v>
      </c>
      <c r="J889" s="29">
        <f t="shared" si="52"/>
        <v>577.87</v>
      </c>
      <c r="K889" s="29">
        <f t="shared" si="53"/>
        <v>0</v>
      </c>
      <c r="L889" s="24">
        <f t="shared" si="54"/>
        <v>6</v>
      </c>
      <c r="M889" s="24" t="str">
        <f>VLOOKUP(L889,mês!A:B,2,0)</f>
        <v>Junho</v>
      </c>
      <c r="N889" s="24" t="str">
        <f t="shared" si="55"/>
        <v xml:space="preserve">RINF </v>
      </c>
    </row>
    <row r="890" spans="1:14" ht="57" customHeight="1" x14ac:dyDescent="0.2">
      <c r="A890" s="24" t="s">
        <v>1108</v>
      </c>
      <c r="B890" s="25">
        <v>44743</v>
      </c>
      <c r="C890" s="26">
        <v>15713</v>
      </c>
      <c r="D890" s="26" t="s">
        <v>151</v>
      </c>
      <c r="E890" s="27" t="s">
        <v>405</v>
      </c>
      <c r="F890" s="28" t="s">
        <v>1112</v>
      </c>
      <c r="G890" s="26" t="s">
        <v>68</v>
      </c>
      <c r="H890" s="29">
        <v>130</v>
      </c>
      <c r="J890" s="29">
        <f t="shared" si="52"/>
        <v>130</v>
      </c>
      <c r="K890" s="29">
        <f t="shared" si="53"/>
        <v>0</v>
      </c>
      <c r="L890" s="24">
        <f t="shared" si="54"/>
        <v>7</v>
      </c>
      <c r="M890" s="24" t="str">
        <f>VLOOKUP(L890,mês!A:B,2,0)</f>
        <v>Julho</v>
      </c>
      <c r="N890" s="24" t="str">
        <f t="shared" si="55"/>
        <v xml:space="preserve">RINF </v>
      </c>
    </row>
    <row r="891" spans="1:14" ht="57" customHeight="1" x14ac:dyDescent="0.2">
      <c r="A891" s="24" t="s">
        <v>1108</v>
      </c>
      <c r="B891" s="25">
        <v>44832</v>
      </c>
      <c r="C891" s="26">
        <v>16102</v>
      </c>
      <c r="D891" s="26" t="s">
        <v>151</v>
      </c>
      <c r="E891" s="27" t="s">
        <v>379</v>
      </c>
      <c r="F891" s="28" t="s">
        <v>1113</v>
      </c>
      <c r="G891" s="26" t="s">
        <v>68</v>
      </c>
      <c r="H891" s="29">
        <v>11640</v>
      </c>
      <c r="J891" s="29">
        <f t="shared" si="52"/>
        <v>11640</v>
      </c>
      <c r="K891" s="29">
        <f t="shared" si="53"/>
        <v>0</v>
      </c>
      <c r="L891" s="24">
        <f t="shared" si="54"/>
        <v>9</v>
      </c>
      <c r="M891" s="24" t="str">
        <f>VLOOKUP(L891,mês!A:B,2,0)</f>
        <v>Setembro</v>
      </c>
      <c r="N891" s="24" t="str">
        <f t="shared" si="55"/>
        <v xml:space="preserve">RINF </v>
      </c>
    </row>
    <row r="892" spans="1:14" ht="57" customHeight="1" x14ac:dyDescent="0.2">
      <c r="A892" s="24" t="s">
        <v>1108</v>
      </c>
      <c r="B892" s="25">
        <v>44832</v>
      </c>
      <c r="C892" s="26">
        <v>16104</v>
      </c>
      <c r="D892" s="26" t="s">
        <v>151</v>
      </c>
      <c r="E892" s="27" t="s">
        <v>379</v>
      </c>
      <c r="F892" s="28" t="s">
        <v>1114</v>
      </c>
      <c r="G892" s="26" t="s">
        <v>68</v>
      </c>
      <c r="H892" s="29">
        <v>13980</v>
      </c>
      <c r="J892" s="29">
        <f t="shared" si="52"/>
        <v>13980</v>
      </c>
      <c r="K892" s="29">
        <f t="shared" si="53"/>
        <v>0</v>
      </c>
      <c r="L892" s="24">
        <f t="shared" si="54"/>
        <v>9</v>
      </c>
      <c r="M892" s="24" t="str">
        <f>VLOOKUP(L892,mês!A:B,2,0)</f>
        <v>Setembro</v>
      </c>
      <c r="N892" s="24" t="str">
        <f t="shared" si="55"/>
        <v xml:space="preserve">RINF </v>
      </c>
    </row>
    <row r="893" spans="1:14" ht="57" customHeight="1" x14ac:dyDescent="0.2">
      <c r="A893" s="24" t="s">
        <v>1115</v>
      </c>
      <c r="B893" s="25">
        <v>44775</v>
      </c>
      <c r="C893" s="26">
        <v>15807</v>
      </c>
      <c r="D893" s="26" t="s">
        <v>133</v>
      </c>
      <c r="E893" s="27" t="s">
        <v>1092</v>
      </c>
      <c r="F893" s="28" t="s">
        <v>1116</v>
      </c>
      <c r="G893" s="26" t="s">
        <v>68</v>
      </c>
      <c r="H893" s="29">
        <v>100.5</v>
      </c>
      <c r="J893" s="29">
        <f t="shared" si="52"/>
        <v>100.5</v>
      </c>
      <c r="K893" s="29">
        <f t="shared" si="53"/>
        <v>0</v>
      </c>
      <c r="L893" s="24">
        <f t="shared" si="54"/>
        <v>8</v>
      </c>
      <c r="M893" s="24" t="str">
        <f>VLOOKUP(L893,mês!A:B,2,0)</f>
        <v>Agosto</v>
      </c>
      <c r="N893" s="24" t="str">
        <f t="shared" si="55"/>
        <v xml:space="preserve">RINF </v>
      </c>
    </row>
    <row r="894" spans="1:14" ht="57" customHeight="1" x14ac:dyDescent="0.2">
      <c r="A894" s="24" t="s">
        <v>1115</v>
      </c>
      <c r="B894" s="25">
        <v>44823</v>
      </c>
      <c r="C894" s="26">
        <v>16075</v>
      </c>
      <c r="D894" s="26" t="s">
        <v>133</v>
      </c>
      <c r="E894" s="27" t="s">
        <v>144</v>
      </c>
      <c r="F894" s="28" t="s">
        <v>1117</v>
      </c>
      <c r="G894" s="26" t="s">
        <v>68</v>
      </c>
      <c r="H894" s="29">
        <v>17460</v>
      </c>
      <c r="J894" s="29">
        <f t="shared" si="52"/>
        <v>17460</v>
      </c>
      <c r="K894" s="29">
        <f t="shared" si="53"/>
        <v>0</v>
      </c>
      <c r="L894" s="24">
        <f t="shared" si="54"/>
        <v>9</v>
      </c>
      <c r="M894" s="24" t="str">
        <f>VLOOKUP(L894,mês!A:B,2,0)</f>
        <v>Setembro</v>
      </c>
      <c r="N894" s="24" t="str">
        <f t="shared" si="55"/>
        <v xml:space="preserve">RINF </v>
      </c>
    </row>
    <row r="895" spans="1:14" ht="57" customHeight="1" x14ac:dyDescent="0.2">
      <c r="A895" s="24" t="s">
        <v>1118</v>
      </c>
      <c r="B895" s="25">
        <v>44602</v>
      </c>
      <c r="C895" s="26">
        <v>15127</v>
      </c>
      <c r="D895" s="26" t="s">
        <v>176</v>
      </c>
      <c r="E895" s="27" t="s">
        <v>216</v>
      </c>
      <c r="F895" s="28" t="s">
        <v>217</v>
      </c>
      <c r="G895" s="26" t="s">
        <v>68</v>
      </c>
      <c r="H895" s="29">
        <v>0.2</v>
      </c>
      <c r="J895" s="29">
        <f t="shared" si="52"/>
        <v>0.2</v>
      </c>
      <c r="K895" s="29">
        <f t="shared" si="53"/>
        <v>0</v>
      </c>
      <c r="L895" s="24">
        <f t="shared" si="54"/>
        <v>2</v>
      </c>
      <c r="M895" s="24" t="str">
        <f>VLOOKUP(L895,mês!A:B,2,0)</f>
        <v>Fevereiro</v>
      </c>
      <c r="N895" s="24" t="str">
        <f t="shared" si="55"/>
        <v xml:space="preserve">RORÇ </v>
      </c>
    </row>
    <row r="896" spans="1:14" ht="57" customHeight="1" x14ac:dyDescent="0.2">
      <c r="A896" s="24" t="s">
        <v>1118</v>
      </c>
      <c r="B896" s="25">
        <v>44602</v>
      </c>
      <c r="C896" s="26">
        <v>15114</v>
      </c>
      <c r="D896" s="26" t="s">
        <v>176</v>
      </c>
      <c r="E896" s="27" t="s">
        <v>216</v>
      </c>
      <c r="F896" s="28" t="s">
        <v>217</v>
      </c>
      <c r="G896" s="26" t="s">
        <v>68</v>
      </c>
      <c r="H896" s="29">
        <v>59.16</v>
      </c>
      <c r="J896" s="29">
        <f t="shared" si="52"/>
        <v>59.16</v>
      </c>
      <c r="K896" s="29">
        <f t="shared" si="53"/>
        <v>0</v>
      </c>
      <c r="L896" s="24">
        <f t="shared" si="54"/>
        <v>2</v>
      </c>
      <c r="M896" s="24" t="str">
        <f>VLOOKUP(L896,mês!A:B,2,0)</f>
        <v>Fevereiro</v>
      </c>
      <c r="N896" s="24" t="str">
        <f t="shared" si="55"/>
        <v xml:space="preserve">RORÇ </v>
      </c>
    </row>
    <row r="897" spans="1:14" ht="57" customHeight="1" x14ac:dyDescent="0.2">
      <c r="A897" s="24" t="s">
        <v>1118</v>
      </c>
      <c r="B897" s="25">
        <v>44602</v>
      </c>
      <c r="C897" s="26">
        <v>15115</v>
      </c>
      <c r="D897" s="26" t="s">
        <v>176</v>
      </c>
      <c r="E897" s="27" t="s">
        <v>216</v>
      </c>
      <c r="F897" s="28" t="s">
        <v>217</v>
      </c>
      <c r="G897" s="26" t="s">
        <v>68</v>
      </c>
      <c r="H897" s="29">
        <v>166.53</v>
      </c>
      <c r="J897" s="29">
        <f t="shared" si="52"/>
        <v>166.53</v>
      </c>
      <c r="K897" s="29">
        <f t="shared" si="53"/>
        <v>0</v>
      </c>
      <c r="L897" s="24">
        <f t="shared" si="54"/>
        <v>2</v>
      </c>
      <c r="M897" s="24" t="str">
        <f>VLOOKUP(L897,mês!A:B,2,0)</f>
        <v>Fevereiro</v>
      </c>
      <c r="N897" s="24" t="str">
        <f t="shared" si="55"/>
        <v xml:space="preserve">RORÇ </v>
      </c>
    </row>
    <row r="898" spans="1:14" ht="57" customHeight="1" x14ac:dyDescent="0.2">
      <c r="A898" s="24" t="s">
        <v>1118</v>
      </c>
      <c r="B898" s="25">
        <v>44613</v>
      </c>
      <c r="C898" s="26">
        <v>15159</v>
      </c>
      <c r="D898" s="26" t="s">
        <v>176</v>
      </c>
      <c r="E898" s="27" t="s">
        <v>1119</v>
      </c>
      <c r="F898" s="28" t="s">
        <v>1120</v>
      </c>
      <c r="G898" s="26" t="s">
        <v>68</v>
      </c>
      <c r="H898" s="29">
        <v>40</v>
      </c>
      <c r="J898" s="29">
        <f t="shared" si="52"/>
        <v>40</v>
      </c>
      <c r="K898" s="29">
        <f t="shared" si="53"/>
        <v>0</v>
      </c>
      <c r="L898" s="24">
        <f t="shared" si="54"/>
        <v>2</v>
      </c>
      <c r="M898" s="24" t="str">
        <f>VLOOKUP(L898,mês!A:B,2,0)</f>
        <v>Fevereiro</v>
      </c>
      <c r="N898" s="24" t="str">
        <f t="shared" si="55"/>
        <v xml:space="preserve">RORÇ </v>
      </c>
    </row>
    <row r="899" spans="1:14" ht="57" customHeight="1" x14ac:dyDescent="0.2">
      <c r="A899" s="24" t="s">
        <v>1118</v>
      </c>
      <c r="B899" s="25">
        <v>44644</v>
      </c>
      <c r="C899" s="26">
        <v>15257</v>
      </c>
      <c r="D899" s="26" t="s">
        <v>176</v>
      </c>
      <c r="E899" s="27" t="s">
        <v>648</v>
      </c>
      <c r="F899" s="28" t="s">
        <v>1121</v>
      </c>
      <c r="G899" s="26" t="s">
        <v>68</v>
      </c>
      <c r="H899" s="29">
        <v>140</v>
      </c>
      <c r="J899" s="29">
        <f t="shared" ref="J899:J962" si="56">IF(G899="Não",0,H899)</f>
        <v>140</v>
      </c>
      <c r="K899" s="29">
        <f t="shared" ref="K899:K962" si="57">IF(G899="Não",H899,0)</f>
        <v>0</v>
      </c>
      <c r="L899" s="24">
        <f t="shared" ref="L899:L962" si="58">MONTH(B899)</f>
        <v>3</v>
      </c>
      <c r="M899" s="24" t="str">
        <f>VLOOKUP(L899,mês!A:B,2,0)</f>
        <v>Março</v>
      </c>
      <c r="N899" s="24" t="str">
        <f t="shared" ref="N899:N962" si="59">LEFT(A899,SEARCH("-",A899)-1)</f>
        <v xml:space="preserve">RORÇ </v>
      </c>
    </row>
    <row r="900" spans="1:14" ht="57" customHeight="1" x14ac:dyDescent="0.2">
      <c r="A900" s="24" t="s">
        <v>1118</v>
      </c>
      <c r="B900" s="25">
        <v>44677</v>
      </c>
      <c r="C900" s="26">
        <v>15397</v>
      </c>
      <c r="D900" s="26" t="s">
        <v>176</v>
      </c>
      <c r="E900" s="27" t="s">
        <v>1122</v>
      </c>
      <c r="F900" s="28" t="s">
        <v>1123</v>
      </c>
      <c r="G900" s="26" t="s">
        <v>68</v>
      </c>
      <c r="H900" s="29">
        <v>160</v>
      </c>
      <c r="J900" s="29">
        <f t="shared" si="56"/>
        <v>160</v>
      </c>
      <c r="K900" s="29">
        <f t="shared" si="57"/>
        <v>0</v>
      </c>
      <c r="L900" s="24">
        <f t="shared" si="58"/>
        <v>4</v>
      </c>
      <c r="M900" s="24" t="str">
        <f>VLOOKUP(L900,mês!A:B,2,0)</f>
        <v>Abril</v>
      </c>
      <c r="N900" s="24" t="str">
        <f t="shared" si="59"/>
        <v xml:space="preserve">RORÇ </v>
      </c>
    </row>
    <row r="901" spans="1:14" ht="57" customHeight="1" x14ac:dyDescent="0.2">
      <c r="A901" s="24" t="s">
        <v>1118</v>
      </c>
      <c r="B901" s="25">
        <v>44683</v>
      </c>
      <c r="C901" s="26">
        <v>15426</v>
      </c>
      <c r="D901" s="26" t="s">
        <v>176</v>
      </c>
      <c r="E901" s="27" t="s">
        <v>227</v>
      </c>
      <c r="F901" s="28" t="s">
        <v>1124</v>
      </c>
      <c r="G901" s="26" t="s">
        <v>68</v>
      </c>
      <c r="H901" s="29">
        <v>112.16</v>
      </c>
      <c r="J901" s="29">
        <f t="shared" si="56"/>
        <v>112.16</v>
      </c>
      <c r="K901" s="29">
        <f t="shared" si="57"/>
        <v>0</v>
      </c>
      <c r="L901" s="24">
        <f t="shared" si="58"/>
        <v>5</v>
      </c>
      <c r="M901" s="24" t="str">
        <f>VLOOKUP(L901,mês!A:B,2,0)</f>
        <v>Maio</v>
      </c>
      <c r="N901" s="24" t="str">
        <f t="shared" si="59"/>
        <v xml:space="preserve">RORÇ </v>
      </c>
    </row>
    <row r="902" spans="1:14" ht="57" customHeight="1" x14ac:dyDescent="0.2">
      <c r="A902" s="24" t="s">
        <v>1118</v>
      </c>
      <c r="B902" s="25">
        <v>44684</v>
      </c>
      <c r="C902" s="26">
        <v>15452</v>
      </c>
      <c r="D902" s="26" t="s">
        <v>176</v>
      </c>
      <c r="E902" s="27" t="s">
        <v>227</v>
      </c>
      <c r="F902" s="28" t="s">
        <v>217</v>
      </c>
      <c r="G902" s="26" t="s">
        <v>68</v>
      </c>
      <c r="H902" s="29">
        <v>37.79</v>
      </c>
      <c r="J902" s="29">
        <f t="shared" si="56"/>
        <v>37.79</v>
      </c>
      <c r="K902" s="29">
        <f t="shared" si="57"/>
        <v>0</v>
      </c>
      <c r="L902" s="24">
        <f t="shared" si="58"/>
        <v>5</v>
      </c>
      <c r="M902" s="24" t="str">
        <f>VLOOKUP(L902,mês!A:B,2,0)</f>
        <v>Maio</v>
      </c>
      <c r="N902" s="24" t="str">
        <f t="shared" si="59"/>
        <v xml:space="preserve">RORÇ </v>
      </c>
    </row>
    <row r="903" spans="1:14" ht="57" customHeight="1" x14ac:dyDescent="0.2">
      <c r="A903" s="24" t="s">
        <v>1118</v>
      </c>
      <c r="B903" s="25">
        <v>44686</v>
      </c>
      <c r="C903" s="26">
        <v>15484</v>
      </c>
      <c r="D903" s="26" t="s">
        <v>176</v>
      </c>
      <c r="E903" s="27" t="s">
        <v>227</v>
      </c>
      <c r="F903" s="28" t="s">
        <v>228</v>
      </c>
      <c r="G903" s="26" t="s">
        <v>68</v>
      </c>
      <c r="H903" s="29">
        <v>54.8</v>
      </c>
      <c r="J903" s="29">
        <f t="shared" si="56"/>
        <v>54.8</v>
      </c>
      <c r="K903" s="29">
        <f t="shared" si="57"/>
        <v>0</v>
      </c>
      <c r="L903" s="24">
        <f t="shared" si="58"/>
        <v>5</v>
      </c>
      <c r="M903" s="24" t="str">
        <f>VLOOKUP(L903,mês!A:B,2,0)</f>
        <v>Maio</v>
      </c>
      <c r="N903" s="24" t="str">
        <f t="shared" si="59"/>
        <v xml:space="preserve">RORÇ </v>
      </c>
    </row>
    <row r="904" spans="1:14" ht="57" customHeight="1" x14ac:dyDescent="0.2">
      <c r="A904" s="24" t="s">
        <v>1118</v>
      </c>
      <c r="B904" s="25">
        <v>44692</v>
      </c>
      <c r="C904" s="26">
        <v>15525</v>
      </c>
      <c r="D904" s="26" t="s">
        <v>176</v>
      </c>
      <c r="E904" s="27" t="s">
        <v>227</v>
      </c>
      <c r="F904" s="28" t="s">
        <v>229</v>
      </c>
      <c r="G904" s="26" t="s">
        <v>68</v>
      </c>
      <c r="H904" s="29">
        <v>297.92</v>
      </c>
      <c r="J904" s="29">
        <f t="shared" si="56"/>
        <v>297.92</v>
      </c>
      <c r="K904" s="29">
        <f t="shared" si="57"/>
        <v>0</v>
      </c>
      <c r="L904" s="24">
        <f t="shared" si="58"/>
        <v>5</v>
      </c>
      <c r="M904" s="24" t="str">
        <f>VLOOKUP(L904,mês!A:B,2,0)</f>
        <v>Maio</v>
      </c>
      <c r="N904" s="24" t="str">
        <f t="shared" si="59"/>
        <v xml:space="preserve">RORÇ </v>
      </c>
    </row>
    <row r="905" spans="1:14" ht="57" customHeight="1" x14ac:dyDescent="0.2">
      <c r="A905" s="24" t="s">
        <v>1118</v>
      </c>
      <c r="B905" s="25">
        <v>44693</v>
      </c>
      <c r="C905" s="26">
        <v>15552</v>
      </c>
      <c r="D905" s="26" t="s">
        <v>176</v>
      </c>
      <c r="E905" s="27" t="s">
        <v>227</v>
      </c>
      <c r="F905" s="28" t="s">
        <v>217</v>
      </c>
      <c r="G905" s="26" t="s">
        <v>68</v>
      </c>
      <c r="H905" s="29">
        <v>191.35</v>
      </c>
      <c r="J905" s="29">
        <f t="shared" si="56"/>
        <v>191.35</v>
      </c>
      <c r="K905" s="29">
        <f t="shared" si="57"/>
        <v>0</v>
      </c>
      <c r="L905" s="24">
        <f t="shared" si="58"/>
        <v>5</v>
      </c>
      <c r="M905" s="24" t="str">
        <f>VLOOKUP(L905,mês!A:B,2,0)</f>
        <v>Maio</v>
      </c>
      <c r="N905" s="24" t="str">
        <f t="shared" si="59"/>
        <v xml:space="preserve">RORÇ </v>
      </c>
    </row>
    <row r="906" spans="1:14" ht="57" customHeight="1" x14ac:dyDescent="0.2">
      <c r="A906" s="24" t="s">
        <v>1118</v>
      </c>
      <c r="B906" s="25">
        <v>44694</v>
      </c>
      <c r="C906" s="26">
        <v>15581</v>
      </c>
      <c r="D906" s="26" t="s">
        <v>176</v>
      </c>
      <c r="E906" s="27" t="s">
        <v>664</v>
      </c>
      <c r="F906" s="28" t="s">
        <v>1125</v>
      </c>
      <c r="G906" s="26" t="s">
        <v>68</v>
      </c>
      <c r="H906" s="29">
        <v>1699.7</v>
      </c>
      <c r="J906" s="29">
        <f t="shared" si="56"/>
        <v>1699.7</v>
      </c>
      <c r="K906" s="29">
        <f t="shared" si="57"/>
        <v>0</v>
      </c>
      <c r="L906" s="24">
        <f t="shared" si="58"/>
        <v>5</v>
      </c>
      <c r="M906" s="24" t="str">
        <f>VLOOKUP(L906,mês!A:B,2,0)</f>
        <v>Maio</v>
      </c>
      <c r="N906" s="24" t="str">
        <f t="shared" si="59"/>
        <v xml:space="preserve">RORÇ </v>
      </c>
    </row>
    <row r="907" spans="1:14" ht="57" customHeight="1" x14ac:dyDescent="0.2">
      <c r="A907" s="24" t="s">
        <v>1118</v>
      </c>
      <c r="B907" s="25">
        <v>44698</v>
      </c>
      <c r="C907" s="26">
        <v>15586</v>
      </c>
      <c r="D907" s="26" t="s">
        <v>176</v>
      </c>
      <c r="E907" s="27" t="s">
        <v>1126</v>
      </c>
      <c r="F907" s="28" t="s">
        <v>1127</v>
      </c>
      <c r="G907" s="26" t="s">
        <v>68</v>
      </c>
      <c r="H907" s="29">
        <v>77.22</v>
      </c>
      <c r="J907" s="29">
        <f t="shared" si="56"/>
        <v>77.22</v>
      </c>
      <c r="K907" s="29">
        <f t="shared" si="57"/>
        <v>0</v>
      </c>
      <c r="L907" s="24">
        <f t="shared" si="58"/>
        <v>5</v>
      </c>
      <c r="M907" s="24" t="str">
        <f>VLOOKUP(L907,mês!A:B,2,0)</f>
        <v>Maio</v>
      </c>
      <c r="N907" s="24" t="str">
        <f t="shared" si="59"/>
        <v xml:space="preserve">RORÇ </v>
      </c>
    </row>
    <row r="908" spans="1:14" ht="57" customHeight="1" x14ac:dyDescent="0.2">
      <c r="A908" s="24" t="s">
        <v>1118</v>
      </c>
      <c r="B908" s="25">
        <v>44698</v>
      </c>
      <c r="C908" s="26">
        <v>15595</v>
      </c>
      <c r="D908" s="26" t="s">
        <v>176</v>
      </c>
      <c r="E908" s="27" t="s">
        <v>1128</v>
      </c>
      <c r="F908" s="28" t="s">
        <v>1129</v>
      </c>
      <c r="G908" s="26" t="s">
        <v>68</v>
      </c>
      <c r="H908" s="29">
        <v>230</v>
      </c>
      <c r="J908" s="29">
        <f t="shared" si="56"/>
        <v>230</v>
      </c>
      <c r="K908" s="29">
        <f t="shared" si="57"/>
        <v>0</v>
      </c>
      <c r="L908" s="24">
        <f t="shared" si="58"/>
        <v>5</v>
      </c>
      <c r="M908" s="24" t="str">
        <f>VLOOKUP(L908,mês!A:B,2,0)</f>
        <v>Maio</v>
      </c>
      <c r="N908" s="24" t="str">
        <f t="shared" si="59"/>
        <v xml:space="preserve">RORÇ </v>
      </c>
    </row>
    <row r="909" spans="1:14" ht="57" customHeight="1" x14ac:dyDescent="0.2">
      <c r="A909" s="24" t="s">
        <v>1118</v>
      </c>
      <c r="B909" s="25">
        <v>44704</v>
      </c>
      <c r="C909" s="26">
        <v>15602</v>
      </c>
      <c r="D909" s="26" t="s">
        <v>176</v>
      </c>
      <c r="E909" s="27" t="s">
        <v>214</v>
      </c>
      <c r="F909" s="28" t="s">
        <v>1130</v>
      </c>
      <c r="G909" s="26" t="s">
        <v>68</v>
      </c>
      <c r="H909" s="29">
        <v>23.28</v>
      </c>
      <c r="J909" s="29">
        <f t="shared" si="56"/>
        <v>23.28</v>
      </c>
      <c r="K909" s="29">
        <f t="shared" si="57"/>
        <v>0</v>
      </c>
      <c r="L909" s="24">
        <f t="shared" si="58"/>
        <v>5</v>
      </c>
      <c r="M909" s="24" t="str">
        <f>VLOOKUP(L909,mês!A:B,2,0)</f>
        <v>Maio</v>
      </c>
      <c r="N909" s="24" t="str">
        <f t="shared" si="59"/>
        <v xml:space="preserve">RORÇ </v>
      </c>
    </row>
    <row r="910" spans="1:14" ht="57" customHeight="1" x14ac:dyDescent="0.2">
      <c r="A910" s="24" t="s">
        <v>1118</v>
      </c>
      <c r="B910" s="25">
        <v>44740</v>
      </c>
      <c r="C910" s="26">
        <v>15704</v>
      </c>
      <c r="D910" s="26" t="s">
        <v>176</v>
      </c>
      <c r="E910" s="27" t="s">
        <v>345</v>
      </c>
      <c r="F910" s="28" t="s">
        <v>1131</v>
      </c>
      <c r="G910" s="26" t="s">
        <v>68</v>
      </c>
      <c r="H910" s="29">
        <v>2900</v>
      </c>
      <c r="J910" s="29">
        <f t="shared" si="56"/>
        <v>2900</v>
      </c>
      <c r="K910" s="29">
        <f t="shared" si="57"/>
        <v>0</v>
      </c>
      <c r="L910" s="24">
        <f t="shared" si="58"/>
        <v>6</v>
      </c>
      <c r="M910" s="24" t="str">
        <f>VLOOKUP(L910,mês!A:B,2,0)</f>
        <v>Junho</v>
      </c>
      <c r="N910" s="24" t="str">
        <f t="shared" si="59"/>
        <v xml:space="preserve">RORÇ </v>
      </c>
    </row>
    <row r="911" spans="1:14" ht="57" customHeight="1" x14ac:dyDescent="0.2">
      <c r="A911" s="24" t="s">
        <v>1118</v>
      </c>
      <c r="B911" s="25">
        <v>44746</v>
      </c>
      <c r="C911" s="26">
        <v>15728</v>
      </c>
      <c r="D911" s="26" t="s">
        <v>176</v>
      </c>
      <c r="E911" s="27" t="s">
        <v>177</v>
      </c>
      <c r="F911" s="28" t="s">
        <v>1132</v>
      </c>
      <c r="G911" s="26" t="s">
        <v>68</v>
      </c>
      <c r="H911" s="29">
        <v>800</v>
      </c>
      <c r="J911" s="29">
        <f t="shared" si="56"/>
        <v>800</v>
      </c>
      <c r="K911" s="29">
        <f t="shared" si="57"/>
        <v>0</v>
      </c>
      <c r="L911" s="24">
        <f t="shared" si="58"/>
        <v>7</v>
      </c>
      <c r="M911" s="24" t="str">
        <f>VLOOKUP(L911,mês!A:B,2,0)</f>
        <v>Julho</v>
      </c>
      <c r="N911" s="24" t="str">
        <f t="shared" si="59"/>
        <v xml:space="preserve">RORÇ </v>
      </c>
    </row>
    <row r="912" spans="1:14" ht="57" customHeight="1" x14ac:dyDescent="0.2">
      <c r="A912" s="24" t="s">
        <v>1118</v>
      </c>
      <c r="B912" s="25">
        <v>44748</v>
      </c>
      <c r="C912" s="26">
        <v>15743</v>
      </c>
      <c r="D912" s="26" t="s">
        <v>176</v>
      </c>
      <c r="E912" s="27" t="s">
        <v>136</v>
      </c>
      <c r="F912" s="28" t="s">
        <v>1133</v>
      </c>
      <c r="G912" s="26" t="s">
        <v>68</v>
      </c>
      <c r="H912" s="29">
        <v>980</v>
      </c>
      <c r="J912" s="29">
        <f t="shared" si="56"/>
        <v>980</v>
      </c>
      <c r="K912" s="29">
        <f t="shared" si="57"/>
        <v>0</v>
      </c>
      <c r="L912" s="24">
        <f t="shared" si="58"/>
        <v>7</v>
      </c>
      <c r="M912" s="24" t="str">
        <f>VLOOKUP(L912,mês!A:B,2,0)</f>
        <v>Julho</v>
      </c>
      <c r="N912" s="24" t="str">
        <f t="shared" si="59"/>
        <v xml:space="preserve">RORÇ </v>
      </c>
    </row>
    <row r="913" spans="1:14" ht="57" customHeight="1" x14ac:dyDescent="0.2">
      <c r="A913" s="24" t="s">
        <v>1118</v>
      </c>
      <c r="B913" s="25">
        <v>44781</v>
      </c>
      <c r="C913" s="26">
        <v>15828</v>
      </c>
      <c r="D913" s="26" t="s">
        <v>176</v>
      </c>
      <c r="E913" s="27" t="s">
        <v>1134</v>
      </c>
      <c r="F913" s="28" t="s">
        <v>1135</v>
      </c>
      <c r="G913" s="26" t="s">
        <v>68</v>
      </c>
      <c r="H913" s="29">
        <v>61</v>
      </c>
      <c r="J913" s="29">
        <f t="shared" si="56"/>
        <v>61</v>
      </c>
      <c r="K913" s="29">
        <f t="shared" si="57"/>
        <v>0</v>
      </c>
      <c r="L913" s="24">
        <f t="shared" si="58"/>
        <v>8</v>
      </c>
      <c r="M913" s="24" t="str">
        <f>VLOOKUP(L913,mês!A:B,2,0)</f>
        <v>Agosto</v>
      </c>
      <c r="N913" s="24" t="str">
        <f t="shared" si="59"/>
        <v xml:space="preserve">RORÇ </v>
      </c>
    </row>
    <row r="914" spans="1:14" ht="57" customHeight="1" x14ac:dyDescent="0.2">
      <c r="A914" s="24" t="s">
        <v>1118</v>
      </c>
      <c r="B914" s="25">
        <v>44790</v>
      </c>
      <c r="C914" s="26">
        <v>15860</v>
      </c>
      <c r="D914" s="26" t="s">
        <v>176</v>
      </c>
      <c r="E914" s="27" t="s">
        <v>1136</v>
      </c>
      <c r="F914" s="28" t="s">
        <v>1137</v>
      </c>
      <c r="G914" s="26" t="s">
        <v>68</v>
      </c>
      <c r="H914" s="29">
        <v>2290</v>
      </c>
      <c r="J914" s="29">
        <f t="shared" si="56"/>
        <v>2290</v>
      </c>
      <c r="K914" s="29">
        <f t="shared" si="57"/>
        <v>0</v>
      </c>
      <c r="L914" s="24">
        <f t="shared" si="58"/>
        <v>8</v>
      </c>
      <c r="M914" s="24" t="str">
        <f>VLOOKUP(L914,mês!A:B,2,0)</f>
        <v>Agosto</v>
      </c>
      <c r="N914" s="24" t="str">
        <f t="shared" si="59"/>
        <v xml:space="preserve">RORÇ </v>
      </c>
    </row>
    <row r="915" spans="1:14" ht="57" customHeight="1" x14ac:dyDescent="0.2">
      <c r="A915" s="24" t="s">
        <v>1118</v>
      </c>
      <c r="B915" s="25">
        <v>44790</v>
      </c>
      <c r="C915" s="26">
        <v>15867</v>
      </c>
      <c r="D915" s="26" t="s">
        <v>176</v>
      </c>
      <c r="E915" s="27" t="s">
        <v>66</v>
      </c>
      <c r="F915" s="28" t="s">
        <v>1054</v>
      </c>
      <c r="G915" s="26" t="s">
        <v>68</v>
      </c>
      <c r="H915" s="29">
        <v>454.94</v>
      </c>
      <c r="J915" s="29">
        <f t="shared" si="56"/>
        <v>454.94</v>
      </c>
      <c r="K915" s="29">
        <f t="shared" si="57"/>
        <v>0</v>
      </c>
      <c r="L915" s="24">
        <f t="shared" si="58"/>
        <v>8</v>
      </c>
      <c r="M915" s="24" t="str">
        <f>VLOOKUP(L915,mês!A:B,2,0)</f>
        <v>Agosto</v>
      </c>
      <c r="N915" s="24" t="str">
        <f t="shared" si="59"/>
        <v xml:space="preserve">RORÇ </v>
      </c>
    </row>
    <row r="916" spans="1:14" ht="57" customHeight="1" x14ac:dyDescent="0.2">
      <c r="A916" s="24" t="s">
        <v>1118</v>
      </c>
      <c r="B916" s="25">
        <v>44791</v>
      </c>
      <c r="C916" s="26">
        <v>15738</v>
      </c>
      <c r="D916" s="26" t="s">
        <v>176</v>
      </c>
      <c r="E916" s="27" t="s">
        <v>218</v>
      </c>
      <c r="F916" s="28" t="s">
        <v>1138</v>
      </c>
      <c r="G916" s="26" t="s">
        <v>68</v>
      </c>
      <c r="H916" s="29">
        <v>16.28</v>
      </c>
      <c r="J916" s="29">
        <f t="shared" si="56"/>
        <v>16.28</v>
      </c>
      <c r="K916" s="29">
        <f t="shared" si="57"/>
        <v>0</v>
      </c>
      <c r="L916" s="24">
        <f t="shared" si="58"/>
        <v>8</v>
      </c>
      <c r="M916" s="24" t="str">
        <f>VLOOKUP(L916,mês!A:B,2,0)</f>
        <v>Agosto</v>
      </c>
      <c r="N916" s="24" t="str">
        <f t="shared" si="59"/>
        <v xml:space="preserve">RORÇ </v>
      </c>
    </row>
    <row r="917" spans="1:14" ht="57" customHeight="1" x14ac:dyDescent="0.2">
      <c r="A917" s="24" t="s">
        <v>1118</v>
      </c>
      <c r="B917" s="25">
        <v>44795</v>
      </c>
      <c r="C917" s="26">
        <v>15887</v>
      </c>
      <c r="D917" s="26" t="s">
        <v>176</v>
      </c>
      <c r="E917" s="27" t="s">
        <v>1139</v>
      </c>
      <c r="F917" s="28" t="s">
        <v>1140</v>
      </c>
      <c r="G917" s="26" t="s">
        <v>68</v>
      </c>
      <c r="H917" s="29">
        <v>270</v>
      </c>
      <c r="J917" s="29">
        <f t="shared" si="56"/>
        <v>270</v>
      </c>
      <c r="K917" s="29">
        <f t="shared" si="57"/>
        <v>0</v>
      </c>
      <c r="L917" s="24">
        <f t="shared" si="58"/>
        <v>8</v>
      </c>
      <c r="M917" s="24" t="str">
        <f>VLOOKUP(L917,mês!A:B,2,0)</f>
        <v>Agosto</v>
      </c>
      <c r="N917" s="24" t="str">
        <f t="shared" si="59"/>
        <v xml:space="preserve">RORÇ </v>
      </c>
    </row>
    <row r="918" spans="1:14" ht="57" customHeight="1" x14ac:dyDescent="0.2">
      <c r="A918" s="24" t="s">
        <v>1118</v>
      </c>
      <c r="B918" s="25">
        <v>44804</v>
      </c>
      <c r="C918" s="26">
        <v>15932</v>
      </c>
      <c r="D918" s="26" t="s">
        <v>176</v>
      </c>
      <c r="E918" s="27" t="s">
        <v>235</v>
      </c>
      <c r="F918" s="28" t="s">
        <v>217</v>
      </c>
      <c r="G918" s="26" t="s">
        <v>68</v>
      </c>
      <c r="H918" s="29">
        <v>76.72</v>
      </c>
      <c r="J918" s="29">
        <f t="shared" si="56"/>
        <v>76.72</v>
      </c>
      <c r="K918" s="29">
        <f t="shared" si="57"/>
        <v>0</v>
      </c>
      <c r="L918" s="24">
        <f t="shared" si="58"/>
        <v>8</v>
      </c>
      <c r="M918" s="24" t="str">
        <f>VLOOKUP(L918,mês!A:B,2,0)</f>
        <v>Agosto</v>
      </c>
      <c r="N918" s="24" t="str">
        <f t="shared" si="59"/>
        <v xml:space="preserve">RORÇ </v>
      </c>
    </row>
    <row r="919" spans="1:14" ht="57" customHeight="1" x14ac:dyDescent="0.2">
      <c r="A919" s="24" t="s">
        <v>1118</v>
      </c>
      <c r="B919" s="25">
        <v>44804</v>
      </c>
      <c r="C919" s="26">
        <v>15933</v>
      </c>
      <c r="D919" s="26" t="s">
        <v>176</v>
      </c>
      <c r="E919" s="27" t="s">
        <v>235</v>
      </c>
      <c r="F919" s="28" t="s">
        <v>217</v>
      </c>
      <c r="G919" s="26" t="s">
        <v>68</v>
      </c>
      <c r="H919" s="29">
        <v>259.75</v>
      </c>
      <c r="J919" s="29">
        <f t="shared" si="56"/>
        <v>259.75</v>
      </c>
      <c r="K919" s="29">
        <f t="shared" si="57"/>
        <v>0</v>
      </c>
      <c r="L919" s="24">
        <f t="shared" si="58"/>
        <v>8</v>
      </c>
      <c r="M919" s="24" t="str">
        <f>VLOOKUP(L919,mês!A:B,2,0)</f>
        <v>Agosto</v>
      </c>
      <c r="N919" s="24" t="str">
        <f t="shared" si="59"/>
        <v xml:space="preserve">RORÇ </v>
      </c>
    </row>
    <row r="920" spans="1:14" ht="57" customHeight="1" x14ac:dyDescent="0.2">
      <c r="A920" s="24" t="s">
        <v>1118</v>
      </c>
      <c r="B920" s="25">
        <v>44804</v>
      </c>
      <c r="C920" s="26">
        <v>15934</v>
      </c>
      <c r="D920" s="26" t="s">
        <v>176</v>
      </c>
      <c r="E920" s="27" t="s">
        <v>235</v>
      </c>
      <c r="F920" s="28" t="s">
        <v>217</v>
      </c>
      <c r="G920" s="26" t="s">
        <v>68</v>
      </c>
      <c r="H920" s="29">
        <v>185.59</v>
      </c>
      <c r="J920" s="29">
        <f t="shared" si="56"/>
        <v>185.59</v>
      </c>
      <c r="K920" s="29">
        <f t="shared" si="57"/>
        <v>0</v>
      </c>
      <c r="L920" s="24">
        <f t="shared" si="58"/>
        <v>8</v>
      </c>
      <c r="M920" s="24" t="str">
        <f>VLOOKUP(L920,mês!A:B,2,0)</f>
        <v>Agosto</v>
      </c>
      <c r="N920" s="24" t="str">
        <f t="shared" si="59"/>
        <v xml:space="preserve">RORÇ </v>
      </c>
    </row>
    <row r="921" spans="1:14" ht="57" customHeight="1" x14ac:dyDescent="0.2">
      <c r="A921" s="24" t="s">
        <v>1118</v>
      </c>
      <c r="B921" s="25">
        <v>44812</v>
      </c>
      <c r="C921" s="26">
        <v>16005</v>
      </c>
      <c r="D921" s="26" t="s">
        <v>176</v>
      </c>
      <c r="E921" s="27" t="s">
        <v>235</v>
      </c>
      <c r="F921" s="28" t="s">
        <v>1141</v>
      </c>
      <c r="G921" s="26" t="s">
        <v>68</v>
      </c>
      <c r="H921" s="29">
        <v>965.1</v>
      </c>
      <c r="J921" s="29">
        <f t="shared" si="56"/>
        <v>965.1</v>
      </c>
      <c r="K921" s="29">
        <f t="shared" si="57"/>
        <v>0</v>
      </c>
      <c r="L921" s="24">
        <f t="shared" si="58"/>
        <v>9</v>
      </c>
      <c r="M921" s="24" t="str">
        <f>VLOOKUP(L921,mês!A:B,2,0)</f>
        <v>Setembro</v>
      </c>
      <c r="N921" s="24" t="str">
        <f t="shared" si="59"/>
        <v xml:space="preserve">RORÇ </v>
      </c>
    </row>
    <row r="922" spans="1:14" ht="57" customHeight="1" x14ac:dyDescent="0.2">
      <c r="A922" s="24" t="s">
        <v>1118</v>
      </c>
      <c r="B922" s="25">
        <v>44820</v>
      </c>
      <c r="C922" s="26">
        <v>16065</v>
      </c>
      <c r="D922" s="26" t="s">
        <v>176</v>
      </c>
      <c r="E922" s="27" t="s">
        <v>235</v>
      </c>
      <c r="F922" s="28" t="s">
        <v>217</v>
      </c>
      <c r="G922" s="26" t="s">
        <v>68</v>
      </c>
      <c r="H922" s="29">
        <v>183.93</v>
      </c>
      <c r="J922" s="29">
        <f t="shared" si="56"/>
        <v>183.93</v>
      </c>
      <c r="K922" s="29">
        <f t="shared" si="57"/>
        <v>0</v>
      </c>
      <c r="L922" s="24">
        <f t="shared" si="58"/>
        <v>9</v>
      </c>
      <c r="M922" s="24" t="str">
        <f>VLOOKUP(L922,mês!A:B,2,0)</f>
        <v>Setembro</v>
      </c>
      <c r="N922" s="24" t="str">
        <f t="shared" si="59"/>
        <v xml:space="preserve">RORÇ </v>
      </c>
    </row>
    <row r="923" spans="1:14" ht="57" customHeight="1" x14ac:dyDescent="0.2">
      <c r="A923" s="24" t="s">
        <v>1118</v>
      </c>
      <c r="B923" s="25">
        <v>44825</v>
      </c>
      <c r="C923" s="26">
        <v>16080</v>
      </c>
      <c r="D923" s="26" t="s">
        <v>176</v>
      </c>
      <c r="E923" s="27" t="s">
        <v>235</v>
      </c>
      <c r="F923" s="28" t="s">
        <v>217</v>
      </c>
      <c r="G923" s="26" t="s">
        <v>68</v>
      </c>
      <c r="H923" s="29">
        <v>114.6</v>
      </c>
      <c r="J923" s="29">
        <f t="shared" si="56"/>
        <v>114.6</v>
      </c>
      <c r="K923" s="29">
        <f t="shared" si="57"/>
        <v>0</v>
      </c>
      <c r="L923" s="24">
        <f t="shared" si="58"/>
        <v>9</v>
      </c>
      <c r="M923" s="24" t="str">
        <f>VLOOKUP(L923,mês!A:B,2,0)</f>
        <v>Setembro</v>
      </c>
      <c r="N923" s="24" t="str">
        <f t="shared" si="59"/>
        <v xml:space="preserve">RORÇ </v>
      </c>
    </row>
    <row r="924" spans="1:14" ht="57" customHeight="1" x14ac:dyDescent="0.2">
      <c r="A924" s="24" t="s">
        <v>1118</v>
      </c>
      <c r="B924" s="25">
        <v>44845</v>
      </c>
      <c r="C924" s="26">
        <v>16177</v>
      </c>
      <c r="D924" s="26" t="s">
        <v>176</v>
      </c>
      <c r="E924" s="27" t="s">
        <v>1142</v>
      </c>
      <c r="F924" s="28" t="s">
        <v>1143</v>
      </c>
      <c r="G924" s="26" t="s">
        <v>68</v>
      </c>
      <c r="H924" s="29">
        <v>995</v>
      </c>
      <c r="J924" s="29">
        <f t="shared" si="56"/>
        <v>995</v>
      </c>
      <c r="K924" s="29">
        <f t="shared" si="57"/>
        <v>0</v>
      </c>
      <c r="L924" s="24">
        <f t="shared" si="58"/>
        <v>10</v>
      </c>
      <c r="M924" s="24" t="str">
        <f>VLOOKUP(L924,mês!A:B,2,0)</f>
        <v>Outubro</v>
      </c>
      <c r="N924" s="24" t="str">
        <f t="shared" si="59"/>
        <v xml:space="preserve">RORÇ </v>
      </c>
    </row>
    <row r="925" spans="1:14" ht="57" customHeight="1" x14ac:dyDescent="0.2">
      <c r="A925" s="24" t="s">
        <v>1118</v>
      </c>
      <c r="B925" s="25">
        <v>44845</v>
      </c>
      <c r="C925" s="26">
        <v>16179</v>
      </c>
      <c r="D925" s="26" t="s">
        <v>176</v>
      </c>
      <c r="E925" s="27" t="s">
        <v>235</v>
      </c>
      <c r="F925" s="28" t="s">
        <v>217</v>
      </c>
      <c r="G925" s="26" t="s">
        <v>68</v>
      </c>
      <c r="H925" s="29">
        <v>9.5299999999999994</v>
      </c>
      <c r="J925" s="29">
        <f t="shared" si="56"/>
        <v>9.5299999999999994</v>
      </c>
      <c r="K925" s="29">
        <f t="shared" si="57"/>
        <v>0</v>
      </c>
      <c r="L925" s="24">
        <f t="shared" si="58"/>
        <v>10</v>
      </c>
      <c r="M925" s="24" t="str">
        <f>VLOOKUP(L925,mês!A:B,2,0)</f>
        <v>Outubro</v>
      </c>
      <c r="N925" s="24" t="str">
        <f t="shared" si="59"/>
        <v xml:space="preserve">RORÇ </v>
      </c>
    </row>
    <row r="926" spans="1:14" ht="57" customHeight="1" x14ac:dyDescent="0.2">
      <c r="A926" s="24" t="s">
        <v>1118</v>
      </c>
      <c r="B926" s="25">
        <v>44845</v>
      </c>
      <c r="C926" s="26">
        <v>16180</v>
      </c>
      <c r="D926" s="26" t="s">
        <v>176</v>
      </c>
      <c r="E926" s="27" t="s">
        <v>235</v>
      </c>
      <c r="F926" s="28" t="s">
        <v>217</v>
      </c>
      <c r="G926" s="26" t="s">
        <v>68</v>
      </c>
      <c r="H926" s="29">
        <v>9.5299999999999994</v>
      </c>
      <c r="J926" s="29">
        <f t="shared" si="56"/>
        <v>9.5299999999999994</v>
      </c>
      <c r="K926" s="29">
        <f t="shared" si="57"/>
        <v>0</v>
      </c>
      <c r="L926" s="24">
        <f t="shared" si="58"/>
        <v>10</v>
      </c>
      <c r="M926" s="24" t="str">
        <f>VLOOKUP(L926,mês!A:B,2,0)</f>
        <v>Outubro</v>
      </c>
      <c r="N926" s="24" t="str">
        <f t="shared" si="59"/>
        <v xml:space="preserve">RORÇ </v>
      </c>
    </row>
    <row r="927" spans="1:14" ht="57" customHeight="1" x14ac:dyDescent="0.2">
      <c r="A927" s="24" t="s">
        <v>1118</v>
      </c>
      <c r="B927" s="25">
        <v>44848</v>
      </c>
      <c r="C927" s="26">
        <v>16195</v>
      </c>
      <c r="D927" s="26" t="s">
        <v>176</v>
      </c>
      <c r="E927" s="27" t="s">
        <v>1144</v>
      </c>
      <c r="F927" s="28" t="s">
        <v>1145</v>
      </c>
      <c r="G927" s="26" t="s">
        <v>68</v>
      </c>
      <c r="H927" s="29">
        <v>1069.3</v>
      </c>
      <c r="J927" s="29">
        <f t="shared" si="56"/>
        <v>1069.3</v>
      </c>
      <c r="K927" s="29">
        <f t="shared" si="57"/>
        <v>0</v>
      </c>
      <c r="L927" s="24">
        <f t="shared" si="58"/>
        <v>10</v>
      </c>
      <c r="M927" s="24" t="str">
        <f>VLOOKUP(L927,mês!A:B,2,0)</f>
        <v>Outubro</v>
      </c>
      <c r="N927" s="24" t="str">
        <f t="shared" si="59"/>
        <v xml:space="preserve">RORÇ </v>
      </c>
    </row>
    <row r="928" spans="1:14" ht="57" customHeight="1" x14ac:dyDescent="0.2">
      <c r="A928" s="24" t="s">
        <v>1118</v>
      </c>
      <c r="B928" s="25">
        <v>44874</v>
      </c>
      <c r="C928" s="26">
        <v>16289</v>
      </c>
      <c r="D928" s="26" t="s">
        <v>176</v>
      </c>
      <c r="E928" s="27" t="s">
        <v>1104</v>
      </c>
      <c r="F928" s="28" t="s">
        <v>1146</v>
      </c>
      <c r="G928" s="26" t="s">
        <v>68</v>
      </c>
      <c r="H928" s="29">
        <v>0</v>
      </c>
      <c r="J928" s="29">
        <f t="shared" si="56"/>
        <v>0</v>
      </c>
      <c r="K928" s="29">
        <f t="shared" si="57"/>
        <v>0</v>
      </c>
      <c r="L928" s="24">
        <f t="shared" si="58"/>
        <v>11</v>
      </c>
      <c r="M928" s="24" t="str">
        <f>VLOOKUP(L928,mês!A:B,2,0)</f>
        <v>Novembro</v>
      </c>
      <c r="N928" s="24" t="str">
        <f t="shared" si="59"/>
        <v xml:space="preserve">RORÇ </v>
      </c>
    </row>
    <row r="929" spans="1:14" ht="57" customHeight="1" x14ac:dyDescent="0.2">
      <c r="A929" s="24" t="s">
        <v>1118</v>
      </c>
      <c r="B929" s="25">
        <v>44887</v>
      </c>
      <c r="C929" s="26">
        <v>16328</v>
      </c>
      <c r="D929" s="26" t="s">
        <v>176</v>
      </c>
      <c r="E929" s="27" t="s">
        <v>1147</v>
      </c>
      <c r="F929" s="28" t="s">
        <v>1148</v>
      </c>
      <c r="G929" s="26" t="s">
        <v>68</v>
      </c>
      <c r="H929" s="29">
        <v>960</v>
      </c>
      <c r="J929" s="29">
        <f t="shared" si="56"/>
        <v>960</v>
      </c>
      <c r="K929" s="29">
        <f t="shared" si="57"/>
        <v>0</v>
      </c>
      <c r="L929" s="24">
        <f t="shared" si="58"/>
        <v>11</v>
      </c>
      <c r="M929" s="24" t="str">
        <f>VLOOKUP(L929,mês!A:B,2,0)</f>
        <v>Novembro</v>
      </c>
      <c r="N929" s="24" t="str">
        <f t="shared" si="59"/>
        <v xml:space="preserve">RORÇ </v>
      </c>
    </row>
    <row r="930" spans="1:14" ht="57" customHeight="1" x14ac:dyDescent="0.2">
      <c r="A930" s="24" t="s">
        <v>1118</v>
      </c>
      <c r="B930" s="25">
        <v>44897</v>
      </c>
      <c r="C930" s="26">
        <v>16375</v>
      </c>
      <c r="D930" s="26" t="s">
        <v>176</v>
      </c>
      <c r="E930" s="27" t="s">
        <v>260</v>
      </c>
      <c r="F930" s="28" t="s">
        <v>261</v>
      </c>
      <c r="G930" s="26" t="s">
        <v>68</v>
      </c>
      <c r="H930" s="29">
        <v>13183.52</v>
      </c>
      <c r="J930" s="29">
        <f t="shared" si="56"/>
        <v>13183.52</v>
      </c>
      <c r="K930" s="29">
        <f t="shared" si="57"/>
        <v>0</v>
      </c>
      <c r="L930" s="24">
        <f t="shared" si="58"/>
        <v>12</v>
      </c>
      <c r="M930" s="24" t="str">
        <f>VLOOKUP(L930,mês!A:B,2,0)</f>
        <v>Dezembro</v>
      </c>
      <c r="N930" s="24" t="str">
        <f t="shared" si="59"/>
        <v xml:space="preserve">RORÇ </v>
      </c>
    </row>
    <row r="931" spans="1:14" ht="57" customHeight="1" x14ac:dyDescent="0.2">
      <c r="A931" s="24" t="s">
        <v>1118</v>
      </c>
      <c r="B931" s="25">
        <v>44903</v>
      </c>
      <c r="C931" s="26">
        <v>16393</v>
      </c>
      <c r="D931" s="26" t="s">
        <v>176</v>
      </c>
      <c r="E931" s="27" t="s">
        <v>235</v>
      </c>
      <c r="F931" s="28" t="s">
        <v>217</v>
      </c>
      <c r="G931" s="26" t="s">
        <v>68</v>
      </c>
      <c r="H931" s="29">
        <v>351.57</v>
      </c>
      <c r="J931" s="29">
        <f t="shared" si="56"/>
        <v>351.57</v>
      </c>
      <c r="K931" s="29">
        <f t="shared" si="57"/>
        <v>0</v>
      </c>
      <c r="L931" s="24">
        <f t="shared" si="58"/>
        <v>12</v>
      </c>
      <c r="M931" s="24" t="str">
        <f>VLOOKUP(L931,mês!A:B,2,0)</f>
        <v>Dezembro</v>
      </c>
      <c r="N931" s="24" t="str">
        <f t="shared" si="59"/>
        <v xml:space="preserve">RORÇ </v>
      </c>
    </row>
    <row r="932" spans="1:14" ht="57" customHeight="1" x14ac:dyDescent="0.2">
      <c r="A932" s="24" t="s">
        <v>1118</v>
      </c>
      <c r="B932" s="25">
        <v>44907</v>
      </c>
      <c r="C932" s="26">
        <v>16404</v>
      </c>
      <c r="D932" s="26" t="s">
        <v>176</v>
      </c>
      <c r="E932" s="27" t="s">
        <v>235</v>
      </c>
      <c r="F932" s="28" t="s">
        <v>217</v>
      </c>
      <c r="G932" s="26" t="s">
        <v>68</v>
      </c>
      <c r="H932" s="29">
        <v>360.1</v>
      </c>
      <c r="J932" s="29">
        <f t="shared" si="56"/>
        <v>360.1</v>
      </c>
      <c r="K932" s="29">
        <f t="shared" si="57"/>
        <v>0</v>
      </c>
      <c r="L932" s="24">
        <f t="shared" si="58"/>
        <v>12</v>
      </c>
      <c r="M932" s="24" t="str">
        <f>VLOOKUP(L932,mês!A:B,2,0)</f>
        <v>Dezembro</v>
      </c>
      <c r="N932" s="24" t="str">
        <f t="shared" si="59"/>
        <v xml:space="preserve">RORÇ </v>
      </c>
    </row>
    <row r="933" spans="1:14" ht="57" customHeight="1" x14ac:dyDescent="0.2">
      <c r="A933" s="24" t="s">
        <v>1118</v>
      </c>
      <c r="B933" s="25">
        <v>44911</v>
      </c>
      <c r="C933" s="26">
        <v>16432</v>
      </c>
      <c r="D933" s="26" t="s">
        <v>176</v>
      </c>
      <c r="E933" s="27" t="s">
        <v>1149</v>
      </c>
      <c r="F933" s="28" t="s">
        <v>1150</v>
      </c>
      <c r="G933" s="26" t="s">
        <v>68</v>
      </c>
      <c r="H933" s="29">
        <v>240</v>
      </c>
      <c r="J933" s="29">
        <f t="shared" si="56"/>
        <v>240</v>
      </c>
      <c r="K933" s="29">
        <f t="shared" si="57"/>
        <v>0</v>
      </c>
      <c r="L933" s="24">
        <f t="shared" si="58"/>
        <v>12</v>
      </c>
      <c r="M933" s="24" t="str">
        <f>VLOOKUP(L933,mês!A:B,2,0)</f>
        <v>Dezembro</v>
      </c>
      <c r="N933" s="24" t="str">
        <f t="shared" si="59"/>
        <v xml:space="preserve">RORÇ </v>
      </c>
    </row>
    <row r="934" spans="1:14" ht="57" customHeight="1" x14ac:dyDescent="0.2">
      <c r="A934" s="24" t="s">
        <v>1118</v>
      </c>
      <c r="B934" s="25">
        <v>44915</v>
      </c>
      <c r="C934" s="26">
        <v>16440</v>
      </c>
      <c r="D934" s="26" t="s">
        <v>176</v>
      </c>
      <c r="E934" s="27" t="s">
        <v>235</v>
      </c>
      <c r="F934" s="28" t="s">
        <v>217</v>
      </c>
      <c r="G934" s="26" t="s">
        <v>68</v>
      </c>
      <c r="H934" s="29">
        <v>8.8800000000000008</v>
      </c>
      <c r="J934" s="29">
        <f t="shared" si="56"/>
        <v>8.8800000000000008</v>
      </c>
      <c r="K934" s="29">
        <f t="shared" si="57"/>
        <v>0</v>
      </c>
      <c r="L934" s="24">
        <f t="shared" si="58"/>
        <v>12</v>
      </c>
      <c r="M934" s="24" t="str">
        <f>VLOOKUP(L934,mês!A:B,2,0)</f>
        <v>Dezembro</v>
      </c>
      <c r="N934" s="24" t="str">
        <f t="shared" si="59"/>
        <v xml:space="preserve">RORÇ </v>
      </c>
    </row>
    <row r="935" spans="1:14" ht="57" customHeight="1" x14ac:dyDescent="0.2">
      <c r="A935" s="24" t="s">
        <v>1151</v>
      </c>
      <c r="B935" s="25">
        <v>44687</v>
      </c>
      <c r="C935" s="26">
        <v>15499</v>
      </c>
      <c r="D935" s="26" t="s">
        <v>176</v>
      </c>
      <c r="E935" s="27" t="s">
        <v>377</v>
      </c>
      <c r="F935" s="28" t="s">
        <v>1152</v>
      </c>
      <c r="G935" s="26" t="s">
        <v>68</v>
      </c>
      <c r="H935" s="29">
        <v>13980</v>
      </c>
      <c r="J935" s="29">
        <f t="shared" si="56"/>
        <v>13980</v>
      </c>
      <c r="K935" s="29">
        <f t="shared" si="57"/>
        <v>0</v>
      </c>
      <c r="L935" s="24">
        <f t="shared" si="58"/>
        <v>5</v>
      </c>
      <c r="M935" s="24" t="str">
        <f>VLOOKUP(L935,mês!A:B,2,0)</f>
        <v>Maio</v>
      </c>
      <c r="N935" s="24" t="str">
        <f t="shared" si="59"/>
        <v xml:space="preserve">RINF </v>
      </c>
    </row>
    <row r="936" spans="1:14" ht="57" customHeight="1" x14ac:dyDescent="0.2">
      <c r="A936" s="24" t="s">
        <v>1151</v>
      </c>
      <c r="B936" s="25">
        <v>44713</v>
      </c>
      <c r="C936" s="26">
        <v>15640</v>
      </c>
      <c r="D936" s="26" t="s">
        <v>176</v>
      </c>
      <c r="E936" s="27" t="s">
        <v>1153</v>
      </c>
      <c r="F936" s="28" t="s">
        <v>1154</v>
      </c>
      <c r="G936" s="26" t="s">
        <v>68</v>
      </c>
      <c r="H936" s="29">
        <v>598</v>
      </c>
      <c r="J936" s="29">
        <f t="shared" si="56"/>
        <v>598</v>
      </c>
      <c r="K936" s="29">
        <f t="shared" si="57"/>
        <v>0</v>
      </c>
      <c r="L936" s="24">
        <f t="shared" si="58"/>
        <v>6</v>
      </c>
      <c r="M936" s="24" t="str">
        <f>VLOOKUP(L936,mês!A:B,2,0)</f>
        <v>Junho</v>
      </c>
      <c r="N936" s="24" t="str">
        <f t="shared" si="59"/>
        <v xml:space="preserve">RINF </v>
      </c>
    </row>
    <row r="937" spans="1:14" ht="57" customHeight="1" x14ac:dyDescent="0.2">
      <c r="A937" s="24" t="s">
        <v>1151</v>
      </c>
      <c r="B937" s="25">
        <v>44790</v>
      </c>
      <c r="C937" s="26">
        <v>15865</v>
      </c>
      <c r="D937" s="26" t="s">
        <v>176</v>
      </c>
      <c r="E937" s="27" t="s">
        <v>890</v>
      </c>
      <c r="F937" s="28" t="s">
        <v>1155</v>
      </c>
      <c r="G937" s="26" t="s">
        <v>68</v>
      </c>
      <c r="H937" s="29">
        <v>3360</v>
      </c>
      <c r="J937" s="29">
        <f t="shared" si="56"/>
        <v>3360</v>
      </c>
      <c r="K937" s="29">
        <f t="shared" si="57"/>
        <v>0</v>
      </c>
      <c r="L937" s="24">
        <f t="shared" si="58"/>
        <v>8</v>
      </c>
      <c r="M937" s="24" t="str">
        <f>VLOOKUP(L937,mês!A:B,2,0)</f>
        <v>Agosto</v>
      </c>
      <c r="N937" s="24" t="str">
        <f t="shared" si="59"/>
        <v xml:space="preserve">RINF </v>
      </c>
    </row>
    <row r="938" spans="1:14" ht="57" customHeight="1" x14ac:dyDescent="0.2">
      <c r="A938" s="24" t="s">
        <v>1156</v>
      </c>
      <c r="B938" s="25">
        <v>44602</v>
      </c>
      <c r="C938" s="26">
        <v>15097</v>
      </c>
      <c r="D938" s="26" t="s">
        <v>268</v>
      </c>
      <c r="E938" s="27" t="s">
        <v>216</v>
      </c>
      <c r="F938" s="28" t="s">
        <v>217</v>
      </c>
      <c r="G938" s="26" t="s">
        <v>68</v>
      </c>
      <c r="H938" s="29">
        <v>65.349999999999994</v>
      </c>
      <c r="J938" s="29">
        <f t="shared" si="56"/>
        <v>65.349999999999994</v>
      </c>
      <c r="K938" s="29">
        <f t="shared" si="57"/>
        <v>0</v>
      </c>
      <c r="L938" s="24">
        <f t="shared" si="58"/>
        <v>2</v>
      </c>
      <c r="M938" s="24" t="str">
        <f>VLOOKUP(L938,mês!A:B,2,0)</f>
        <v>Fevereiro</v>
      </c>
      <c r="N938" s="24" t="str">
        <f t="shared" si="59"/>
        <v xml:space="preserve">RORÇ </v>
      </c>
    </row>
    <row r="939" spans="1:14" ht="57" customHeight="1" x14ac:dyDescent="0.2">
      <c r="A939" s="24" t="s">
        <v>1156</v>
      </c>
      <c r="B939" s="25">
        <v>44602</v>
      </c>
      <c r="C939" s="26">
        <v>15101</v>
      </c>
      <c r="D939" s="26" t="s">
        <v>268</v>
      </c>
      <c r="E939" s="27" t="s">
        <v>216</v>
      </c>
      <c r="F939" s="28" t="s">
        <v>217</v>
      </c>
      <c r="G939" s="26" t="s">
        <v>68</v>
      </c>
      <c r="H939" s="29">
        <v>127.42</v>
      </c>
      <c r="J939" s="29">
        <f t="shared" si="56"/>
        <v>127.42</v>
      </c>
      <c r="K939" s="29">
        <f t="shared" si="57"/>
        <v>0</v>
      </c>
      <c r="L939" s="24">
        <f t="shared" si="58"/>
        <v>2</v>
      </c>
      <c r="M939" s="24" t="str">
        <f>VLOOKUP(L939,mês!A:B,2,0)</f>
        <v>Fevereiro</v>
      </c>
      <c r="N939" s="24" t="str">
        <f t="shared" si="59"/>
        <v xml:space="preserve">RORÇ </v>
      </c>
    </row>
    <row r="940" spans="1:14" ht="57" customHeight="1" x14ac:dyDescent="0.2">
      <c r="A940" s="24" t="s">
        <v>1156</v>
      </c>
      <c r="B940" s="25">
        <v>44602</v>
      </c>
      <c r="C940" s="26">
        <v>15102</v>
      </c>
      <c r="D940" s="26" t="s">
        <v>268</v>
      </c>
      <c r="E940" s="27" t="s">
        <v>216</v>
      </c>
      <c r="F940" s="28" t="s">
        <v>217</v>
      </c>
      <c r="G940" s="26" t="s">
        <v>68</v>
      </c>
      <c r="H940" s="29">
        <v>17.5</v>
      </c>
      <c r="J940" s="29">
        <f t="shared" si="56"/>
        <v>17.5</v>
      </c>
      <c r="K940" s="29">
        <f t="shared" si="57"/>
        <v>0</v>
      </c>
      <c r="L940" s="24">
        <f t="shared" si="58"/>
        <v>2</v>
      </c>
      <c r="M940" s="24" t="str">
        <f>VLOOKUP(L940,mês!A:B,2,0)</f>
        <v>Fevereiro</v>
      </c>
      <c r="N940" s="24" t="str">
        <f t="shared" si="59"/>
        <v xml:space="preserve">RORÇ </v>
      </c>
    </row>
    <row r="941" spans="1:14" ht="57" customHeight="1" x14ac:dyDescent="0.2">
      <c r="A941" s="24" t="s">
        <v>1156</v>
      </c>
      <c r="B941" s="25">
        <v>44602</v>
      </c>
      <c r="C941" s="26">
        <v>15109</v>
      </c>
      <c r="D941" s="26" t="s">
        <v>268</v>
      </c>
      <c r="E941" s="27" t="s">
        <v>216</v>
      </c>
      <c r="F941" s="28" t="s">
        <v>217</v>
      </c>
      <c r="G941" s="26" t="s">
        <v>68</v>
      </c>
      <c r="H941" s="29">
        <v>125.06</v>
      </c>
      <c r="J941" s="29">
        <f t="shared" si="56"/>
        <v>125.06</v>
      </c>
      <c r="K941" s="29">
        <f t="shared" si="57"/>
        <v>0</v>
      </c>
      <c r="L941" s="24">
        <f t="shared" si="58"/>
        <v>2</v>
      </c>
      <c r="M941" s="24" t="str">
        <f>VLOOKUP(L941,mês!A:B,2,0)</f>
        <v>Fevereiro</v>
      </c>
      <c r="N941" s="24" t="str">
        <f t="shared" si="59"/>
        <v xml:space="preserve">RORÇ </v>
      </c>
    </row>
    <row r="942" spans="1:14" ht="57" customHeight="1" x14ac:dyDescent="0.2">
      <c r="A942" s="24" t="s">
        <v>1156</v>
      </c>
      <c r="B942" s="25">
        <v>44602</v>
      </c>
      <c r="C942" s="26">
        <v>15120</v>
      </c>
      <c r="D942" s="26" t="s">
        <v>268</v>
      </c>
      <c r="E942" s="27" t="s">
        <v>216</v>
      </c>
      <c r="F942" s="28" t="s">
        <v>217</v>
      </c>
      <c r="G942" s="26" t="s">
        <v>68</v>
      </c>
      <c r="H942" s="29">
        <v>108.84</v>
      </c>
      <c r="J942" s="29">
        <f t="shared" si="56"/>
        <v>108.84</v>
      </c>
      <c r="K942" s="29">
        <f t="shared" si="57"/>
        <v>0</v>
      </c>
      <c r="L942" s="24">
        <f t="shared" si="58"/>
        <v>2</v>
      </c>
      <c r="M942" s="24" t="str">
        <f>VLOOKUP(L942,mês!A:B,2,0)</f>
        <v>Fevereiro</v>
      </c>
      <c r="N942" s="24" t="str">
        <f t="shared" si="59"/>
        <v xml:space="preserve">RORÇ </v>
      </c>
    </row>
    <row r="943" spans="1:14" ht="57" customHeight="1" x14ac:dyDescent="0.2">
      <c r="A943" s="24" t="s">
        <v>1156</v>
      </c>
      <c r="B943" s="25">
        <v>44602</v>
      </c>
      <c r="C943" s="26">
        <v>15128</v>
      </c>
      <c r="D943" s="26" t="s">
        <v>268</v>
      </c>
      <c r="E943" s="27" t="s">
        <v>216</v>
      </c>
      <c r="F943" s="28" t="s">
        <v>217</v>
      </c>
      <c r="G943" s="26" t="s">
        <v>68</v>
      </c>
      <c r="H943" s="29">
        <v>278.04000000000002</v>
      </c>
      <c r="J943" s="29">
        <f t="shared" si="56"/>
        <v>278.04000000000002</v>
      </c>
      <c r="K943" s="29">
        <f t="shared" si="57"/>
        <v>0</v>
      </c>
      <c r="L943" s="24">
        <f t="shared" si="58"/>
        <v>2</v>
      </c>
      <c r="M943" s="24" t="str">
        <f>VLOOKUP(L943,mês!A:B,2,0)</f>
        <v>Fevereiro</v>
      </c>
      <c r="N943" s="24" t="str">
        <f t="shared" si="59"/>
        <v xml:space="preserve">RORÇ </v>
      </c>
    </row>
    <row r="944" spans="1:14" ht="57" customHeight="1" x14ac:dyDescent="0.2">
      <c r="A944" s="24" t="s">
        <v>1156</v>
      </c>
      <c r="B944" s="25">
        <v>44603</v>
      </c>
      <c r="C944" s="26">
        <v>15135</v>
      </c>
      <c r="D944" s="26" t="s">
        <v>268</v>
      </c>
      <c r="E944" s="27" t="s">
        <v>1157</v>
      </c>
      <c r="F944" s="28" t="s">
        <v>1158</v>
      </c>
      <c r="G944" s="26" t="s">
        <v>68</v>
      </c>
      <c r="H944" s="29">
        <v>1370</v>
      </c>
      <c r="J944" s="29">
        <f t="shared" si="56"/>
        <v>1370</v>
      </c>
      <c r="K944" s="29">
        <f t="shared" si="57"/>
        <v>0</v>
      </c>
      <c r="L944" s="24">
        <f t="shared" si="58"/>
        <v>2</v>
      </c>
      <c r="M944" s="24" t="str">
        <f>VLOOKUP(L944,mês!A:B,2,0)</f>
        <v>Fevereiro</v>
      </c>
      <c r="N944" s="24" t="str">
        <f t="shared" si="59"/>
        <v xml:space="preserve">RORÇ </v>
      </c>
    </row>
    <row r="945" spans="1:14" ht="57" customHeight="1" x14ac:dyDescent="0.2">
      <c r="A945" s="24" t="s">
        <v>1156</v>
      </c>
      <c r="B945" s="25">
        <v>44613</v>
      </c>
      <c r="C945" s="26">
        <v>15157</v>
      </c>
      <c r="D945" s="26" t="s">
        <v>268</v>
      </c>
      <c r="E945" s="27" t="s">
        <v>1159</v>
      </c>
      <c r="F945" s="28" t="s">
        <v>1160</v>
      </c>
      <c r="G945" s="26" t="s">
        <v>68</v>
      </c>
      <c r="H945" s="29">
        <v>150</v>
      </c>
      <c r="J945" s="29">
        <f t="shared" si="56"/>
        <v>150</v>
      </c>
      <c r="K945" s="29">
        <f t="shared" si="57"/>
        <v>0</v>
      </c>
      <c r="L945" s="24">
        <f t="shared" si="58"/>
        <v>2</v>
      </c>
      <c r="M945" s="24" t="str">
        <f>VLOOKUP(L945,mês!A:B,2,0)</f>
        <v>Fevereiro</v>
      </c>
      <c r="N945" s="24" t="str">
        <f t="shared" si="59"/>
        <v xml:space="preserve">RORÇ </v>
      </c>
    </row>
    <row r="946" spans="1:14" ht="57" customHeight="1" x14ac:dyDescent="0.2">
      <c r="A946" s="24" t="s">
        <v>1156</v>
      </c>
      <c r="B946" s="25">
        <v>44634</v>
      </c>
      <c r="C946" s="26">
        <v>15218</v>
      </c>
      <c r="D946" s="26" t="s">
        <v>268</v>
      </c>
      <c r="E946" s="27" t="s">
        <v>1161</v>
      </c>
      <c r="F946" s="28" t="s">
        <v>1162</v>
      </c>
      <c r="G946" s="26" t="s">
        <v>68</v>
      </c>
      <c r="H946" s="29">
        <v>250</v>
      </c>
      <c r="J946" s="29">
        <f t="shared" si="56"/>
        <v>250</v>
      </c>
      <c r="K946" s="29">
        <f t="shared" si="57"/>
        <v>0</v>
      </c>
      <c r="L946" s="24">
        <f t="shared" si="58"/>
        <v>3</v>
      </c>
      <c r="M946" s="24" t="str">
        <f>VLOOKUP(L946,mês!A:B,2,0)</f>
        <v>Março</v>
      </c>
      <c r="N946" s="24" t="str">
        <f t="shared" si="59"/>
        <v xml:space="preserve">RORÇ </v>
      </c>
    </row>
    <row r="947" spans="1:14" ht="57" customHeight="1" x14ac:dyDescent="0.2">
      <c r="A947" s="24" t="s">
        <v>1156</v>
      </c>
      <c r="B947" s="25">
        <v>44641</v>
      </c>
      <c r="C947" s="26">
        <v>15242</v>
      </c>
      <c r="D947" s="26" t="s">
        <v>268</v>
      </c>
      <c r="E947" s="27" t="s">
        <v>1163</v>
      </c>
      <c r="F947" s="28" t="s">
        <v>1164</v>
      </c>
      <c r="G947" s="26" t="s">
        <v>68</v>
      </c>
      <c r="H947" s="29">
        <v>145</v>
      </c>
      <c r="J947" s="29">
        <f t="shared" si="56"/>
        <v>145</v>
      </c>
      <c r="K947" s="29">
        <f t="shared" si="57"/>
        <v>0</v>
      </c>
      <c r="L947" s="24">
        <f t="shared" si="58"/>
        <v>3</v>
      </c>
      <c r="M947" s="24" t="str">
        <f>VLOOKUP(L947,mês!A:B,2,0)</f>
        <v>Março</v>
      </c>
      <c r="N947" s="24" t="str">
        <f t="shared" si="59"/>
        <v xml:space="preserve">RORÇ </v>
      </c>
    </row>
    <row r="948" spans="1:14" ht="57" customHeight="1" x14ac:dyDescent="0.2">
      <c r="A948" s="24" t="s">
        <v>1156</v>
      </c>
      <c r="B948" s="25">
        <v>44641</v>
      </c>
      <c r="C948" s="26">
        <v>15244</v>
      </c>
      <c r="D948" s="26" t="s">
        <v>268</v>
      </c>
      <c r="E948" s="27" t="s">
        <v>1165</v>
      </c>
      <c r="F948" s="28" t="s">
        <v>1166</v>
      </c>
      <c r="G948" s="26" t="s">
        <v>68</v>
      </c>
      <c r="H948" s="29">
        <v>400</v>
      </c>
      <c r="J948" s="29">
        <f t="shared" si="56"/>
        <v>400</v>
      </c>
      <c r="K948" s="29">
        <f t="shared" si="57"/>
        <v>0</v>
      </c>
      <c r="L948" s="24">
        <f t="shared" si="58"/>
        <v>3</v>
      </c>
      <c r="M948" s="24" t="str">
        <f>VLOOKUP(L948,mês!A:B,2,0)</f>
        <v>Março</v>
      </c>
      <c r="N948" s="24" t="str">
        <f t="shared" si="59"/>
        <v xml:space="preserve">RORÇ </v>
      </c>
    </row>
    <row r="949" spans="1:14" ht="57" customHeight="1" x14ac:dyDescent="0.2">
      <c r="A949" s="24" t="s">
        <v>1156</v>
      </c>
      <c r="B949" s="25">
        <v>44649</v>
      </c>
      <c r="C949" s="26">
        <v>15267</v>
      </c>
      <c r="D949" s="26" t="s">
        <v>268</v>
      </c>
      <c r="E949" s="27" t="s">
        <v>214</v>
      </c>
      <c r="F949" s="28" t="s">
        <v>1167</v>
      </c>
      <c r="G949" s="26" t="s">
        <v>68</v>
      </c>
      <c r="H949" s="29">
        <v>9.5500000000000007</v>
      </c>
      <c r="J949" s="29">
        <f t="shared" si="56"/>
        <v>9.5500000000000007</v>
      </c>
      <c r="K949" s="29">
        <f t="shared" si="57"/>
        <v>0</v>
      </c>
      <c r="L949" s="24">
        <f t="shared" si="58"/>
        <v>3</v>
      </c>
      <c r="M949" s="24" t="str">
        <f>VLOOKUP(L949,mês!A:B,2,0)</f>
        <v>Março</v>
      </c>
      <c r="N949" s="24" t="str">
        <f t="shared" si="59"/>
        <v xml:space="preserve">RORÇ </v>
      </c>
    </row>
    <row r="950" spans="1:14" ht="57" customHeight="1" x14ac:dyDescent="0.2">
      <c r="A950" s="24" t="s">
        <v>1156</v>
      </c>
      <c r="B950" s="25">
        <v>44662</v>
      </c>
      <c r="C950" s="26">
        <v>15341</v>
      </c>
      <c r="D950" s="26" t="s">
        <v>268</v>
      </c>
      <c r="E950" s="27" t="s">
        <v>352</v>
      </c>
      <c r="F950" s="28" t="s">
        <v>1168</v>
      </c>
      <c r="G950" s="26" t="s">
        <v>68</v>
      </c>
      <c r="H950" s="29">
        <v>127.88</v>
      </c>
      <c r="J950" s="29">
        <f t="shared" si="56"/>
        <v>127.88</v>
      </c>
      <c r="K950" s="29">
        <f t="shared" si="57"/>
        <v>0</v>
      </c>
      <c r="L950" s="24">
        <f t="shared" si="58"/>
        <v>4</v>
      </c>
      <c r="M950" s="24" t="str">
        <f>VLOOKUP(L950,mês!A:B,2,0)</f>
        <v>Abril</v>
      </c>
      <c r="N950" s="24" t="str">
        <f t="shared" si="59"/>
        <v xml:space="preserve">RORÇ </v>
      </c>
    </row>
    <row r="951" spans="1:14" ht="57" customHeight="1" x14ac:dyDescent="0.2">
      <c r="A951" s="24" t="s">
        <v>1156</v>
      </c>
      <c r="B951" s="25">
        <v>44664</v>
      </c>
      <c r="C951" s="26">
        <v>15361</v>
      </c>
      <c r="D951" s="26" t="s">
        <v>268</v>
      </c>
      <c r="E951" s="27" t="s">
        <v>338</v>
      </c>
      <c r="F951" s="28" t="s">
        <v>1169</v>
      </c>
      <c r="G951" s="26" t="s">
        <v>68</v>
      </c>
      <c r="H951" s="29">
        <v>1050</v>
      </c>
      <c r="J951" s="29">
        <f t="shared" si="56"/>
        <v>1050</v>
      </c>
      <c r="K951" s="29">
        <f t="shared" si="57"/>
        <v>0</v>
      </c>
      <c r="L951" s="24">
        <f t="shared" si="58"/>
        <v>4</v>
      </c>
      <c r="M951" s="24" t="str">
        <f>VLOOKUP(L951,mês!A:B,2,0)</f>
        <v>Abril</v>
      </c>
      <c r="N951" s="24" t="str">
        <f t="shared" si="59"/>
        <v xml:space="preserve">RORÇ </v>
      </c>
    </row>
    <row r="952" spans="1:14" ht="57" customHeight="1" x14ac:dyDescent="0.2">
      <c r="A952" s="24" t="s">
        <v>1156</v>
      </c>
      <c r="B952" s="25">
        <v>44684</v>
      </c>
      <c r="C952" s="26">
        <v>15446</v>
      </c>
      <c r="D952" s="26" t="s">
        <v>268</v>
      </c>
      <c r="E952" s="27" t="s">
        <v>227</v>
      </c>
      <c r="F952" s="28" t="s">
        <v>217</v>
      </c>
      <c r="G952" s="26" t="s">
        <v>68</v>
      </c>
      <c r="H952" s="29">
        <v>240.86</v>
      </c>
      <c r="J952" s="29">
        <f t="shared" si="56"/>
        <v>240.86</v>
      </c>
      <c r="K952" s="29">
        <f t="shared" si="57"/>
        <v>0</v>
      </c>
      <c r="L952" s="24">
        <f t="shared" si="58"/>
        <v>5</v>
      </c>
      <c r="M952" s="24" t="str">
        <f>VLOOKUP(L952,mês!A:B,2,0)</f>
        <v>Maio</v>
      </c>
      <c r="N952" s="24" t="str">
        <f t="shared" si="59"/>
        <v xml:space="preserve">RORÇ </v>
      </c>
    </row>
    <row r="953" spans="1:14" ht="57" customHeight="1" x14ac:dyDescent="0.2">
      <c r="A953" s="24" t="s">
        <v>1156</v>
      </c>
      <c r="B953" s="25">
        <v>44684</v>
      </c>
      <c r="C953" s="26">
        <v>15458</v>
      </c>
      <c r="D953" s="26" t="s">
        <v>268</v>
      </c>
      <c r="E953" s="27" t="s">
        <v>227</v>
      </c>
      <c r="F953" s="28" t="s">
        <v>229</v>
      </c>
      <c r="G953" s="26" t="s">
        <v>68</v>
      </c>
      <c r="H953" s="29">
        <v>283.26</v>
      </c>
      <c r="J953" s="29">
        <f t="shared" si="56"/>
        <v>283.26</v>
      </c>
      <c r="K953" s="29">
        <f t="shared" si="57"/>
        <v>0</v>
      </c>
      <c r="L953" s="24">
        <f t="shared" si="58"/>
        <v>5</v>
      </c>
      <c r="M953" s="24" t="str">
        <f>VLOOKUP(L953,mês!A:B,2,0)</f>
        <v>Maio</v>
      </c>
      <c r="N953" s="24" t="str">
        <f t="shared" si="59"/>
        <v xml:space="preserve">RORÇ </v>
      </c>
    </row>
    <row r="954" spans="1:14" ht="57" customHeight="1" x14ac:dyDescent="0.2">
      <c r="A954" s="24" t="s">
        <v>1156</v>
      </c>
      <c r="B954" s="25">
        <v>44686</v>
      </c>
      <c r="C954" s="26">
        <v>15486</v>
      </c>
      <c r="D954" s="26" t="s">
        <v>268</v>
      </c>
      <c r="E954" s="27" t="s">
        <v>227</v>
      </c>
      <c r="F954" s="28" t="s">
        <v>228</v>
      </c>
      <c r="G954" s="26" t="s">
        <v>68</v>
      </c>
      <c r="H954" s="29">
        <v>391.43</v>
      </c>
      <c r="J954" s="29">
        <f t="shared" si="56"/>
        <v>391.43</v>
      </c>
      <c r="K954" s="29">
        <f t="shared" si="57"/>
        <v>0</v>
      </c>
      <c r="L954" s="24">
        <f t="shared" si="58"/>
        <v>5</v>
      </c>
      <c r="M954" s="24" t="str">
        <f>VLOOKUP(L954,mês!A:B,2,0)</f>
        <v>Maio</v>
      </c>
      <c r="N954" s="24" t="str">
        <f t="shared" si="59"/>
        <v xml:space="preserve">RORÇ </v>
      </c>
    </row>
    <row r="955" spans="1:14" ht="57" customHeight="1" x14ac:dyDescent="0.2">
      <c r="A955" s="24" t="s">
        <v>1156</v>
      </c>
      <c r="B955" s="25">
        <v>44686</v>
      </c>
      <c r="C955" s="26">
        <v>15490</v>
      </c>
      <c r="D955" s="26" t="s">
        <v>268</v>
      </c>
      <c r="E955" s="27" t="s">
        <v>227</v>
      </c>
      <c r="F955" s="28" t="s">
        <v>228</v>
      </c>
      <c r="G955" s="26" t="s">
        <v>68</v>
      </c>
      <c r="H955" s="29">
        <v>788.13</v>
      </c>
      <c r="J955" s="29">
        <f t="shared" si="56"/>
        <v>788.13</v>
      </c>
      <c r="K955" s="29">
        <f t="shared" si="57"/>
        <v>0</v>
      </c>
      <c r="L955" s="24">
        <f t="shared" si="58"/>
        <v>5</v>
      </c>
      <c r="M955" s="24" t="str">
        <f>VLOOKUP(L955,mês!A:B,2,0)</f>
        <v>Maio</v>
      </c>
      <c r="N955" s="24" t="str">
        <f t="shared" si="59"/>
        <v xml:space="preserve">RORÇ </v>
      </c>
    </row>
    <row r="956" spans="1:14" ht="57" customHeight="1" x14ac:dyDescent="0.2">
      <c r="A956" s="24" t="s">
        <v>1156</v>
      </c>
      <c r="B956" s="25">
        <v>44693</v>
      </c>
      <c r="C956" s="26">
        <v>15551</v>
      </c>
      <c r="D956" s="26" t="s">
        <v>268</v>
      </c>
      <c r="E956" s="27" t="s">
        <v>227</v>
      </c>
      <c r="F956" s="28" t="s">
        <v>229</v>
      </c>
      <c r="G956" s="26" t="s">
        <v>68</v>
      </c>
      <c r="H956" s="29">
        <v>508.39</v>
      </c>
      <c r="J956" s="29">
        <f t="shared" si="56"/>
        <v>508.39</v>
      </c>
      <c r="K956" s="29">
        <f t="shared" si="57"/>
        <v>0</v>
      </c>
      <c r="L956" s="24">
        <f t="shared" si="58"/>
        <v>5</v>
      </c>
      <c r="M956" s="24" t="str">
        <f>VLOOKUP(L956,mês!A:B,2,0)</f>
        <v>Maio</v>
      </c>
      <c r="N956" s="24" t="str">
        <f t="shared" si="59"/>
        <v xml:space="preserve">RORÇ </v>
      </c>
    </row>
    <row r="957" spans="1:14" ht="57" customHeight="1" x14ac:dyDescent="0.2">
      <c r="A957" s="24" t="s">
        <v>1156</v>
      </c>
      <c r="B957" s="25">
        <v>44693</v>
      </c>
      <c r="C957" s="26">
        <v>15554</v>
      </c>
      <c r="D957" s="26" t="s">
        <v>268</v>
      </c>
      <c r="E957" s="27" t="s">
        <v>227</v>
      </c>
      <c r="F957" s="28" t="s">
        <v>217</v>
      </c>
      <c r="G957" s="26" t="s">
        <v>68</v>
      </c>
      <c r="H957" s="29">
        <v>120.44</v>
      </c>
      <c r="J957" s="29">
        <f t="shared" si="56"/>
        <v>120.44</v>
      </c>
      <c r="K957" s="29">
        <f t="shared" si="57"/>
        <v>0</v>
      </c>
      <c r="L957" s="24">
        <f t="shared" si="58"/>
        <v>5</v>
      </c>
      <c r="M957" s="24" t="str">
        <f>VLOOKUP(L957,mês!A:B,2,0)</f>
        <v>Maio</v>
      </c>
      <c r="N957" s="24" t="str">
        <f t="shared" si="59"/>
        <v xml:space="preserve">RORÇ </v>
      </c>
    </row>
    <row r="958" spans="1:14" ht="57" customHeight="1" x14ac:dyDescent="0.2">
      <c r="A958" s="24" t="s">
        <v>1156</v>
      </c>
      <c r="B958" s="25">
        <v>44694</v>
      </c>
      <c r="C958" s="26">
        <v>15562</v>
      </c>
      <c r="D958" s="26" t="s">
        <v>268</v>
      </c>
      <c r="E958" s="27" t="s">
        <v>1161</v>
      </c>
      <c r="F958" s="28" t="s">
        <v>1170</v>
      </c>
      <c r="G958" s="26" t="s">
        <v>68</v>
      </c>
      <c r="H958" s="29">
        <v>1050</v>
      </c>
      <c r="J958" s="29">
        <f t="shared" si="56"/>
        <v>1050</v>
      </c>
      <c r="K958" s="29">
        <f t="shared" si="57"/>
        <v>0</v>
      </c>
      <c r="L958" s="24">
        <f t="shared" si="58"/>
        <v>5</v>
      </c>
      <c r="M958" s="24" t="str">
        <f>VLOOKUP(L958,mês!A:B,2,0)</f>
        <v>Maio</v>
      </c>
      <c r="N958" s="24" t="str">
        <f t="shared" si="59"/>
        <v xml:space="preserve">RORÇ </v>
      </c>
    </row>
    <row r="959" spans="1:14" ht="57" customHeight="1" x14ac:dyDescent="0.2">
      <c r="A959" s="24" t="s">
        <v>1156</v>
      </c>
      <c r="B959" s="25">
        <v>44694</v>
      </c>
      <c r="C959" s="26">
        <v>15577</v>
      </c>
      <c r="D959" s="26" t="s">
        <v>268</v>
      </c>
      <c r="E959" s="27" t="s">
        <v>227</v>
      </c>
      <c r="F959" s="28" t="s">
        <v>229</v>
      </c>
      <c r="G959" s="26" t="s">
        <v>68</v>
      </c>
      <c r="H959" s="29">
        <v>53.67</v>
      </c>
      <c r="J959" s="29">
        <f t="shared" si="56"/>
        <v>53.67</v>
      </c>
      <c r="K959" s="29">
        <f t="shared" si="57"/>
        <v>0</v>
      </c>
      <c r="L959" s="24">
        <f t="shared" si="58"/>
        <v>5</v>
      </c>
      <c r="M959" s="24" t="str">
        <f>VLOOKUP(L959,mês!A:B,2,0)</f>
        <v>Maio</v>
      </c>
      <c r="N959" s="24" t="str">
        <f t="shared" si="59"/>
        <v xml:space="preserve">RORÇ </v>
      </c>
    </row>
    <row r="960" spans="1:14" ht="57" customHeight="1" x14ac:dyDescent="0.2">
      <c r="A960" s="24" t="s">
        <v>1156</v>
      </c>
      <c r="B960" s="25">
        <v>44694</v>
      </c>
      <c r="C960" s="26">
        <v>15566</v>
      </c>
      <c r="D960" s="26" t="s">
        <v>268</v>
      </c>
      <c r="E960" s="27" t="s">
        <v>227</v>
      </c>
      <c r="F960" s="28" t="s">
        <v>229</v>
      </c>
      <c r="G960" s="26" t="s">
        <v>68</v>
      </c>
      <c r="H960" s="29">
        <v>273.08999999999997</v>
      </c>
      <c r="J960" s="29">
        <f t="shared" si="56"/>
        <v>273.08999999999997</v>
      </c>
      <c r="K960" s="29">
        <f t="shared" si="57"/>
        <v>0</v>
      </c>
      <c r="L960" s="24">
        <f t="shared" si="58"/>
        <v>5</v>
      </c>
      <c r="M960" s="24" t="str">
        <f>VLOOKUP(L960,mês!A:B,2,0)</f>
        <v>Maio</v>
      </c>
      <c r="N960" s="24" t="str">
        <f t="shared" si="59"/>
        <v xml:space="preserve">RORÇ </v>
      </c>
    </row>
    <row r="961" spans="1:14" ht="57" customHeight="1" x14ac:dyDescent="0.2">
      <c r="A961" s="24" t="s">
        <v>1156</v>
      </c>
      <c r="B961" s="25">
        <v>44694</v>
      </c>
      <c r="C961" s="26">
        <v>15567</v>
      </c>
      <c r="D961" s="26" t="s">
        <v>268</v>
      </c>
      <c r="E961" s="27" t="s">
        <v>227</v>
      </c>
      <c r="F961" s="28" t="s">
        <v>1171</v>
      </c>
      <c r="G961" s="26" t="s">
        <v>68</v>
      </c>
      <c r="H961" s="29">
        <v>273.08999999999997</v>
      </c>
      <c r="J961" s="29">
        <f t="shared" si="56"/>
        <v>273.08999999999997</v>
      </c>
      <c r="K961" s="29">
        <f t="shared" si="57"/>
        <v>0</v>
      </c>
      <c r="L961" s="24">
        <f t="shared" si="58"/>
        <v>5</v>
      </c>
      <c r="M961" s="24" t="str">
        <f>VLOOKUP(L961,mês!A:B,2,0)</f>
        <v>Maio</v>
      </c>
      <c r="N961" s="24" t="str">
        <f t="shared" si="59"/>
        <v xml:space="preserve">RORÇ </v>
      </c>
    </row>
    <row r="962" spans="1:14" ht="57" customHeight="1" x14ac:dyDescent="0.2">
      <c r="A962" s="24" t="s">
        <v>1156</v>
      </c>
      <c r="B962" s="25">
        <v>44694</v>
      </c>
      <c r="C962" s="26">
        <v>15579</v>
      </c>
      <c r="D962" s="26" t="s">
        <v>268</v>
      </c>
      <c r="E962" s="27" t="s">
        <v>227</v>
      </c>
      <c r="F962" s="28" t="s">
        <v>229</v>
      </c>
      <c r="G962" s="26" t="s">
        <v>68</v>
      </c>
      <c r="H962" s="29">
        <v>254.64</v>
      </c>
      <c r="J962" s="29">
        <f t="shared" si="56"/>
        <v>254.64</v>
      </c>
      <c r="K962" s="29">
        <f t="shared" si="57"/>
        <v>0</v>
      </c>
      <c r="L962" s="24">
        <f t="shared" si="58"/>
        <v>5</v>
      </c>
      <c r="M962" s="24" t="str">
        <f>VLOOKUP(L962,mês!A:B,2,0)</f>
        <v>Maio</v>
      </c>
      <c r="N962" s="24" t="str">
        <f t="shared" si="59"/>
        <v xml:space="preserve">RORÇ </v>
      </c>
    </row>
    <row r="963" spans="1:14" ht="57" customHeight="1" x14ac:dyDescent="0.2">
      <c r="A963" s="24" t="s">
        <v>1156</v>
      </c>
      <c r="B963" s="25">
        <v>44699</v>
      </c>
      <c r="C963" s="26">
        <v>15601</v>
      </c>
      <c r="D963" s="26" t="s">
        <v>268</v>
      </c>
      <c r="E963" s="27" t="s">
        <v>1172</v>
      </c>
      <c r="F963" s="28" t="s">
        <v>1173</v>
      </c>
      <c r="G963" s="26" t="s">
        <v>68</v>
      </c>
      <c r="H963" s="29">
        <v>315.95</v>
      </c>
      <c r="J963" s="29">
        <f t="shared" ref="J963:J1026" si="60">IF(G963="Não",0,H963)</f>
        <v>315.95</v>
      </c>
      <c r="K963" s="29">
        <f t="shared" ref="K963:K1026" si="61">IF(G963="Não",H963,0)</f>
        <v>0</v>
      </c>
      <c r="L963" s="24">
        <f t="shared" ref="L963:L1026" si="62">MONTH(B963)</f>
        <v>5</v>
      </c>
      <c r="M963" s="24" t="str">
        <f>VLOOKUP(L963,mês!A:B,2,0)</f>
        <v>Maio</v>
      </c>
      <c r="N963" s="24" t="str">
        <f t="shared" ref="N963:N1026" si="63">LEFT(A963,SEARCH("-",A963)-1)</f>
        <v xml:space="preserve">RORÇ </v>
      </c>
    </row>
    <row r="964" spans="1:14" ht="57" customHeight="1" x14ac:dyDescent="0.2">
      <c r="A964" s="24" t="s">
        <v>1156</v>
      </c>
      <c r="B964" s="25">
        <v>44714</v>
      </c>
      <c r="C964" s="26">
        <v>15643</v>
      </c>
      <c r="D964" s="26" t="s">
        <v>268</v>
      </c>
      <c r="E964" s="27" t="s">
        <v>1174</v>
      </c>
      <c r="F964" s="28" t="s">
        <v>1175</v>
      </c>
      <c r="G964" s="26" t="s">
        <v>68</v>
      </c>
      <c r="H964" s="29">
        <v>246</v>
      </c>
      <c r="J964" s="29">
        <f t="shared" si="60"/>
        <v>246</v>
      </c>
      <c r="K964" s="29">
        <f t="shared" si="61"/>
        <v>0</v>
      </c>
      <c r="L964" s="24">
        <f t="shared" si="62"/>
        <v>6</v>
      </c>
      <c r="M964" s="24" t="str">
        <f>VLOOKUP(L964,mês!A:B,2,0)</f>
        <v>Junho</v>
      </c>
      <c r="N964" s="24" t="str">
        <f t="shared" si="63"/>
        <v xml:space="preserve">RORÇ </v>
      </c>
    </row>
    <row r="965" spans="1:14" ht="57" customHeight="1" x14ac:dyDescent="0.2">
      <c r="A965" s="24" t="s">
        <v>1156</v>
      </c>
      <c r="B965" s="25">
        <v>44736</v>
      </c>
      <c r="C965" s="26">
        <v>15685</v>
      </c>
      <c r="D965" s="26" t="s">
        <v>268</v>
      </c>
      <c r="E965" s="27" t="s">
        <v>1161</v>
      </c>
      <c r="F965" s="28" t="s">
        <v>1176</v>
      </c>
      <c r="G965" s="26" t="s">
        <v>68</v>
      </c>
      <c r="H965" s="29">
        <v>550</v>
      </c>
      <c r="J965" s="29">
        <f t="shared" si="60"/>
        <v>550</v>
      </c>
      <c r="K965" s="29">
        <f t="shared" si="61"/>
        <v>0</v>
      </c>
      <c r="L965" s="24">
        <f t="shared" si="62"/>
        <v>6</v>
      </c>
      <c r="M965" s="24" t="str">
        <f>VLOOKUP(L965,mês!A:B,2,0)</f>
        <v>Junho</v>
      </c>
      <c r="N965" s="24" t="str">
        <f t="shared" si="63"/>
        <v xml:space="preserve">RORÇ </v>
      </c>
    </row>
    <row r="966" spans="1:14" ht="57" customHeight="1" x14ac:dyDescent="0.2">
      <c r="A966" s="24" t="s">
        <v>1156</v>
      </c>
      <c r="B966" s="25">
        <v>44739</v>
      </c>
      <c r="C966" s="26">
        <v>15692</v>
      </c>
      <c r="D966" s="26" t="s">
        <v>268</v>
      </c>
      <c r="E966" s="27" t="s">
        <v>1177</v>
      </c>
      <c r="F966" s="28" t="s">
        <v>1178</v>
      </c>
      <c r="G966" s="26" t="s">
        <v>68</v>
      </c>
      <c r="H966" s="29">
        <v>309.35000000000002</v>
      </c>
      <c r="J966" s="29">
        <f t="shared" si="60"/>
        <v>309.35000000000002</v>
      </c>
      <c r="K966" s="29">
        <f t="shared" si="61"/>
        <v>0</v>
      </c>
      <c r="L966" s="24">
        <f t="shared" si="62"/>
        <v>6</v>
      </c>
      <c r="M966" s="24" t="str">
        <f>VLOOKUP(L966,mês!A:B,2,0)</f>
        <v>Junho</v>
      </c>
      <c r="N966" s="24" t="str">
        <f t="shared" si="63"/>
        <v xml:space="preserve">RORÇ </v>
      </c>
    </row>
    <row r="967" spans="1:14" ht="57" customHeight="1" x14ac:dyDescent="0.2">
      <c r="A967" s="24" t="s">
        <v>1156</v>
      </c>
      <c r="B967" s="25">
        <v>44795</v>
      </c>
      <c r="C967" s="26">
        <v>15874</v>
      </c>
      <c r="D967" s="26" t="s">
        <v>268</v>
      </c>
      <c r="E967" s="27" t="s">
        <v>245</v>
      </c>
      <c r="F967" s="28" t="s">
        <v>1179</v>
      </c>
      <c r="G967" s="26" t="s">
        <v>68</v>
      </c>
      <c r="H967" s="29">
        <v>46.08</v>
      </c>
      <c r="J967" s="29">
        <f t="shared" si="60"/>
        <v>46.08</v>
      </c>
      <c r="K967" s="29">
        <f t="shared" si="61"/>
        <v>0</v>
      </c>
      <c r="L967" s="24">
        <f t="shared" si="62"/>
        <v>8</v>
      </c>
      <c r="M967" s="24" t="str">
        <f>VLOOKUP(L967,mês!A:B,2,0)</f>
        <v>Agosto</v>
      </c>
      <c r="N967" s="24" t="str">
        <f t="shared" si="63"/>
        <v xml:space="preserve">RORÇ </v>
      </c>
    </row>
    <row r="968" spans="1:14" ht="57" customHeight="1" x14ac:dyDescent="0.2">
      <c r="A968" s="24" t="s">
        <v>1156</v>
      </c>
      <c r="B968" s="25">
        <v>44804</v>
      </c>
      <c r="C968" s="26">
        <v>15929</v>
      </c>
      <c r="D968" s="26" t="s">
        <v>268</v>
      </c>
      <c r="E968" s="27" t="s">
        <v>235</v>
      </c>
      <c r="F968" s="28" t="s">
        <v>217</v>
      </c>
      <c r="G968" s="26" t="s">
        <v>68</v>
      </c>
      <c r="H968" s="29">
        <v>40.75</v>
      </c>
      <c r="J968" s="29">
        <f t="shared" si="60"/>
        <v>40.75</v>
      </c>
      <c r="K968" s="29">
        <f t="shared" si="61"/>
        <v>0</v>
      </c>
      <c r="L968" s="24">
        <f t="shared" si="62"/>
        <v>8</v>
      </c>
      <c r="M968" s="24" t="str">
        <f>VLOOKUP(L968,mês!A:B,2,0)</f>
        <v>Agosto</v>
      </c>
      <c r="N968" s="24" t="str">
        <f t="shared" si="63"/>
        <v xml:space="preserve">RORÇ </v>
      </c>
    </row>
    <row r="969" spans="1:14" ht="57" customHeight="1" x14ac:dyDescent="0.2">
      <c r="A969" s="24" t="s">
        <v>1156</v>
      </c>
      <c r="B969" s="25">
        <v>44804</v>
      </c>
      <c r="C969" s="26">
        <v>15930</v>
      </c>
      <c r="D969" s="26" t="s">
        <v>268</v>
      </c>
      <c r="E969" s="27" t="s">
        <v>235</v>
      </c>
      <c r="F969" s="28" t="s">
        <v>217</v>
      </c>
      <c r="G969" s="26" t="s">
        <v>68</v>
      </c>
      <c r="H969" s="29">
        <v>67.319999999999993</v>
      </c>
      <c r="J969" s="29">
        <f t="shared" si="60"/>
        <v>67.319999999999993</v>
      </c>
      <c r="K969" s="29">
        <f t="shared" si="61"/>
        <v>0</v>
      </c>
      <c r="L969" s="24">
        <f t="shared" si="62"/>
        <v>8</v>
      </c>
      <c r="M969" s="24" t="str">
        <f>VLOOKUP(L969,mês!A:B,2,0)</f>
        <v>Agosto</v>
      </c>
      <c r="N969" s="24" t="str">
        <f t="shared" si="63"/>
        <v xml:space="preserve">RORÇ </v>
      </c>
    </row>
    <row r="970" spans="1:14" ht="57" customHeight="1" x14ac:dyDescent="0.2">
      <c r="A970" s="24" t="s">
        <v>1156</v>
      </c>
      <c r="B970" s="25">
        <v>44806</v>
      </c>
      <c r="C970" s="26">
        <v>15971</v>
      </c>
      <c r="D970" s="26" t="s">
        <v>268</v>
      </c>
      <c r="E970" s="27" t="s">
        <v>235</v>
      </c>
      <c r="F970" s="28" t="s">
        <v>217</v>
      </c>
      <c r="G970" s="26" t="s">
        <v>68</v>
      </c>
      <c r="H970" s="29">
        <v>128.33000000000001</v>
      </c>
      <c r="J970" s="29">
        <f t="shared" si="60"/>
        <v>128.33000000000001</v>
      </c>
      <c r="K970" s="29">
        <f t="shared" si="61"/>
        <v>0</v>
      </c>
      <c r="L970" s="24">
        <f t="shared" si="62"/>
        <v>9</v>
      </c>
      <c r="M970" s="24" t="str">
        <f>VLOOKUP(L970,mês!A:B,2,0)</f>
        <v>Setembro</v>
      </c>
      <c r="N970" s="24" t="str">
        <f t="shared" si="63"/>
        <v xml:space="preserve">RORÇ </v>
      </c>
    </row>
    <row r="971" spans="1:14" ht="57" customHeight="1" x14ac:dyDescent="0.2">
      <c r="A971" s="24" t="s">
        <v>1156</v>
      </c>
      <c r="B971" s="25">
        <v>44812</v>
      </c>
      <c r="C971" s="26">
        <v>16003</v>
      </c>
      <c r="D971" s="26" t="s">
        <v>268</v>
      </c>
      <c r="E971" s="27" t="s">
        <v>235</v>
      </c>
      <c r="F971" s="28" t="s">
        <v>1180</v>
      </c>
      <c r="G971" s="26" t="s">
        <v>68</v>
      </c>
      <c r="H971" s="29">
        <v>3185.41</v>
      </c>
      <c r="J971" s="29">
        <f t="shared" si="60"/>
        <v>3185.41</v>
      </c>
      <c r="K971" s="29">
        <f t="shared" si="61"/>
        <v>0</v>
      </c>
      <c r="L971" s="24">
        <f t="shared" si="62"/>
        <v>9</v>
      </c>
      <c r="M971" s="24" t="str">
        <f>VLOOKUP(L971,mês!A:B,2,0)</f>
        <v>Setembro</v>
      </c>
      <c r="N971" s="24" t="str">
        <f t="shared" si="63"/>
        <v xml:space="preserve">RORÇ </v>
      </c>
    </row>
    <row r="972" spans="1:14" ht="57" customHeight="1" x14ac:dyDescent="0.2">
      <c r="A972" s="24" t="s">
        <v>1156</v>
      </c>
      <c r="B972" s="25">
        <v>44819</v>
      </c>
      <c r="C972" s="26">
        <v>16025</v>
      </c>
      <c r="D972" s="26" t="s">
        <v>268</v>
      </c>
      <c r="E972" s="27" t="s">
        <v>245</v>
      </c>
      <c r="F972" s="28" t="s">
        <v>1181</v>
      </c>
      <c r="G972" s="26" t="s">
        <v>68</v>
      </c>
      <c r="H972" s="29">
        <v>179.7</v>
      </c>
      <c r="J972" s="29">
        <f t="shared" si="60"/>
        <v>179.7</v>
      </c>
      <c r="K972" s="29">
        <f t="shared" si="61"/>
        <v>0</v>
      </c>
      <c r="L972" s="24">
        <f t="shared" si="62"/>
        <v>9</v>
      </c>
      <c r="M972" s="24" t="str">
        <f>VLOOKUP(L972,mês!A:B,2,0)</f>
        <v>Setembro</v>
      </c>
      <c r="N972" s="24" t="str">
        <f t="shared" si="63"/>
        <v xml:space="preserve">RORÇ </v>
      </c>
    </row>
    <row r="973" spans="1:14" ht="57" customHeight="1" x14ac:dyDescent="0.2">
      <c r="A973" s="24" t="s">
        <v>1156</v>
      </c>
      <c r="B973" s="25">
        <v>44820</v>
      </c>
      <c r="C973" s="26">
        <v>16067</v>
      </c>
      <c r="D973" s="26" t="s">
        <v>268</v>
      </c>
      <c r="E973" s="27" t="s">
        <v>235</v>
      </c>
      <c r="F973" s="28" t="s">
        <v>217</v>
      </c>
      <c r="G973" s="26" t="s">
        <v>68</v>
      </c>
      <c r="H973" s="29">
        <v>67.98</v>
      </c>
      <c r="J973" s="29">
        <f t="shared" si="60"/>
        <v>67.98</v>
      </c>
      <c r="K973" s="29">
        <f t="shared" si="61"/>
        <v>0</v>
      </c>
      <c r="L973" s="24">
        <f t="shared" si="62"/>
        <v>9</v>
      </c>
      <c r="M973" s="24" t="str">
        <f>VLOOKUP(L973,mês!A:B,2,0)</f>
        <v>Setembro</v>
      </c>
      <c r="N973" s="24" t="str">
        <f t="shared" si="63"/>
        <v xml:space="preserve">RORÇ </v>
      </c>
    </row>
    <row r="974" spans="1:14" ht="57" customHeight="1" x14ac:dyDescent="0.2">
      <c r="A974" s="24" t="s">
        <v>1156</v>
      </c>
      <c r="B974" s="25">
        <v>44834</v>
      </c>
      <c r="C974" s="26">
        <v>16115</v>
      </c>
      <c r="D974" s="26" t="s">
        <v>268</v>
      </c>
      <c r="E974" s="27" t="s">
        <v>231</v>
      </c>
      <c r="F974" s="28" t="s">
        <v>1182</v>
      </c>
      <c r="G974" s="26" t="s">
        <v>68</v>
      </c>
      <c r="H974" s="29">
        <v>3864</v>
      </c>
      <c r="J974" s="29">
        <f t="shared" si="60"/>
        <v>3864</v>
      </c>
      <c r="K974" s="29">
        <f t="shared" si="61"/>
        <v>0</v>
      </c>
      <c r="L974" s="24">
        <f t="shared" si="62"/>
        <v>9</v>
      </c>
      <c r="M974" s="24" t="str">
        <f>VLOOKUP(L974,mês!A:B,2,0)</f>
        <v>Setembro</v>
      </c>
      <c r="N974" s="24" t="str">
        <f t="shared" si="63"/>
        <v xml:space="preserve">RORÇ </v>
      </c>
    </row>
    <row r="975" spans="1:14" ht="57" customHeight="1" x14ac:dyDescent="0.2">
      <c r="A975" s="24" t="s">
        <v>1156</v>
      </c>
      <c r="B975" s="25">
        <v>44845</v>
      </c>
      <c r="C975" s="26">
        <v>16182</v>
      </c>
      <c r="D975" s="26" t="s">
        <v>268</v>
      </c>
      <c r="E975" s="27" t="s">
        <v>235</v>
      </c>
      <c r="F975" s="28" t="s">
        <v>217</v>
      </c>
      <c r="G975" s="26" t="s">
        <v>68</v>
      </c>
      <c r="H975" s="29">
        <v>60</v>
      </c>
      <c r="J975" s="29">
        <f t="shared" si="60"/>
        <v>60</v>
      </c>
      <c r="K975" s="29">
        <f t="shared" si="61"/>
        <v>0</v>
      </c>
      <c r="L975" s="24">
        <f t="shared" si="62"/>
        <v>10</v>
      </c>
      <c r="M975" s="24" t="str">
        <f>VLOOKUP(L975,mês!A:B,2,0)</f>
        <v>Outubro</v>
      </c>
      <c r="N975" s="24" t="str">
        <f t="shared" si="63"/>
        <v xml:space="preserve">RORÇ </v>
      </c>
    </row>
    <row r="976" spans="1:14" ht="57" customHeight="1" x14ac:dyDescent="0.2">
      <c r="A976" s="24" t="s">
        <v>1156</v>
      </c>
      <c r="B976" s="25">
        <v>44851</v>
      </c>
      <c r="C976" s="26">
        <v>16208</v>
      </c>
      <c r="D976" s="26" t="s">
        <v>268</v>
      </c>
      <c r="E976" s="27" t="s">
        <v>235</v>
      </c>
      <c r="F976" s="28" t="s">
        <v>217</v>
      </c>
      <c r="G976" s="26" t="s">
        <v>68</v>
      </c>
      <c r="H976" s="29">
        <v>255.07</v>
      </c>
      <c r="J976" s="29">
        <f t="shared" si="60"/>
        <v>255.07</v>
      </c>
      <c r="K976" s="29">
        <f t="shared" si="61"/>
        <v>0</v>
      </c>
      <c r="L976" s="24">
        <f t="shared" si="62"/>
        <v>10</v>
      </c>
      <c r="M976" s="24" t="str">
        <f>VLOOKUP(L976,mês!A:B,2,0)</f>
        <v>Outubro</v>
      </c>
      <c r="N976" s="24" t="str">
        <f t="shared" si="63"/>
        <v xml:space="preserve">RORÇ </v>
      </c>
    </row>
    <row r="977" spans="1:14" ht="57" customHeight="1" x14ac:dyDescent="0.2">
      <c r="A977" s="24" t="s">
        <v>1156</v>
      </c>
      <c r="B977" s="25">
        <v>44861</v>
      </c>
      <c r="C977" s="26">
        <v>16235</v>
      </c>
      <c r="D977" s="26" t="s">
        <v>268</v>
      </c>
      <c r="E977" s="27" t="s">
        <v>245</v>
      </c>
      <c r="F977" s="28" t="s">
        <v>1183</v>
      </c>
      <c r="G977" s="26" t="s">
        <v>68</v>
      </c>
      <c r="H977" s="29">
        <v>8.52</v>
      </c>
      <c r="J977" s="29">
        <f t="shared" si="60"/>
        <v>8.52</v>
      </c>
      <c r="K977" s="29">
        <f t="shared" si="61"/>
        <v>0</v>
      </c>
      <c r="L977" s="24">
        <f t="shared" si="62"/>
        <v>10</v>
      </c>
      <c r="M977" s="24" t="str">
        <f>VLOOKUP(L977,mês!A:B,2,0)</f>
        <v>Outubro</v>
      </c>
      <c r="N977" s="24" t="str">
        <f t="shared" si="63"/>
        <v xml:space="preserve">RORÇ </v>
      </c>
    </row>
    <row r="978" spans="1:14" ht="57" customHeight="1" x14ac:dyDescent="0.2">
      <c r="A978" s="24" t="s">
        <v>1156</v>
      </c>
      <c r="B978" s="25">
        <v>44874</v>
      </c>
      <c r="C978" s="26">
        <v>16288</v>
      </c>
      <c r="D978" s="26" t="s">
        <v>268</v>
      </c>
      <c r="E978" s="27" t="s">
        <v>1184</v>
      </c>
      <c r="F978" s="28" t="s">
        <v>1185</v>
      </c>
      <c r="G978" s="26" t="s">
        <v>68</v>
      </c>
      <c r="H978" s="29">
        <v>1062</v>
      </c>
      <c r="J978" s="29">
        <f t="shared" si="60"/>
        <v>1062</v>
      </c>
      <c r="K978" s="29">
        <f t="shared" si="61"/>
        <v>0</v>
      </c>
      <c r="L978" s="24">
        <f t="shared" si="62"/>
        <v>11</v>
      </c>
      <c r="M978" s="24" t="str">
        <f>VLOOKUP(L978,mês!A:B,2,0)</f>
        <v>Novembro</v>
      </c>
      <c r="N978" s="24" t="str">
        <f t="shared" si="63"/>
        <v xml:space="preserve">RORÇ </v>
      </c>
    </row>
    <row r="979" spans="1:14" ht="57" customHeight="1" x14ac:dyDescent="0.2">
      <c r="A979" s="24" t="s">
        <v>1156</v>
      </c>
      <c r="B979" s="25">
        <v>44896</v>
      </c>
      <c r="C979" s="26">
        <v>16360</v>
      </c>
      <c r="D979" s="26" t="s">
        <v>268</v>
      </c>
      <c r="E979" s="27" t="s">
        <v>1186</v>
      </c>
      <c r="F979" s="28" t="s">
        <v>1187</v>
      </c>
      <c r="G979" s="26" t="s">
        <v>68</v>
      </c>
      <c r="H979" s="29">
        <v>10</v>
      </c>
      <c r="J979" s="29">
        <f t="shared" si="60"/>
        <v>10</v>
      </c>
      <c r="K979" s="29">
        <f t="shared" si="61"/>
        <v>0</v>
      </c>
      <c r="L979" s="24">
        <f t="shared" si="62"/>
        <v>12</v>
      </c>
      <c r="M979" s="24" t="str">
        <f>VLOOKUP(L979,mês!A:B,2,0)</f>
        <v>Dezembro</v>
      </c>
      <c r="N979" s="24" t="str">
        <f t="shared" si="63"/>
        <v xml:space="preserve">RORÇ </v>
      </c>
    </row>
    <row r="980" spans="1:14" ht="57" customHeight="1" x14ac:dyDescent="0.2">
      <c r="A980" s="24" t="s">
        <v>1156</v>
      </c>
      <c r="B980" s="25">
        <v>44896</v>
      </c>
      <c r="C980" s="26">
        <v>16361</v>
      </c>
      <c r="D980" s="26" t="s">
        <v>268</v>
      </c>
      <c r="E980" s="27" t="s">
        <v>1184</v>
      </c>
      <c r="F980" s="28" t="s">
        <v>1188</v>
      </c>
      <c r="G980" s="26" t="s">
        <v>68</v>
      </c>
      <c r="H980" s="29">
        <v>1062</v>
      </c>
      <c r="J980" s="29">
        <f t="shared" si="60"/>
        <v>1062</v>
      </c>
      <c r="K980" s="29">
        <f t="shared" si="61"/>
        <v>0</v>
      </c>
      <c r="L980" s="24">
        <f t="shared" si="62"/>
        <v>12</v>
      </c>
      <c r="M980" s="24" t="str">
        <f>VLOOKUP(L980,mês!A:B,2,0)</f>
        <v>Dezembro</v>
      </c>
      <c r="N980" s="24" t="str">
        <f t="shared" si="63"/>
        <v xml:space="preserve">RORÇ </v>
      </c>
    </row>
    <row r="981" spans="1:14" ht="57" customHeight="1" x14ac:dyDescent="0.2">
      <c r="A981" s="24" t="s">
        <v>1156</v>
      </c>
      <c r="B981" s="25">
        <v>44897</v>
      </c>
      <c r="C981" s="26">
        <v>16374</v>
      </c>
      <c r="D981" s="26" t="s">
        <v>268</v>
      </c>
      <c r="E981" s="27" t="s">
        <v>260</v>
      </c>
      <c r="F981" s="28" t="s">
        <v>261</v>
      </c>
      <c r="G981" s="26" t="s">
        <v>68</v>
      </c>
      <c r="H981" s="29">
        <v>18811.419999999998</v>
      </c>
      <c r="J981" s="29">
        <f t="shared" si="60"/>
        <v>18811.419999999998</v>
      </c>
      <c r="K981" s="29">
        <f t="shared" si="61"/>
        <v>0</v>
      </c>
      <c r="L981" s="24">
        <f t="shared" si="62"/>
        <v>12</v>
      </c>
      <c r="M981" s="24" t="str">
        <f>VLOOKUP(L981,mês!A:B,2,0)</f>
        <v>Dezembro</v>
      </c>
      <c r="N981" s="24" t="str">
        <f t="shared" si="63"/>
        <v xml:space="preserve">RORÇ </v>
      </c>
    </row>
    <row r="982" spans="1:14" ht="57" customHeight="1" x14ac:dyDescent="0.2">
      <c r="A982" s="24" t="s">
        <v>1156</v>
      </c>
      <c r="B982" s="25">
        <v>44900</v>
      </c>
      <c r="C982" s="26">
        <v>16363</v>
      </c>
      <c r="D982" s="26" t="s">
        <v>268</v>
      </c>
      <c r="E982" s="27" t="s">
        <v>245</v>
      </c>
      <c r="F982" s="28" t="s">
        <v>1189</v>
      </c>
      <c r="G982" s="26" t="s">
        <v>68</v>
      </c>
      <c r="H982" s="29">
        <v>8.52</v>
      </c>
      <c r="J982" s="29">
        <f t="shared" si="60"/>
        <v>8.52</v>
      </c>
      <c r="K982" s="29">
        <f t="shared" si="61"/>
        <v>0</v>
      </c>
      <c r="L982" s="24">
        <f t="shared" si="62"/>
        <v>12</v>
      </c>
      <c r="M982" s="24" t="str">
        <f>VLOOKUP(L982,mês!A:B,2,0)</f>
        <v>Dezembro</v>
      </c>
      <c r="N982" s="24" t="str">
        <f t="shared" si="63"/>
        <v xml:space="preserve">RORÇ </v>
      </c>
    </row>
    <row r="983" spans="1:14" ht="57" customHeight="1" x14ac:dyDescent="0.2">
      <c r="A983" s="24" t="s">
        <v>1156</v>
      </c>
      <c r="B983" s="25">
        <v>44903</v>
      </c>
      <c r="C983" s="26">
        <v>16389</v>
      </c>
      <c r="D983" s="26" t="s">
        <v>268</v>
      </c>
      <c r="E983" s="27" t="s">
        <v>235</v>
      </c>
      <c r="F983" s="28" t="s">
        <v>217</v>
      </c>
      <c r="G983" s="26" t="s">
        <v>68</v>
      </c>
      <c r="H983" s="29">
        <v>198.1</v>
      </c>
      <c r="J983" s="29">
        <f t="shared" si="60"/>
        <v>198.1</v>
      </c>
      <c r="K983" s="29">
        <f t="shared" si="61"/>
        <v>0</v>
      </c>
      <c r="L983" s="24">
        <f t="shared" si="62"/>
        <v>12</v>
      </c>
      <c r="M983" s="24" t="str">
        <f>VLOOKUP(L983,mês!A:B,2,0)</f>
        <v>Dezembro</v>
      </c>
      <c r="N983" s="24" t="str">
        <f t="shared" si="63"/>
        <v xml:space="preserve">RORÇ </v>
      </c>
    </row>
    <row r="984" spans="1:14" ht="57" customHeight="1" x14ac:dyDescent="0.2">
      <c r="A984" s="24" t="s">
        <v>1156</v>
      </c>
      <c r="B984" s="25">
        <v>44907</v>
      </c>
      <c r="C984" s="26">
        <v>16397</v>
      </c>
      <c r="D984" s="26" t="s">
        <v>268</v>
      </c>
      <c r="E984" s="27" t="s">
        <v>1190</v>
      </c>
      <c r="F984" s="28" t="s">
        <v>1191</v>
      </c>
      <c r="G984" s="26" t="s">
        <v>68</v>
      </c>
      <c r="H984" s="29">
        <v>59.55</v>
      </c>
      <c r="J984" s="29">
        <f t="shared" si="60"/>
        <v>59.55</v>
      </c>
      <c r="K984" s="29">
        <f t="shared" si="61"/>
        <v>0</v>
      </c>
      <c r="L984" s="24">
        <f t="shared" si="62"/>
        <v>12</v>
      </c>
      <c r="M984" s="24" t="str">
        <f>VLOOKUP(L984,mês!A:B,2,0)</f>
        <v>Dezembro</v>
      </c>
      <c r="N984" s="24" t="str">
        <f t="shared" si="63"/>
        <v xml:space="preserve">RORÇ </v>
      </c>
    </row>
    <row r="985" spans="1:14" ht="57" customHeight="1" x14ac:dyDescent="0.2">
      <c r="A985" s="24" t="s">
        <v>1156</v>
      </c>
      <c r="B985" s="25">
        <v>44907</v>
      </c>
      <c r="C985" s="26">
        <v>16405</v>
      </c>
      <c r="D985" s="26" t="s">
        <v>268</v>
      </c>
      <c r="E985" s="27" t="s">
        <v>227</v>
      </c>
      <c r="F985" s="28" t="s">
        <v>217</v>
      </c>
      <c r="G985" s="26" t="s">
        <v>68</v>
      </c>
      <c r="H985" s="29">
        <v>174.28</v>
      </c>
      <c r="J985" s="29">
        <f t="shared" si="60"/>
        <v>174.28</v>
      </c>
      <c r="K985" s="29">
        <f t="shared" si="61"/>
        <v>0</v>
      </c>
      <c r="L985" s="24">
        <f t="shared" si="62"/>
        <v>12</v>
      </c>
      <c r="M985" s="24" t="str">
        <f>VLOOKUP(L985,mês!A:B,2,0)</f>
        <v>Dezembro</v>
      </c>
      <c r="N985" s="24" t="str">
        <f t="shared" si="63"/>
        <v xml:space="preserve">RORÇ </v>
      </c>
    </row>
    <row r="986" spans="1:14" ht="57" customHeight="1" x14ac:dyDescent="0.2">
      <c r="A986" s="24" t="s">
        <v>1156</v>
      </c>
      <c r="B986" s="25">
        <v>44910</v>
      </c>
      <c r="C986" s="26">
        <v>16424</v>
      </c>
      <c r="D986" s="26" t="s">
        <v>268</v>
      </c>
      <c r="E986" s="27" t="s">
        <v>235</v>
      </c>
      <c r="F986" s="28" t="s">
        <v>217</v>
      </c>
      <c r="G986" s="26" t="s">
        <v>68</v>
      </c>
      <c r="H986" s="29">
        <v>249.56</v>
      </c>
      <c r="J986" s="29">
        <f t="shared" si="60"/>
        <v>249.56</v>
      </c>
      <c r="K986" s="29">
        <f t="shared" si="61"/>
        <v>0</v>
      </c>
      <c r="L986" s="24">
        <f t="shared" si="62"/>
        <v>12</v>
      </c>
      <c r="M986" s="24" t="str">
        <f>VLOOKUP(L986,mês!A:B,2,0)</f>
        <v>Dezembro</v>
      </c>
      <c r="N986" s="24" t="str">
        <f t="shared" si="63"/>
        <v xml:space="preserve">RORÇ </v>
      </c>
    </row>
    <row r="987" spans="1:14" ht="57" customHeight="1" x14ac:dyDescent="0.2">
      <c r="A987" s="24" t="s">
        <v>1192</v>
      </c>
      <c r="B987" s="25">
        <v>44676</v>
      </c>
      <c r="C987" s="26">
        <v>15389</v>
      </c>
      <c r="D987" s="26" t="s">
        <v>1193</v>
      </c>
      <c r="E987" s="27" t="s">
        <v>1194</v>
      </c>
      <c r="F987" s="28" t="s">
        <v>1195</v>
      </c>
      <c r="G987" s="26" t="s">
        <v>68</v>
      </c>
      <c r="H987" s="29">
        <v>750</v>
      </c>
      <c r="J987" s="29">
        <f t="shared" si="60"/>
        <v>750</v>
      </c>
      <c r="K987" s="29">
        <f t="shared" si="61"/>
        <v>0</v>
      </c>
      <c r="L987" s="24">
        <f t="shared" si="62"/>
        <v>4</v>
      </c>
      <c r="M987" s="24" t="str">
        <f>VLOOKUP(L987,mês!A:B,2,0)</f>
        <v>Abril</v>
      </c>
      <c r="N987" s="24" t="str">
        <f t="shared" si="63"/>
        <v xml:space="preserve">Diretoria </v>
      </c>
    </row>
    <row r="988" spans="1:14" ht="57" customHeight="1" x14ac:dyDescent="0.2">
      <c r="A988" s="24" t="s">
        <v>1192</v>
      </c>
      <c r="B988" s="25">
        <v>44847</v>
      </c>
      <c r="C988" s="26">
        <v>16192</v>
      </c>
      <c r="D988" s="26" t="s">
        <v>1193</v>
      </c>
      <c r="E988" s="27" t="s">
        <v>1196</v>
      </c>
      <c r="F988" s="28" t="s">
        <v>1197</v>
      </c>
      <c r="G988" s="26" t="s">
        <v>68</v>
      </c>
      <c r="H988" s="29">
        <v>2343.6</v>
      </c>
      <c r="J988" s="29">
        <f t="shared" si="60"/>
        <v>2343.6</v>
      </c>
      <c r="K988" s="29">
        <f t="shared" si="61"/>
        <v>0</v>
      </c>
      <c r="L988" s="24">
        <f t="shared" si="62"/>
        <v>10</v>
      </c>
      <c r="M988" s="24" t="str">
        <f>VLOOKUP(L988,mês!A:B,2,0)</f>
        <v>Outubro</v>
      </c>
      <c r="N988" s="24" t="str">
        <f t="shared" si="63"/>
        <v xml:space="preserve">Diretoria </v>
      </c>
    </row>
    <row r="989" spans="1:14" ht="57" customHeight="1" x14ac:dyDescent="0.2">
      <c r="A989" s="24" t="s">
        <v>1198</v>
      </c>
      <c r="B989" s="25">
        <v>44602</v>
      </c>
      <c r="C989" s="26">
        <v>15106</v>
      </c>
      <c r="D989" s="26" t="s">
        <v>133</v>
      </c>
      <c r="E989" s="27" t="s">
        <v>216</v>
      </c>
      <c r="F989" s="28" t="s">
        <v>217</v>
      </c>
      <c r="G989" s="26" t="s">
        <v>68</v>
      </c>
      <c r="H989" s="29">
        <v>207.25</v>
      </c>
      <c r="J989" s="29">
        <f t="shared" si="60"/>
        <v>207.25</v>
      </c>
      <c r="K989" s="29">
        <f t="shared" si="61"/>
        <v>0</v>
      </c>
      <c r="L989" s="24">
        <f t="shared" si="62"/>
        <v>2</v>
      </c>
      <c r="M989" s="24" t="str">
        <f>VLOOKUP(L989,mês!A:B,2,0)</f>
        <v>Fevereiro</v>
      </c>
      <c r="N989" s="24" t="str">
        <f t="shared" si="63"/>
        <v xml:space="preserve">RORÇ </v>
      </c>
    </row>
    <row r="990" spans="1:14" ht="57" customHeight="1" x14ac:dyDescent="0.2">
      <c r="A990" s="24" t="s">
        <v>1198</v>
      </c>
      <c r="B990" s="25">
        <v>44636</v>
      </c>
      <c r="C990" s="26">
        <v>15227</v>
      </c>
      <c r="D990" s="26" t="s">
        <v>133</v>
      </c>
      <c r="E990" s="27" t="s">
        <v>1199</v>
      </c>
      <c r="F990" s="28" t="s">
        <v>1200</v>
      </c>
      <c r="G990" s="26" t="s">
        <v>68</v>
      </c>
      <c r="H990" s="29">
        <v>388.6</v>
      </c>
      <c r="J990" s="29">
        <f t="shared" si="60"/>
        <v>388.6</v>
      </c>
      <c r="K990" s="29">
        <f t="shared" si="61"/>
        <v>0</v>
      </c>
      <c r="L990" s="24">
        <f t="shared" si="62"/>
        <v>3</v>
      </c>
      <c r="M990" s="24" t="str">
        <f>VLOOKUP(L990,mês!A:B,2,0)</f>
        <v>Março</v>
      </c>
      <c r="N990" s="24" t="str">
        <f t="shared" si="63"/>
        <v xml:space="preserve">RORÇ </v>
      </c>
    </row>
    <row r="991" spans="1:14" ht="57" customHeight="1" x14ac:dyDescent="0.2">
      <c r="A991" s="24" t="s">
        <v>1198</v>
      </c>
      <c r="B991" s="25">
        <v>44651</v>
      </c>
      <c r="C991" s="26">
        <v>15300</v>
      </c>
      <c r="D991" s="26" t="s">
        <v>133</v>
      </c>
      <c r="E991" s="27" t="s">
        <v>338</v>
      </c>
      <c r="F991" s="28" t="s">
        <v>1201</v>
      </c>
      <c r="G991" s="26" t="s">
        <v>68</v>
      </c>
      <c r="H991" s="29">
        <v>900</v>
      </c>
      <c r="J991" s="29">
        <f t="shared" si="60"/>
        <v>900</v>
      </c>
      <c r="K991" s="29">
        <f t="shared" si="61"/>
        <v>0</v>
      </c>
      <c r="L991" s="24">
        <f t="shared" si="62"/>
        <v>3</v>
      </c>
      <c r="M991" s="24" t="str">
        <f>VLOOKUP(L991,mês!A:B,2,0)</f>
        <v>Março</v>
      </c>
      <c r="N991" s="24" t="str">
        <f t="shared" si="63"/>
        <v xml:space="preserve">RORÇ </v>
      </c>
    </row>
    <row r="992" spans="1:14" ht="57" customHeight="1" x14ac:dyDescent="0.2">
      <c r="A992" s="24" t="s">
        <v>1198</v>
      </c>
      <c r="B992" s="25">
        <v>44656</v>
      </c>
      <c r="C992" s="26">
        <v>15316</v>
      </c>
      <c r="D992" s="26" t="s">
        <v>133</v>
      </c>
      <c r="E992" s="27" t="s">
        <v>134</v>
      </c>
      <c r="F992" s="28" t="s">
        <v>1202</v>
      </c>
      <c r="G992" s="26" t="s">
        <v>68</v>
      </c>
      <c r="H992" s="29">
        <v>949</v>
      </c>
      <c r="J992" s="29">
        <f t="shared" si="60"/>
        <v>949</v>
      </c>
      <c r="K992" s="29">
        <f t="shared" si="61"/>
        <v>0</v>
      </c>
      <c r="L992" s="24">
        <f t="shared" si="62"/>
        <v>4</v>
      </c>
      <c r="M992" s="24" t="str">
        <f>VLOOKUP(L992,mês!A:B,2,0)</f>
        <v>Abril</v>
      </c>
      <c r="N992" s="24" t="str">
        <f t="shared" si="63"/>
        <v xml:space="preserve">RORÇ </v>
      </c>
    </row>
    <row r="993" spans="1:14" ht="57" customHeight="1" x14ac:dyDescent="0.2">
      <c r="A993" s="24" t="s">
        <v>1198</v>
      </c>
      <c r="B993" s="25">
        <v>44657</v>
      </c>
      <c r="C993" s="26">
        <v>15321</v>
      </c>
      <c r="D993" s="26" t="s">
        <v>133</v>
      </c>
      <c r="E993" s="27" t="s">
        <v>136</v>
      </c>
      <c r="F993" s="28" t="s">
        <v>1203</v>
      </c>
      <c r="G993" s="26" t="s">
        <v>68</v>
      </c>
      <c r="H993" s="29">
        <v>850</v>
      </c>
      <c r="J993" s="29">
        <f t="shared" si="60"/>
        <v>850</v>
      </c>
      <c r="K993" s="29">
        <f t="shared" si="61"/>
        <v>0</v>
      </c>
      <c r="L993" s="24">
        <f t="shared" si="62"/>
        <v>4</v>
      </c>
      <c r="M993" s="24" t="str">
        <f>VLOOKUP(L993,mês!A:B,2,0)</f>
        <v>Abril</v>
      </c>
      <c r="N993" s="24" t="str">
        <f t="shared" si="63"/>
        <v xml:space="preserve">RORÇ </v>
      </c>
    </row>
    <row r="994" spans="1:14" ht="57" customHeight="1" x14ac:dyDescent="0.2">
      <c r="A994" s="24" t="s">
        <v>1198</v>
      </c>
      <c r="B994" s="25">
        <v>44665</v>
      </c>
      <c r="C994" s="26">
        <v>15337</v>
      </c>
      <c r="D994" s="26" t="s">
        <v>133</v>
      </c>
      <c r="E994" s="27" t="s">
        <v>214</v>
      </c>
      <c r="F994" s="28" t="s">
        <v>1204</v>
      </c>
      <c r="G994" s="26" t="s">
        <v>68</v>
      </c>
      <c r="H994" s="29">
        <v>9.5500000000000007</v>
      </c>
      <c r="J994" s="29">
        <f t="shared" si="60"/>
        <v>9.5500000000000007</v>
      </c>
      <c r="K994" s="29">
        <f t="shared" si="61"/>
        <v>0</v>
      </c>
      <c r="L994" s="24">
        <f t="shared" si="62"/>
        <v>4</v>
      </c>
      <c r="M994" s="24" t="str">
        <f>VLOOKUP(L994,mês!A:B,2,0)</f>
        <v>Abril</v>
      </c>
      <c r="N994" s="24" t="str">
        <f t="shared" si="63"/>
        <v xml:space="preserve">RORÇ </v>
      </c>
    </row>
    <row r="995" spans="1:14" ht="57" customHeight="1" x14ac:dyDescent="0.2">
      <c r="A995" s="24" t="s">
        <v>1198</v>
      </c>
      <c r="B995" s="25">
        <v>44683</v>
      </c>
      <c r="C995" s="26">
        <v>15428</v>
      </c>
      <c r="D995" s="26" t="s">
        <v>133</v>
      </c>
      <c r="E995" s="27" t="s">
        <v>227</v>
      </c>
      <c r="F995" s="28" t="s">
        <v>229</v>
      </c>
      <c r="G995" s="26" t="s">
        <v>68</v>
      </c>
      <c r="H995" s="29">
        <v>114.6</v>
      </c>
      <c r="J995" s="29">
        <f t="shared" si="60"/>
        <v>114.6</v>
      </c>
      <c r="K995" s="29">
        <f t="shared" si="61"/>
        <v>0</v>
      </c>
      <c r="L995" s="24">
        <f t="shared" si="62"/>
        <v>5</v>
      </c>
      <c r="M995" s="24" t="str">
        <f>VLOOKUP(L995,mês!A:B,2,0)</f>
        <v>Maio</v>
      </c>
      <c r="N995" s="24" t="str">
        <f t="shared" si="63"/>
        <v xml:space="preserve">RORÇ </v>
      </c>
    </row>
    <row r="996" spans="1:14" ht="57" customHeight="1" x14ac:dyDescent="0.2">
      <c r="A996" s="24" t="s">
        <v>1198</v>
      </c>
      <c r="B996" s="25">
        <v>44684</v>
      </c>
      <c r="C996" s="26">
        <v>15444</v>
      </c>
      <c r="D996" s="26" t="s">
        <v>133</v>
      </c>
      <c r="E996" s="27" t="s">
        <v>227</v>
      </c>
      <c r="F996" s="28" t="s">
        <v>229</v>
      </c>
      <c r="G996" s="26" t="s">
        <v>68</v>
      </c>
      <c r="H996" s="29">
        <v>3.47</v>
      </c>
      <c r="J996" s="29">
        <f t="shared" si="60"/>
        <v>3.47</v>
      </c>
      <c r="K996" s="29">
        <f t="shared" si="61"/>
        <v>0</v>
      </c>
      <c r="L996" s="24">
        <f t="shared" si="62"/>
        <v>5</v>
      </c>
      <c r="M996" s="24" t="str">
        <f>VLOOKUP(L996,mês!A:B,2,0)</f>
        <v>Maio</v>
      </c>
      <c r="N996" s="24" t="str">
        <f t="shared" si="63"/>
        <v xml:space="preserve">RORÇ </v>
      </c>
    </row>
    <row r="997" spans="1:14" ht="57" customHeight="1" x14ac:dyDescent="0.2">
      <c r="A997" s="24" t="s">
        <v>1198</v>
      </c>
      <c r="B997" s="25">
        <v>44684</v>
      </c>
      <c r="C997" s="26">
        <v>15448</v>
      </c>
      <c r="D997" s="26" t="s">
        <v>133</v>
      </c>
      <c r="E997" s="27" t="s">
        <v>227</v>
      </c>
      <c r="F997" s="28" t="s">
        <v>217</v>
      </c>
      <c r="G997" s="26" t="s">
        <v>68</v>
      </c>
      <c r="H997" s="29">
        <v>45.17</v>
      </c>
      <c r="J997" s="29">
        <f t="shared" si="60"/>
        <v>45.17</v>
      </c>
      <c r="K997" s="29">
        <f t="shared" si="61"/>
        <v>0</v>
      </c>
      <c r="L997" s="24">
        <f t="shared" si="62"/>
        <v>5</v>
      </c>
      <c r="M997" s="24" t="str">
        <f>VLOOKUP(L997,mês!A:B,2,0)</f>
        <v>Maio</v>
      </c>
      <c r="N997" s="24" t="str">
        <f t="shared" si="63"/>
        <v xml:space="preserve">RORÇ </v>
      </c>
    </row>
    <row r="998" spans="1:14" ht="57" customHeight="1" x14ac:dyDescent="0.2">
      <c r="A998" s="24" t="s">
        <v>1198</v>
      </c>
      <c r="B998" s="25">
        <v>44692</v>
      </c>
      <c r="C998" s="26">
        <v>15533</v>
      </c>
      <c r="D998" s="26" t="s">
        <v>133</v>
      </c>
      <c r="E998" s="27" t="s">
        <v>227</v>
      </c>
      <c r="F998" s="28" t="s">
        <v>229</v>
      </c>
      <c r="G998" s="26" t="s">
        <v>68</v>
      </c>
      <c r="H998" s="29">
        <v>0.04</v>
      </c>
      <c r="J998" s="29">
        <f t="shared" si="60"/>
        <v>0.04</v>
      </c>
      <c r="K998" s="29">
        <f t="shared" si="61"/>
        <v>0</v>
      </c>
      <c r="L998" s="24">
        <f t="shared" si="62"/>
        <v>5</v>
      </c>
      <c r="M998" s="24" t="str">
        <f>VLOOKUP(L998,mês!A:B,2,0)</f>
        <v>Maio</v>
      </c>
      <c r="N998" s="24" t="str">
        <f t="shared" si="63"/>
        <v xml:space="preserve">RORÇ </v>
      </c>
    </row>
    <row r="999" spans="1:14" ht="57" customHeight="1" x14ac:dyDescent="0.2">
      <c r="A999" s="24" t="s">
        <v>1198</v>
      </c>
      <c r="B999" s="25">
        <v>44692</v>
      </c>
      <c r="C999" s="26">
        <v>15532</v>
      </c>
      <c r="D999" s="26" t="s">
        <v>133</v>
      </c>
      <c r="E999" s="27" t="s">
        <v>227</v>
      </c>
      <c r="F999" s="28" t="s">
        <v>229</v>
      </c>
      <c r="G999" s="26" t="s">
        <v>68</v>
      </c>
      <c r="H999" s="29">
        <v>17.5</v>
      </c>
      <c r="J999" s="29">
        <f t="shared" si="60"/>
        <v>17.5</v>
      </c>
      <c r="K999" s="29">
        <f t="shared" si="61"/>
        <v>0</v>
      </c>
      <c r="L999" s="24">
        <f t="shared" si="62"/>
        <v>5</v>
      </c>
      <c r="M999" s="24" t="str">
        <f>VLOOKUP(L999,mês!A:B,2,0)</f>
        <v>Maio</v>
      </c>
      <c r="N999" s="24" t="str">
        <f t="shared" si="63"/>
        <v xml:space="preserve">RORÇ </v>
      </c>
    </row>
    <row r="1000" spans="1:14" ht="57" customHeight="1" x14ac:dyDescent="0.2">
      <c r="A1000" s="24" t="s">
        <v>1198</v>
      </c>
      <c r="B1000" s="25">
        <v>44692</v>
      </c>
      <c r="C1000" s="26">
        <v>15534</v>
      </c>
      <c r="D1000" s="26" t="s">
        <v>133</v>
      </c>
      <c r="E1000" s="27" t="s">
        <v>227</v>
      </c>
      <c r="F1000" s="28" t="s">
        <v>229</v>
      </c>
      <c r="G1000" s="26" t="s">
        <v>68</v>
      </c>
      <c r="H1000" s="29">
        <v>8.82</v>
      </c>
      <c r="J1000" s="29">
        <f t="shared" si="60"/>
        <v>8.82</v>
      </c>
      <c r="K1000" s="29">
        <f t="shared" si="61"/>
        <v>0</v>
      </c>
      <c r="L1000" s="24">
        <f t="shared" si="62"/>
        <v>5</v>
      </c>
      <c r="M1000" s="24" t="str">
        <f>VLOOKUP(L1000,mês!A:B,2,0)</f>
        <v>Maio</v>
      </c>
      <c r="N1000" s="24" t="str">
        <f t="shared" si="63"/>
        <v xml:space="preserve">RORÇ </v>
      </c>
    </row>
    <row r="1001" spans="1:14" ht="57" customHeight="1" x14ac:dyDescent="0.2">
      <c r="A1001" s="24" t="s">
        <v>1198</v>
      </c>
      <c r="B1001" s="25">
        <v>44698</v>
      </c>
      <c r="C1001" s="26">
        <v>15590</v>
      </c>
      <c r="D1001" s="26" t="s">
        <v>133</v>
      </c>
      <c r="E1001" s="27" t="s">
        <v>345</v>
      </c>
      <c r="F1001" s="28" t="s">
        <v>1205</v>
      </c>
      <c r="G1001" s="26" t="s">
        <v>68</v>
      </c>
      <c r="H1001" s="29">
        <v>1372</v>
      </c>
      <c r="J1001" s="29">
        <f t="shared" si="60"/>
        <v>1372</v>
      </c>
      <c r="K1001" s="29">
        <f t="shared" si="61"/>
        <v>0</v>
      </c>
      <c r="L1001" s="24">
        <f t="shared" si="62"/>
        <v>5</v>
      </c>
      <c r="M1001" s="24" t="str">
        <f>VLOOKUP(L1001,mês!A:B,2,0)</f>
        <v>Maio</v>
      </c>
      <c r="N1001" s="24" t="str">
        <f t="shared" si="63"/>
        <v xml:space="preserve">RORÇ </v>
      </c>
    </row>
    <row r="1002" spans="1:14" ht="57" customHeight="1" x14ac:dyDescent="0.2">
      <c r="A1002" s="24" t="s">
        <v>1198</v>
      </c>
      <c r="B1002" s="25">
        <v>44711</v>
      </c>
      <c r="C1002" s="26">
        <v>15624</v>
      </c>
      <c r="D1002" s="26" t="s">
        <v>133</v>
      </c>
      <c r="E1002" s="27" t="s">
        <v>214</v>
      </c>
      <c r="F1002" s="28" t="s">
        <v>1206</v>
      </c>
      <c r="G1002" s="26" t="s">
        <v>68</v>
      </c>
      <c r="H1002" s="29">
        <v>8.52</v>
      </c>
      <c r="J1002" s="29">
        <f t="shared" si="60"/>
        <v>8.52</v>
      </c>
      <c r="K1002" s="29">
        <f t="shared" si="61"/>
        <v>0</v>
      </c>
      <c r="L1002" s="24">
        <f t="shared" si="62"/>
        <v>5</v>
      </c>
      <c r="M1002" s="24" t="str">
        <f>VLOOKUP(L1002,mês!A:B,2,0)</f>
        <v>Maio</v>
      </c>
      <c r="N1002" s="24" t="str">
        <f t="shared" si="63"/>
        <v xml:space="preserve">RORÇ </v>
      </c>
    </row>
    <row r="1003" spans="1:14" ht="57" customHeight="1" x14ac:dyDescent="0.2">
      <c r="A1003" s="24" t="s">
        <v>1198</v>
      </c>
      <c r="B1003" s="25">
        <v>44719</v>
      </c>
      <c r="C1003" s="26">
        <v>15659</v>
      </c>
      <c r="D1003" s="26" t="s">
        <v>133</v>
      </c>
      <c r="E1003" s="27" t="s">
        <v>165</v>
      </c>
      <c r="F1003" s="28" t="s">
        <v>1207</v>
      </c>
      <c r="G1003" s="26" t="s">
        <v>68</v>
      </c>
      <c r="H1003" s="29">
        <v>1110</v>
      </c>
      <c r="J1003" s="29">
        <f t="shared" si="60"/>
        <v>1110</v>
      </c>
      <c r="K1003" s="29">
        <f t="shared" si="61"/>
        <v>0</v>
      </c>
      <c r="L1003" s="24">
        <f t="shared" si="62"/>
        <v>6</v>
      </c>
      <c r="M1003" s="24" t="str">
        <f>VLOOKUP(L1003,mês!A:B,2,0)</f>
        <v>Junho</v>
      </c>
      <c r="N1003" s="24" t="str">
        <f t="shared" si="63"/>
        <v xml:space="preserve">RORÇ </v>
      </c>
    </row>
    <row r="1004" spans="1:14" ht="57" customHeight="1" x14ac:dyDescent="0.2">
      <c r="A1004" s="24" t="s">
        <v>1198</v>
      </c>
      <c r="B1004" s="25">
        <v>44720</v>
      </c>
      <c r="C1004" s="26">
        <v>15663</v>
      </c>
      <c r="D1004" s="26" t="s">
        <v>133</v>
      </c>
      <c r="E1004" s="27" t="s">
        <v>136</v>
      </c>
      <c r="F1004" s="28" t="s">
        <v>1208</v>
      </c>
      <c r="G1004" s="26" t="s">
        <v>68</v>
      </c>
      <c r="H1004" s="29">
        <v>380</v>
      </c>
      <c r="J1004" s="29">
        <f t="shared" si="60"/>
        <v>380</v>
      </c>
      <c r="K1004" s="29">
        <f t="shared" si="61"/>
        <v>0</v>
      </c>
      <c r="L1004" s="24">
        <f t="shared" si="62"/>
        <v>6</v>
      </c>
      <c r="M1004" s="24" t="str">
        <f>VLOOKUP(L1004,mês!A:B,2,0)</f>
        <v>Junho</v>
      </c>
      <c r="N1004" s="24" t="str">
        <f t="shared" si="63"/>
        <v xml:space="preserve">RORÇ </v>
      </c>
    </row>
    <row r="1005" spans="1:14" ht="57" customHeight="1" x14ac:dyDescent="0.2">
      <c r="A1005" s="24" t="s">
        <v>1198</v>
      </c>
      <c r="B1005" s="25">
        <v>44743</v>
      </c>
      <c r="C1005" s="26">
        <v>15721</v>
      </c>
      <c r="D1005" s="26" t="s">
        <v>133</v>
      </c>
      <c r="E1005" s="27" t="s">
        <v>173</v>
      </c>
      <c r="F1005" s="28" t="s">
        <v>1209</v>
      </c>
      <c r="G1005" s="26" t="s">
        <v>68</v>
      </c>
      <c r="H1005" s="29">
        <v>0</v>
      </c>
      <c r="J1005" s="29">
        <f t="shared" si="60"/>
        <v>0</v>
      </c>
      <c r="K1005" s="29">
        <f t="shared" si="61"/>
        <v>0</v>
      </c>
      <c r="L1005" s="24">
        <f t="shared" si="62"/>
        <v>7</v>
      </c>
      <c r="M1005" s="24" t="str">
        <f>VLOOKUP(L1005,mês!A:B,2,0)</f>
        <v>Julho</v>
      </c>
      <c r="N1005" s="24" t="str">
        <f t="shared" si="63"/>
        <v xml:space="preserve">RORÇ </v>
      </c>
    </row>
    <row r="1006" spans="1:14" ht="57" customHeight="1" x14ac:dyDescent="0.2">
      <c r="A1006" s="24" t="s">
        <v>1198</v>
      </c>
      <c r="B1006" s="25">
        <v>44746</v>
      </c>
      <c r="C1006" s="26">
        <v>15726</v>
      </c>
      <c r="D1006" s="26" t="s">
        <v>133</v>
      </c>
      <c r="E1006" s="27" t="s">
        <v>218</v>
      </c>
      <c r="F1006" s="28" t="s">
        <v>1210</v>
      </c>
      <c r="G1006" s="26" t="s">
        <v>68</v>
      </c>
      <c r="H1006" s="29">
        <v>8.52</v>
      </c>
      <c r="J1006" s="29">
        <f t="shared" si="60"/>
        <v>8.52</v>
      </c>
      <c r="K1006" s="29">
        <f t="shared" si="61"/>
        <v>0</v>
      </c>
      <c r="L1006" s="24">
        <f t="shared" si="62"/>
        <v>7</v>
      </c>
      <c r="M1006" s="24" t="str">
        <f>VLOOKUP(L1006,mês!A:B,2,0)</f>
        <v>Julho</v>
      </c>
      <c r="N1006" s="24" t="str">
        <f t="shared" si="63"/>
        <v xml:space="preserve">RORÇ </v>
      </c>
    </row>
    <row r="1007" spans="1:14" ht="57" customHeight="1" x14ac:dyDescent="0.2">
      <c r="A1007" s="24" t="s">
        <v>1198</v>
      </c>
      <c r="B1007" s="25">
        <v>44796</v>
      </c>
      <c r="C1007" s="26">
        <v>15899</v>
      </c>
      <c r="D1007" s="26" t="s">
        <v>133</v>
      </c>
      <c r="E1007" s="27" t="s">
        <v>142</v>
      </c>
      <c r="F1007" s="28" t="s">
        <v>1211</v>
      </c>
      <c r="G1007" s="26" t="s">
        <v>68</v>
      </c>
      <c r="H1007" s="29">
        <v>2409</v>
      </c>
      <c r="J1007" s="29">
        <f t="shared" si="60"/>
        <v>2409</v>
      </c>
      <c r="K1007" s="29">
        <f t="shared" si="61"/>
        <v>0</v>
      </c>
      <c r="L1007" s="24">
        <f t="shared" si="62"/>
        <v>8</v>
      </c>
      <c r="M1007" s="24" t="str">
        <f>VLOOKUP(L1007,mês!A:B,2,0)</f>
        <v>Agosto</v>
      </c>
      <c r="N1007" s="24" t="str">
        <f t="shared" si="63"/>
        <v xml:space="preserve">RORÇ </v>
      </c>
    </row>
    <row r="1008" spans="1:14" ht="57" customHeight="1" x14ac:dyDescent="0.2">
      <c r="A1008" s="24" t="s">
        <v>1198</v>
      </c>
      <c r="B1008" s="25">
        <v>44812</v>
      </c>
      <c r="C1008" s="26">
        <v>16006</v>
      </c>
      <c r="D1008" s="26" t="s">
        <v>133</v>
      </c>
      <c r="E1008" s="27" t="s">
        <v>235</v>
      </c>
      <c r="F1008" s="28" t="s">
        <v>1212</v>
      </c>
      <c r="G1008" s="26" t="s">
        <v>68</v>
      </c>
      <c r="H1008" s="29">
        <v>912.05</v>
      </c>
      <c r="J1008" s="29">
        <f t="shared" si="60"/>
        <v>912.05</v>
      </c>
      <c r="K1008" s="29">
        <f t="shared" si="61"/>
        <v>0</v>
      </c>
      <c r="L1008" s="24">
        <f t="shared" si="62"/>
        <v>9</v>
      </c>
      <c r="M1008" s="24" t="str">
        <f>VLOOKUP(L1008,mês!A:B,2,0)</f>
        <v>Setembro</v>
      </c>
      <c r="N1008" s="24" t="str">
        <f t="shared" si="63"/>
        <v xml:space="preserve">RORÇ </v>
      </c>
    </row>
    <row r="1009" spans="1:14" ht="57" customHeight="1" x14ac:dyDescent="0.2">
      <c r="A1009" s="24" t="s">
        <v>1198</v>
      </c>
      <c r="B1009" s="25">
        <v>44818</v>
      </c>
      <c r="C1009" s="26">
        <v>16055</v>
      </c>
      <c r="D1009" s="26" t="s">
        <v>133</v>
      </c>
      <c r="E1009" s="27" t="s">
        <v>350</v>
      </c>
      <c r="F1009" s="28" t="s">
        <v>1213</v>
      </c>
      <c r="G1009" s="26" t="s">
        <v>68</v>
      </c>
      <c r="H1009" s="29">
        <v>6665.15</v>
      </c>
      <c r="J1009" s="29">
        <f t="shared" si="60"/>
        <v>6665.15</v>
      </c>
      <c r="K1009" s="29">
        <f t="shared" si="61"/>
        <v>0</v>
      </c>
      <c r="L1009" s="24">
        <f t="shared" si="62"/>
        <v>9</v>
      </c>
      <c r="M1009" s="24" t="str">
        <f>VLOOKUP(L1009,mês!A:B,2,0)</f>
        <v>Setembro</v>
      </c>
      <c r="N1009" s="24" t="str">
        <f t="shared" si="63"/>
        <v xml:space="preserve">RORÇ </v>
      </c>
    </row>
    <row r="1010" spans="1:14" ht="57" customHeight="1" x14ac:dyDescent="0.2">
      <c r="A1010" s="24" t="s">
        <v>1198</v>
      </c>
      <c r="B1010" s="25">
        <v>44830</v>
      </c>
      <c r="C1010" s="26">
        <v>16095</v>
      </c>
      <c r="D1010" s="26" t="s">
        <v>133</v>
      </c>
      <c r="E1010" s="27" t="s">
        <v>231</v>
      </c>
      <c r="F1010" s="28" t="s">
        <v>1214</v>
      </c>
      <c r="G1010" s="26" t="s">
        <v>68</v>
      </c>
      <c r="H1010" s="29">
        <v>3864</v>
      </c>
      <c r="J1010" s="29">
        <f t="shared" si="60"/>
        <v>3864</v>
      </c>
      <c r="K1010" s="29">
        <f t="shared" si="61"/>
        <v>0</v>
      </c>
      <c r="L1010" s="24">
        <f t="shared" si="62"/>
        <v>9</v>
      </c>
      <c r="M1010" s="24" t="str">
        <f>VLOOKUP(L1010,mês!A:B,2,0)</f>
        <v>Setembro</v>
      </c>
      <c r="N1010" s="24" t="str">
        <f t="shared" si="63"/>
        <v xml:space="preserve">RORÇ </v>
      </c>
    </row>
    <row r="1011" spans="1:14" ht="57" customHeight="1" x14ac:dyDescent="0.2">
      <c r="A1011" s="24" t="s">
        <v>1198</v>
      </c>
      <c r="B1011" s="25">
        <v>44831</v>
      </c>
      <c r="C1011" s="26">
        <v>16099</v>
      </c>
      <c r="D1011" s="26" t="s">
        <v>133</v>
      </c>
      <c r="E1011" s="27" t="s">
        <v>1215</v>
      </c>
      <c r="F1011" s="28" t="s">
        <v>1216</v>
      </c>
      <c r="G1011" s="26" t="s">
        <v>68</v>
      </c>
      <c r="H1011" s="29">
        <v>2457.5100000000002</v>
      </c>
      <c r="J1011" s="29">
        <f t="shared" si="60"/>
        <v>2457.5100000000002</v>
      </c>
      <c r="K1011" s="29">
        <f t="shared" si="61"/>
        <v>0</v>
      </c>
      <c r="L1011" s="24">
        <f t="shared" si="62"/>
        <v>9</v>
      </c>
      <c r="M1011" s="24" t="str">
        <f>VLOOKUP(L1011,mês!A:B,2,0)</f>
        <v>Setembro</v>
      </c>
      <c r="N1011" s="24" t="str">
        <f t="shared" si="63"/>
        <v xml:space="preserve">RORÇ </v>
      </c>
    </row>
    <row r="1012" spans="1:14" ht="57" customHeight="1" x14ac:dyDescent="0.2">
      <c r="A1012" s="24" t="s">
        <v>1198</v>
      </c>
      <c r="B1012" s="25">
        <v>44832</v>
      </c>
      <c r="C1012" s="26">
        <v>16107</v>
      </c>
      <c r="D1012" s="26" t="s">
        <v>133</v>
      </c>
      <c r="E1012" s="27" t="s">
        <v>415</v>
      </c>
      <c r="F1012" s="28" t="s">
        <v>1217</v>
      </c>
      <c r="G1012" s="26" t="s">
        <v>68</v>
      </c>
      <c r="H1012" s="29">
        <v>77.44</v>
      </c>
      <c r="J1012" s="29">
        <f t="shared" si="60"/>
        <v>77.44</v>
      </c>
      <c r="K1012" s="29">
        <f t="shared" si="61"/>
        <v>0</v>
      </c>
      <c r="L1012" s="24">
        <f t="shared" si="62"/>
        <v>9</v>
      </c>
      <c r="M1012" s="24" t="str">
        <f>VLOOKUP(L1012,mês!A:B,2,0)</f>
        <v>Setembro</v>
      </c>
      <c r="N1012" s="24" t="str">
        <f t="shared" si="63"/>
        <v xml:space="preserve">RORÇ </v>
      </c>
    </row>
    <row r="1013" spans="1:14" ht="57" customHeight="1" x14ac:dyDescent="0.2">
      <c r="A1013" s="24" t="s">
        <v>1198</v>
      </c>
      <c r="B1013" s="25">
        <v>44845</v>
      </c>
      <c r="C1013" s="26">
        <v>16185</v>
      </c>
      <c r="D1013" s="26" t="s">
        <v>133</v>
      </c>
      <c r="E1013" s="27" t="s">
        <v>235</v>
      </c>
      <c r="F1013" s="28" t="s">
        <v>217</v>
      </c>
      <c r="G1013" s="26" t="s">
        <v>68</v>
      </c>
      <c r="H1013" s="29">
        <v>508.9</v>
      </c>
      <c r="J1013" s="29">
        <f t="shared" si="60"/>
        <v>508.9</v>
      </c>
      <c r="K1013" s="29">
        <f t="shared" si="61"/>
        <v>0</v>
      </c>
      <c r="L1013" s="24">
        <f t="shared" si="62"/>
        <v>10</v>
      </c>
      <c r="M1013" s="24" t="str">
        <f>VLOOKUP(L1013,mês!A:B,2,0)</f>
        <v>Outubro</v>
      </c>
      <c r="N1013" s="24" t="str">
        <f t="shared" si="63"/>
        <v xml:space="preserve">RORÇ </v>
      </c>
    </row>
    <row r="1014" spans="1:14" ht="57" customHeight="1" x14ac:dyDescent="0.2">
      <c r="A1014" s="24" t="s">
        <v>1198</v>
      </c>
      <c r="B1014" s="25">
        <v>44865</v>
      </c>
      <c r="C1014" s="26">
        <v>16237</v>
      </c>
      <c r="D1014" s="26" t="s">
        <v>133</v>
      </c>
      <c r="E1014" s="27" t="s">
        <v>245</v>
      </c>
      <c r="F1014" s="28" t="s">
        <v>1218</v>
      </c>
      <c r="G1014" s="26" t="s">
        <v>68</v>
      </c>
      <c r="H1014" s="29">
        <v>8.52</v>
      </c>
      <c r="J1014" s="29">
        <f t="shared" si="60"/>
        <v>8.52</v>
      </c>
      <c r="K1014" s="29">
        <f t="shared" si="61"/>
        <v>0</v>
      </c>
      <c r="L1014" s="24">
        <f t="shared" si="62"/>
        <v>10</v>
      </c>
      <c r="M1014" s="24" t="str">
        <f>VLOOKUP(L1014,mês!A:B,2,0)</f>
        <v>Outubro</v>
      </c>
      <c r="N1014" s="24" t="str">
        <f t="shared" si="63"/>
        <v xml:space="preserve">RORÇ </v>
      </c>
    </row>
    <row r="1015" spans="1:14" ht="57" customHeight="1" x14ac:dyDescent="0.2">
      <c r="A1015" s="24" t="s">
        <v>1198</v>
      </c>
      <c r="B1015" s="25">
        <v>44868</v>
      </c>
      <c r="C1015" s="26">
        <v>16253</v>
      </c>
      <c r="D1015" s="26" t="s">
        <v>133</v>
      </c>
      <c r="E1015" s="27" t="s">
        <v>245</v>
      </c>
      <c r="F1015" s="28" t="s">
        <v>1219</v>
      </c>
      <c r="G1015" s="26" t="s">
        <v>68</v>
      </c>
      <c r="H1015" s="29">
        <v>8.52</v>
      </c>
      <c r="J1015" s="29">
        <f t="shared" si="60"/>
        <v>8.52</v>
      </c>
      <c r="K1015" s="29">
        <f t="shared" si="61"/>
        <v>0</v>
      </c>
      <c r="L1015" s="24">
        <f t="shared" si="62"/>
        <v>11</v>
      </c>
      <c r="M1015" s="24" t="str">
        <f>VLOOKUP(L1015,mês!A:B,2,0)</f>
        <v>Novembro</v>
      </c>
      <c r="N1015" s="24" t="str">
        <f t="shared" si="63"/>
        <v xml:space="preserve">RORÇ </v>
      </c>
    </row>
    <row r="1016" spans="1:14" ht="57" customHeight="1" x14ac:dyDescent="0.2">
      <c r="A1016" s="24" t="s">
        <v>1198</v>
      </c>
      <c r="B1016" s="25">
        <v>44875</v>
      </c>
      <c r="C1016" s="26">
        <v>16299</v>
      </c>
      <c r="D1016" s="26" t="s">
        <v>133</v>
      </c>
      <c r="E1016" s="27" t="s">
        <v>258</v>
      </c>
      <c r="F1016" s="28" t="s">
        <v>1220</v>
      </c>
      <c r="G1016" s="26" t="s">
        <v>68</v>
      </c>
      <c r="H1016" s="29">
        <v>1733.61</v>
      </c>
      <c r="J1016" s="29">
        <f t="shared" si="60"/>
        <v>1733.61</v>
      </c>
      <c r="K1016" s="29">
        <f t="shared" si="61"/>
        <v>0</v>
      </c>
      <c r="L1016" s="24">
        <f t="shared" si="62"/>
        <v>11</v>
      </c>
      <c r="M1016" s="24" t="str">
        <f>VLOOKUP(L1016,mês!A:B,2,0)</f>
        <v>Novembro</v>
      </c>
      <c r="N1016" s="24" t="str">
        <f t="shared" si="63"/>
        <v xml:space="preserve">RORÇ </v>
      </c>
    </row>
    <row r="1017" spans="1:14" ht="57" customHeight="1" x14ac:dyDescent="0.2">
      <c r="A1017" s="24" t="s">
        <v>1198</v>
      </c>
      <c r="B1017" s="25">
        <v>44886</v>
      </c>
      <c r="C1017" s="26">
        <v>16324</v>
      </c>
      <c r="D1017" s="26" t="s">
        <v>133</v>
      </c>
      <c r="E1017" s="27" t="s">
        <v>1221</v>
      </c>
      <c r="F1017" s="28" t="s">
        <v>1222</v>
      </c>
      <c r="G1017" s="26" t="s">
        <v>68</v>
      </c>
      <c r="H1017" s="29">
        <v>5200</v>
      </c>
      <c r="J1017" s="29">
        <f t="shared" si="60"/>
        <v>5200</v>
      </c>
      <c r="K1017" s="29">
        <f t="shared" si="61"/>
        <v>0</v>
      </c>
      <c r="L1017" s="24">
        <f t="shared" si="62"/>
        <v>11</v>
      </c>
      <c r="M1017" s="24" t="str">
        <f>VLOOKUP(L1017,mês!A:B,2,0)</f>
        <v>Novembro</v>
      </c>
      <c r="N1017" s="24" t="str">
        <f t="shared" si="63"/>
        <v xml:space="preserve">RORÇ </v>
      </c>
    </row>
    <row r="1018" spans="1:14" ht="57" customHeight="1" x14ac:dyDescent="0.2">
      <c r="A1018" s="24" t="s">
        <v>1198</v>
      </c>
      <c r="B1018" s="25">
        <v>44893</v>
      </c>
      <c r="C1018" s="26">
        <v>16342</v>
      </c>
      <c r="D1018" s="26" t="s">
        <v>133</v>
      </c>
      <c r="E1018" s="27" t="s">
        <v>152</v>
      </c>
      <c r="F1018" s="28" t="s">
        <v>1223</v>
      </c>
      <c r="G1018" s="26" t="s">
        <v>68</v>
      </c>
      <c r="H1018" s="29">
        <v>0</v>
      </c>
      <c r="J1018" s="29">
        <f t="shared" si="60"/>
        <v>0</v>
      </c>
      <c r="K1018" s="29">
        <f t="shared" si="61"/>
        <v>0</v>
      </c>
      <c r="L1018" s="24">
        <f t="shared" si="62"/>
        <v>11</v>
      </c>
      <c r="M1018" s="24" t="str">
        <f>VLOOKUP(L1018,mês!A:B,2,0)</f>
        <v>Novembro</v>
      </c>
      <c r="N1018" s="24" t="str">
        <f t="shared" si="63"/>
        <v xml:space="preserve">RORÇ </v>
      </c>
    </row>
    <row r="1019" spans="1:14" ht="57" customHeight="1" x14ac:dyDescent="0.2">
      <c r="A1019" s="24" t="s">
        <v>1198</v>
      </c>
      <c r="B1019" s="25">
        <v>44907</v>
      </c>
      <c r="C1019" s="26">
        <v>16407</v>
      </c>
      <c r="D1019" s="26" t="s">
        <v>133</v>
      </c>
      <c r="E1019" s="27" t="s">
        <v>235</v>
      </c>
      <c r="F1019" s="28" t="s">
        <v>217</v>
      </c>
      <c r="G1019" s="26" t="s">
        <v>68</v>
      </c>
      <c r="H1019" s="29">
        <v>532.65</v>
      </c>
      <c r="J1019" s="29">
        <f t="shared" si="60"/>
        <v>532.65</v>
      </c>
      <c r="K1019" s="29">
        <f t="shared" si="61"/>
        <v>0</v>
      </c>
      <c r="L1019" s="24">
        <f t="shared" si="62"/>
        <v>12</v>
      </c>
      <c r="M1019" s="24" t="str">
        <f>VLOOKUP(L1019,mês!A:B,2,0)</f>
        <v>Dezembro</v>
      </c>
      <c r="N1019" s="24" t="str">
        <f t="shared" si="63"/>
        <v xml:space="preserve">RORÇ </v>
      </c>
    </row>
    <row r="1020" spans="1:14" ht="57" customHeight="1" x14ac:dyDescent="0.2">
      <c r="A1020" s="24" t="s">
        <v>1198</v>
      </c>
      <c r="B1020" s="25">
        <v>44908</v>
      </c>
      <c r="C1020" s="26">
        <v>16387</v>
      </c>
      <c r="D1020" s="26" t="s">
        <v>133</v>
      </c>
      <c r="E1020" s="27" t="s">
        <v>245</v>
      </c>
      <c r="F1020" s="28" t="s">
        <v>1224</v>
      </c>
      <c r="G1020" s="26" t="s">
        <v>68</v>
      </c>
      <c r="H1020" s="29">
        <v>8.52</v>
      </c>
      <c r="J1020" s="29">
        <f t="shared" si="60"/>
        <v>8.52</v>
      </c>
      <c r="K1020" s="29">
        <f t="shared" si="61"/>
        <v>0</v>
      </c>
      <c r="L1020" s="24">
        <f t="shared" si="62"/>
        <v>12</v>
      </c>
      <c r="M1020" s="24" t="str">
        <f>VLOOKUP(L1020,mês!A:B,2,0)</f>
        <v>Dezembro</v>
      </c>
      <c r="N1020" s="24" t="str">
        <f t="shared" si="63"/>
        <v xml:space="preserve">RORÇ </v>
      </c>
    </row>
    <row r="1021" spans="1:14" ht="57" customHeight="1" x14ac:dyDescent="0.2">
      <c r="A1021" s="24" t="s">
        <v>1225</v>
      </c>
      <c r="B1021" s="25">
        <v>44740</v>
      </c>
      <c r="C1021" s="26">
        <v>15699</v>
      </c>
      <c r="D1021" s="26" t="s">
        <v>151</v>
      </c>
      <c r="E1021" s="27" t="s">
        <v>169</v>
      </c>
      <c r="F1021" s="28" t="s">
        <v>1226</v>
      </c>
      <c r="G1021" s="26" t="s">
        <v>68</v>
      </c>
      <c r="H1021" s="29">
        <v>5159</v>
      </c>
      <c r="J1021" s="29">
        <f t="shared" si="60"/>
        <v>5159</v>
      </c>
      <c r="K1021" s="29">
        <f t="shared" si="61"/>
        <v>0</v>
      </c>
      <c r="L1021" s="24">
        <f t="shared" si="62"/>
        <v>6</v>
      </c>
      <c r="M1021" s="24" t="str">
        <f>VLOOKUP(L1021,mês!A:B,2,0)</f>
        <v>Junho</v>
      </c>
      <c r="N1021" s="24" t="str">
        <f t="shared" si="63"/>
        <v xml:space="preserve">CONVÊNIO </v>
      </c>
    </row>
    <row r="1022" spans="1:14" ht="57" customHeight="1" x14ac:dyDescent="0.2">
      <c r="A1022" s="24" t="s">
        <v>1225</v>
      </c>
      <c r="B1022" s="25">
        <v>44782</v>
      </c>
      <c r="C1022" s="26">
        <v>15836</v>
      </c>
      <c r="D1022" s="26" t="s">
        <v>151</v>
      </c>
      <c r="E1022" s="27" t="s">
        <v>472</v>
      </c>
      <c r="F1022" s="28" t="s">
        <v>1227</v>
      </c>
      <c r="G1022" s="26" t="s">
        <v>68</v>
      </c>
      <c r="H1022" s="29">
        <v>7543.36</v>
      </c>
      <c r="J1022" s="29">
        <f t="shared" si="60"/>
        <v>7543.36</v>
      </c>
      <c r="K1022" s="29">
        <f t="shared" si="61"/>
        <v>0</v>
      </c>
      <c r="L1022" s="24">
        <f t="shared" si="62"/>
        <v>8</v>
      </c>
      <c r="M1022" s="24" t="str">
        <f>VLOOKUP(L1022,mês!A:B,2,0)</f>
        <v>Agosto</v>
      </c>
      <c r="N1022" s="24" t="str">
        <f t="shared" si="63"/>
        <v xml:space="preserve">CONVÊNIO </v>
      </c>
    </row>
    <row r="1023" spans="1:14" ht="57" customHeight="1" x14ac:dyDescent="0.2">
      <c r="A1023" s="24" t="s">
        <v>1225</v>
      </c>
      <c r="B1023" s="25">
        <v>44888</v>
      </c>
      <c r="C1023" s="26">
        <v>16332</v>
      </c>
      <c r="D1023" s="26" t="s">
        <v>151</v>
      </c>
      <c r="E1023" s="27" t="s">
        <v>1228</v>
      </c>
      <c r="F1023" s="28" t="s">
        <v>1229</v>
      </c>
      <c r="G1023" s="26" t="s">
        <v>68</v>
      </c>
      <c r="H1023" s="29">
        <v>390691.42</v>
      </c>
      <c r="J1023" s="29">
        <f t="shared" si="60"/>
        <v>390691.42</v>
      </c>
      <c r="K1023" s="29">
        <f t="shared" si="61"/>
        <v>0</v>
      </c>
      <c r="L1023" s="24">
        <f t="shared" si="62"/>
        <v>11</v>
      </c>
      <c r="M1023" s="24" t="str">
        <f>VLOOKUP(L1023,mês!A:B,2,0)</f>
        <v>Novembro</v>
      </c>
      <c r="N1023" s="24" t="str">
        <f t="shared" si="63"/>
        <v xml:space="preserve">CONVÊNIO </v>
      </c>
    </row>
    <row r="1024" spans="1:14" ht="57" customHeight="1" x14ac:dyDescent="0.2">
      <c r="A1024" s="24" t="s">
        <v>1225</v>
      </c>
      <c r="B1024" s="25">
        <v>44895</v>
      </c>
      <c r="C1024" s="26">
        <v>16354</v>
      </c>
      <c r="D1024" s="26" t="s">
        <v>151</v>
      </c>
      <c r="E1024" s="27" t="s">
        <v>760</v>
      </c>
      <c r="F1024" s="28" t="s">
        <v>1230</v>
      </c>
      <c r="G1024" s="26" t="s">
        <v>68</v>
      </c>
      <c r="H1024" s="29">
        <v>165.66</v>
      </c>
      <c r="J1024" s="29">
        <f t="shared" si="60"/>
        <v>165.66</v>
      </c>
      <c r="K1024" s="29">
        <f t="shared" si="61"/>
        <v>0</v>
      </c>
      <c r="L1024" s="24">
        <f t="shared" si="62"/>
        <v>11</v>
      </c>
      <c r="M1024" s="24" t="str">
        <f>VLOOKUP(L1024,mês!A:B,2,0)</f>
        <v>Novembro</v>
      </c>
      <c r="N1024" s="24" t="str">
        <f t="shared" si="63"/>
        <v xml:space="preserve">CONVÊNIO </v>
      </c>
    </row>
    <row r="1025" spans="1:14" ht="57" customHeight="1" x14ac:dyDescent="0.2">
      <c r="A1025" s="24" t="s">
        <v>1231</v>
      </c>
      <c r="B1025" s="25">
        <v>44648</v>
      </c>
      <c r="C1025" s="26">
        <v>15276</v>
      </c>
      <c r="D1025" s="26" t="s">
        <v>146</v>
      </c>
      <c r="E1025" s="27" t="s">
        <v>1232</v>
      </c>
      <c r="F1025" s="28" t="s">
        <v>1233</v>
      </c>
      <c r="G1025" s="26" t="s">
        <v>68</v>
      </c>
      <c r="H1025" s="29">
        <v>57.97</v>
      </c>
      <c r="J1025" s="29">
        <f t="shared" si="60"/>
        <v>57.97</v>
      </c>
      <c r="K1025" s="29">
        <f t="shared" si="61"/>
        <v>0</v>
      </c>
      <c r="L1025" s="24">
        <f t="shared" si="62"/>
        <v>3</v>
      </c>
      <c r="M1025" s="24" t="str">
        <f>VLOOKUP(L1025,mês!A:B,2,0)</f>
        <v>Março</v>
      </c>
      <c r="N1025" s="24" t="str">
        <f t="shared" si="63"/>
        <v xml:space="preserve">RI </v>
      </c>
    </row>
    <row r="1026" spans="1:14" ht="57" customHeight="1" x14ac:dyDescent="0.2">
      <c r="A1026" s="24" t="s">
        <v>1231</v>
      </c>
      <c r="B1026" s="25">
        <v>44676</v>
      </c>
      <c r="C1026" s="26">
        <v>15390</v>
      </c>
      <c r="D1026" s="26" t="s">
        <v>146</v>
      </c>
      <c r="E1026" s="27" t="s">
        <v>1234</v>
      </c>
      <c r="F1026" s="28" t="s">
        <v>1235</v>
      </c>
      <c r="G1026" s="26" t="s">
        <v>68</v>
      </c>
      <c r="H1026" s="29">
        <v>635.5</v>
      </c>
      <c r="J1026" s="29">
        <f t="shared" si="60"/>
        <v>635.5</v>
      </c>
      <c r="K1026" s="29">
        <f t="shared" si="61"/>
        <v>0</v>
      </c>
      <c r="L1026" s="24">
        <f t="shared" si="62"/>
        <v>4</v>
      </c>
      <c r="M1026" s="24" t="str">
        <f>VLOOKUP(L1026,mês!A:B,2,0)</f>
        <v>Abril</v>
      </c>
      <c r="N1026" s="24" t="str">
        <f t="shared" si="63"/>
        <v xml:space="preserve">RI </v>
      </c>
    </row>
    <row r="1027" spans="1:14" ht="57" customHeight="1" x14ac:dyDescent="0.2">
      <c r="A1027" s="24" t="s">
        <v>1231</v>
      </c>
      <c r="B1027" s="25">
        <v>44718</v>
      </c>
      <c r="C1027" s="26">
        <v>15652</v>
      </c>
      <c r="D1027" s="26" t="s">
        <v>146</v>
      </c>
      <c r="E1027" s="27" t="s">
        <v>1234</v>
      </c>
      <c r="F1027" s="28" t="s">
        <v>1236</v>
      </c>
      <c r="G1027" s="26" t="s">
        <v>68</v>
      </c>
      <c r="H1027" s="29">
        <v>549</v>
      </c>
      <c r="J1027" s="29">
        <f t="shared" ref="J1027:J1090" si="64">IF(G1027="Não",0,H1027)</f>
        <v>549</v>
      </c>
      <c r="K1027" s="29">
        <f t="shared" ref="K1027:K1090" si="65">IF(G1027="Não",H1027,0)</f>
        <v>0</v>
      </c>
      <c r="L1027" s="24">
        <f t="shared" ref="L1027:L1090" si="66">MONTH(B1027)</f>
        <v>6</v>
      </c>
      <c r="M1027" s="24" t="str">
        <f>VLOOKUP(L1027,mês!A:B,2,0)</f>
        <v>Junho</v>
      </c>
      <c r="N1027" s="24" t="str">
        <f t="shared" ref="N1027:N1090" si="67">LEFT(A1027,SEARCH("-",A1027)-1)</f>
        <v xml:space="preserve">RI </v>
      </c>
    </row>
    <row r="1028" spans="1:14" ht="57" customHeight="1" x14ac:dyDescent="0.2">
      <c r="A1028" s="24" t="s">
        <v>1231</v>
      </c>
      <c r="B1028" s="25">
        <v>44783</v>
      </c>
      <c r="C1028" s="26">
        <v>15837</v>
      </c>
      <c r="D1028" s="26" t="s">
        <v>146</v>
      </c>
      <c r="E1028" s="27" t="s">
        <v>1234</v>
      </c>
      <c r="F1028" s="28" t="s">
        <v>1237</v>
      </c>
      <c r="G1028" s="26" t="s">
        <v>68</v>
      </c>
      <c r="H1028" s="29">
        <v>255.17</v>
      </c>
      <c r="J1028" s="29">
        <f t="shared" si="64"/>
        <v>255.17</v>
      </c>
      <c r="K1028" s="29">
        <f t="shared" si="65"/>
        <v>0</v>
      </c>
      <c r="L1028" s="24">
        <f t="shared" si="66"/>
        <v>8</v>
      </c>
      <c r="M1028" s="24" t="str">
        <f>VLOOKUP(L1028,mês!A:B,2,0)</f>
        <v>Agosto</v>
      </c>
      <c r="N1028" s="24" t="str">
        <f t="shared" si="67"/>
        <v xml:space="preserve">RI </v>
      </c>
    </row>
    <row r="1029" spans="1:14" ht="57" customHeight="1" x14ac:dyDescent="0.2">
      <c r="A1029" s="24" t="s">
        <v>1231</v>
      </c>
      <c r="B1029" s="25">
        <v>44886</v>
      </c>
      <c r="C1029" s="26">
        <v>16326</v>
      </c>
      <c r="D1029" s="26" t="s">
        <v>146</v>
      </c>
      <c r="E1029" s="27" t="s">
        <v>1238</v>
      </c>
      <c r="F1029" s="28" t="s">
        <v>1239</v>
      </c>
      <c r="G1029" s="26" t="s">
        <v>68</v>
      </c>
      <c r="H1029" s="29">
        <v>3474.21</v>
      </c>
      <c r="J1029" s="29">
        <f t="shared" si="64"/>
        <v>3474.21</v>
      </c>
      <c r="K1029" s="29">
        <f t="shared" si="65"/>
        <v>0</v>
      </c>
      <c r="L1029" s="24">
        <f t="shared" si="66"/>
        <v>11</v>
      </c>
      <c r="M1029" s="24" t="str">
        <f>VLOOKUP(L1029,mês!A:B,2,0)</f>
        <v>Novembro</v>
      </c>
      <c r="N1029" s="24" t="str">
        <f t="shared" si="67"/>
        <v xml:space="preserve">RI </v>
      </c>
    </row>
    <row r="1030" spans="1:14" ht="57" customHeight="1" x14ac:dyDescent="0.2">
      <c r="A1030" s="24" t="s">
        <v>1240</v>
      </c>
      <c r="B1030" s="25">
        <v>44644</v>
      </c>
      <c r="C1030" s="26">
        <v>15260</v>
      </c>
      <c r="D1030" s="26" t="s">
        <v>65</v>
      </c>
      <c r="E1030" s="27" t="s">
        <v>1241</v>
      </c>
      <c r="F1030" s="28" t="s">
        <v>1242</v>
      </c>
      <c r="G1030" s="26" t="s">
        <v>68</v>
      </c>
      <c r="H1030" s="29">
        <v>20101.88</v>
      </c>
      <c r="J1030" s="29">
        <f t="shared" si="64"/>
        <v>20101.88</v>
      </c>
      <c r="K1030" s="29">
        <f t="shared" si="65"/>
        <v>0</v>
      </c>
      <c r="L1030" s="24">
        <f t="shared" si="66"/>
        <v>3</v>
      </c>
      <c r="M1030" s="24" t="str">
        <f>VLOOKUP(L1030,mês!A:B,2,0)</f>
        <v>Março</v>
      </c>
      <c r="N1030" s="24" t="str">
        <f t="shared" si="67"/>
        <v xml:space="preserve">RD Básico </v>
      </c>
    </row>
    <row r="1031" spans="1:14" ht="57" customHeight="1" x14ac:dyDescent="0.2">
      <c r="A1031" s="24" t="s">
        <v>1243</v>
      </c>
      <c r="B1031" s="25">
        <v>44634</v>
      </c>
      <c r="C1031" s="26">
        <v>15220</v>
      </c>
      <c r="D1031" s="26" t="s">
        <v>65</v>
      </c>
      <c r="E1031" s="27" t="s">
        <v>1244</v>
      </c>
      <c r="F1031" s="28" t="s">
        <v>1245</v>
      </c>
      <c r="G1031" s="26" t="s">
        <v>68</v>
      </c>
      <c r="H1031" s="29">
        <v>785.52</v>
      </c>
      <c r="J1031" s="29">
        <f t="shared" si="64"/>
        <v>785.52</v>
      </c>
      <c r="K1031" s="29">
        <f t="shared" si="65"/>
        <v>0</v>
      </c>
      <c r="L1031" s="24">
        <f t="shared" si="66"/>
        <v>3</v>
      </c>
      <c r="M1031" s="24" t="str">
        <f>VLOOKUP(L1031,mês!A:B,2,0)</f>
        <v>Março</v>
      </c>
      <c r="N1031" s="24" t="str">
        <f t="shared" si="67"/>
        <v xml:space="preserve">TAXA </v>
      </c>
    </row>
    <row r="1032" spans="1:14" ht="57" customHeight="1" x14ac:dyDescent="0.2">
      <c r="A1032" s="24" t="s">
        <v>1246</v>
      </c>
      <c r="B1032" s="25">
        <v>44869</v>
      </c>
      <c r="C1032" s="26">
        <v>16261</v>
      </c>
      <c r="D1032" s="26" t="s">
        <v>146</v>
      </c>
      <c r="E1032" s="27" t="s">
        <v>1247</v>
      </c>
      <c r="F1032" s="28" t="s">
        <v>1248</v>
      </c>
      <c r="G1032" s="26" t="s">
        <v>68</v>
      </c>
      <c r="H1032" s="29">
        <v>57.84</v>
      </c>
      <c r="J1032" s="29">
        <f t="shared" si="64"/>
        <v>57.84</v>
      </c>
      <c r="K1032" s="29">
        <f t="shared" si="65"/>
        <v>0</v>
      </c>
      <c r="L1032" s="24">
        <f t="shared" si="66"/>
        <v>11</v>
      </c>
      <c r="M1032" s="24" t="str">
        <f>VLOOKUP(L1032,mês!A:B,2,0)</f>
        <v>Novembro</v>
      </c>
      <c r="N1032" s="24" t="str">
        <f t="shared" si="67"/>
        <v xml:space="preserve">RI </v>
      </c>
    </row>
    <row r="1033" spans="1:14" ht="57" customHeight="1" x14ac:dyDescent="0.2">
      <c r="A1033" s="24" t="s">
        <v>1249</v>
      </c>
      <c r="B1033" s="25">
        <v>44572</v>
      </c>
      <c r="C1033" s="26">
        <v>15016</v>
      </c>
      <c r="D1033" s="26" t="s">
        <v>189</v>
      </c>
      <c r="E1033" s="27" t="s">
        <v>1250</v>
      </c>
      <c r="F1033" s="28" t="s">
        <v>1251</v>
      </c>
      <c r="G1033" s="26" t="s">
        <v>68</v>
      </c>
      <c r="H1033" s="29">
        <v>140368.79</v>
      </c>
      <c r="J1033" s="29">
        <f t="shared" si="64"/>
        <v>140368.79</v>
      </c>
      <c r="K1033" s="29">
        <f t="shared" si="65"/>
        <v>0</v>
      </c>
      <c r="L1033" s="24">
        <f t="shared" si="66"/>
        <v>1</v>
      </c>
      <c r="M1033" s="24" t="str">
        <f>VLOOKUP(L1033,mês!A:B,2,0)</f>
        <v>Janeiro</v>
      </c>
      <c r="N1033" s="24" t="str">
        <f t="shared" si="67"/>
        <v xml:space="preserve">Diretoria </v>
      </c>
    </row>
    <row r="1034" spans="1:14" ht="57" customHeight="1" x14ac:dyDescent="0.2">
      <c r="A1034" s="24" t="s">
        <v>1249</v>
      </c>
      <c r="B1034" s="25">
        <v>44572</v>
      </c>
      <c r="C1034" s="26">
        <v>15017</v>
      </c>
      <c r="D1034" s="26" t="s">
        <v>1252</v>
      </c>
      <c r="E1034" s="27" t="s">
        <v>1253</v>
      </c>
      <c r="F1034" s="28" t="s">
        <v>1254</v>
      </c>
      <c r="G1034" s="26" t="s">
        <v>68</v>
      </c>
      <c r="H1034" s="29">
        <v>9114.89</v>
      </c>
      <c r="J1034" s="29">
        <f t="shared" si="64"/>
        <v>9114.89</v>
      </c>
      <c r="K1034" s="29">
        <f t="shared" si="65"/>
        <v>0</v>
      </c>
      <c r="L1034" s="24">
        <f t="shared" si="66"/>
        <v>1</v>
      </c>
      <c r="M1034" s="24" t="str">
        <f>VLOOKUP(L1034,mês!A:B,2,0)</f>
        <v>Janeiro</v>
      </c>
      <c r="N1034" s="24" t="str">
        <f t="shared" si="67"/>
        <v xml:space="preserve">Diretoria </v>
      </c>
    </row>
    <row r="1035" spans="1:14" ht="57" customHeight="1" x14ac:dyDescent="0.2">
      <c r="A1035" s="24" t="s">
        <v>1249</v>
      </c>
      <c r="B1035" s="25">
        <v>44572</v>
      </c>
      <c r="C1035" s="26">
        <v>15018</v>
      </c>
      <c r="D1035" s="26" t="s">
        <v>189</v>
      </c>
      <c r="E1035" s="27" t="s">
        <v>1255</v>
      </c>
      <c r="F1035" s="28" t="s">
        <v>1256</v>
      </c>
      <c r="G1035" s="26" t="s">
        <v>68</v>
      </c>
      <c r="H1035" s="29">
        <v>3105.3</v>
      </c>
      <c r="J1035" s="29">
        <f t="shared" si="64"/>
        <v>3105.3</v>
      </c>
      <c r="K1035" s="29">
        <f t="shared" si="65"/>
        <v>0</v>
      </c>
      <c r="L1035" s="24">
        <f t="shared" si="66"/>
        <v>1</v>
      </c>
      <c r="M1035" s="24" t="str">
        <f>VLOOKUP(L1035,mês!A:B,2,0)</f>
        <v>Janeiro</v>
      </c>
      <c r="N1035" s="24" t="str">
        <f t="shared" si="67"/>
        <v xml:space="preserve">Diretoria </v>
      </c>
    </row>
    <row r="1036" spans="1:14" ht="57" customHeight="1" x14ac:dyDescent="0.2">
      <c r="A1036" s="24" t="s">
        <v>1249</v>
      </c>
      <c r="B1036" s="25">
        <v>44574</v>
      </c>
      <c r="C1036" s="26">
        <v>15027</v>
      </c>
      <c r="D1036" s="26" t="s">
        <v>189</v>
      </c>
      <c r="E1036" s="27" t="s">
        <v>1257</v>
      </c>
      <c r="F1036" s="28" t="s">
        <v>1258</v>
      </c>
      <c r="G1036" s="26" t="s">
        <v>68</v>
      </c>
      <c r="H1036" s="29">
        <v>1982.1</v>
      </c>
      <c r="J1036" s="29">
        <f t="shared" si="64"/>
        <v>1982.1</v>
      </c>
      <c r="K1036" s="29">
        <f t="shared" si="65"/>
        <v>0</v>
      </c>
      <c r="L1036" s="24">
        <f t="shared" si="66"/>
        <v>1</v>
      </c>
      <c r="M1036" s="24" t="str">
        <f>VLOOKUP(L1036,mês!A:B,2,0)</f>
        <v>Janeiro</v>
      </c>
      <c r="N1036" s="24" t="str">
        <f t="shared" si="67"/>
        <v xml:space="preserve">Diretoria </v>
      </c>
    </row>
    <row r="1037" spans="1:14" ht="57" customHeight="1" x14ac:dyDescent="0.2">
      <c r="A1037" s="24" t="s">
        <v>1249</v>
      </c>
      <c r="B1037" s="25">
        <v>44574</v>
      </c>
      <c r="C1037" s="26">
        <v>15025</v>
      </c>
      <c r="D1037" s="26" t="s">
        <v>189</v>
      </c>
      <c r="E1037" s="27" t="s">
        <v>1259</v>
      </c>
      <c r="F1037" s="28" t="s">
        <v>1260</v>
      </c>
      <c r="G1037" s="26" t="s">
        <v>68</v>
      </c>
      <c r="H1037" s="29">
        <v>19700</v>
      </c>
      <c r="J1037" s="29">
        <f t="shared" si="64"/>
        <v>19700</v>
      </c>
      <c r="K1037" s="29">
        <f t="shared" si="65"/>
        <v>0</v>
      </c>
      <c r="L1037" s="24">
        <f t="shared" si="66"/>
        <v>1</v>
      </c>
      <c r="M1037" s="24" t="str">
        <f>VLOOKUP(L1037,mês!A:B,2,0)</f>
        <v>Janeiro</v>
      </c>
      <c r="N1037" s="24" t="str">
        <f t="shared" si="67"/>
        <v xml:space="preserve">Diretoria </v>
      </c>
    </row>
    <row r="1038" spans="1:14" ht="57" customHeight="1" x14ac:dyDescent="0.2">
      <c r="A1038" s="24" t="s">
        <v>1249</v>
      </c>
      <c r="B1038" s="25">
        <v>44574</v>
      </c>
      <c r="C1038" s="26">
        <v>15026</v>
      </c>
      <c r="D1038" s="26" t="s">
        <v>189</v>
      </c>
      <c r="E1038" s="27" t="s">
        <v>1261</v>
      </c>
      <c r="F1038" s="28" t="s">
        <v>1262</v>
      </c>
      <c r="G1038" s="26" t="s">
        <v>68</v>
      </c>
      <c r="H1038" s="29">
        <v>11974</v>
      </c>
      <c r="J1038" s="29">
        <f t="shared" si="64"/>
        <v>11974</v>
      </c>
      <c r="K1038" s="29">
        <f t="shared" si="65"/>
        <v>0</v>
      </c>
      <c r="L1038" s="24">
        <f t="shared" si="66"/>
        <v>1</v>
      </c>
      <c r="M1038" s="24" t="str">
        <f>VLOOKUP(L1038,mês!A:B,2,0)</f>
        <v>Janeiro</v>
      </c>
      <c r="N1038" s="24" t="str">
        <f t="shared" si="67"/>
        <v xml:space="preserve">Diretoria </v>
      </c>
    </row>
    <row r="1039" spans="1:14" ht="57" customHeight="1" x14ac:dyDescent="0.2">
      <c r="A1039" s="24" t="s">
        <v>1249</v>
      </c>
      <c r="B1039" s="25">
        <v>44580</v>
      </c>
      <c r="C1039" s="26">
        <v>15042</v>
      </c>
      <c r="D1039" s="26" t="s">
        <v>124</v>
      </c>
      <c r="E1039" s="27" t="s">
        <v>1263</v>
      </c>
      <c r="F1039" s="28" t="s">
        <v>1264</v>
      </c>
      <c r="G1039" s="26" t="s">
        <v>68</v>
      </c>
      <c r="H1039" s="29">
        <v>9000</v>
      </c>
      <c r="J1039" s="29">
        <f t="shared" si="64"/>
        <v>9000</v>
      </c>
      <c r="K1039" s="29">
        <f t="shared" si="65"/>
        <v>0</v>
      </c>
      <c r="L1039" s="24">
        <f t="shared" si="66"/>
        <v>1</v>
      </c>
      <c r="M1039" s="24" t="str">
        <f>VLOOKUP(L1039,mês!A:B,2,0)</f>
        <v>Janeiro</v>
      </c>
      <c r="N1039" s="24" t="str">
        <f t="shared" si="67"/>
        <v xml:space="preserve">Diretoria </v>
      </c>
    </row>
    <row r="1040" spans="1:14" ht="57" customHeight="1" x14ac:dyDescent="0.2">
      <c r="A1040" s="24" t="s">
        <v>1249</v>
      </c>
      <c r="B1040" s="25">
        <v>44581</v>
      </c>
      <c r="C1040" s="26">
        <v>15047</v>
      </c>
      <c r="D1040" s="26" t="s">
        <v>189</v>
      </c>
      <c r="E1040" s="27" t="s">
        <v>1265</v>
      </c>
      <c r="F1040" s="28" t="s">
        <v>1266</v>
      </c>
      <c r="G1040" s="26" t="s">
        <v>68</v>
      </c>
      <c r="H1040" s="29">
        <v>10822.5</v>
      </c>
      <c r="J1040" s="29">
        <f t="shared" si="64"/>
        <v>10822.5</v>
      </c>
      <c r="K1040" s="29">
        <f t="shared" si="65"/>
        <v>0</v>
      </c>
      <c r="L1040" s="24">
        <f t="shared" si="66"/>
        <v>1</v>
      </c>
      <c r="M1040" s="24" t="str">
        <f>VLOOKUP(L1040,mês!A:B,2,0)</f>
        <v>Janeiro</v>
      </c>
      <c r="N1040" s="24" t="str">
        <f t="shared" si="67"/>
        <v xml:space="preserve">Diretoria </v>
      </c>
    </row>
    <row r="1041" spans="1:14" ht="57" customHeight="1" x14ac:dyDescent="0.2">
      <c r="A1041" s="24" t="s">
        <v>1249</v>
      </c>
      <c r="B1041" s="25">
        <v>44585</v>
      </c>
      <c r="C1041" s="26">
        <v>15050</v>
      </c>
      <c r="D1041" s="26" t="s">
        <v>124</v>
      </c>
      <c r="E1041" s="27" t="s">
        <v>1267</v>
      </c>
      <c r="F1041" s="28" t="s">
        <v>1268</v>
      </c>
      <c r="G1041" s="26" t="s">
        <v>68</v>
      </c>
      <c r="H1041" s="29">
        <v>20500</v>
      </c>
      <c r="J1041" s="29">
        <f t="shared" si="64"/>
        <v>20500</v>
      </c>
      <c r="K1041" s="29">
        <f t="shared" si="65"/>
        <v>0</v>
      </c>
      <c r="L1041" s="24">
        <f t="shared" si="66"/>
        <v>1</v>
      </c>
      <c r="M1041" s="24" t="str">
        <f>VLOOKUP(L1041,mês!A:B,2,0)</f>
        <v>Janeiro</v>
      </c>
      <c r="N1041" s="24" t="str">
        <f t="shared" si="67"/>
        <v xml:space="preserve">Diretoria </v>
      </c>
    </row>
    <row r="1042" spans="1:14" ht="57" customHeight="1" x14ac:dyDescent="0.2">
      <c r="A1042" s="24" t="s">
        <v>1249</v>
      </c>
      <c r="B1042" s="25">
        <v>44592</v>
      </c>
      <c r="C1042" s="26">
        <v>15064</v>
      </c>
      <c r="D1042" s="26" t="s">
        <v>65</v>
      </c>
      <c r="E1042" s="27" t="s">
        <v>1269</v>
      </c>
      <c r="F1042" s="28" t="s">
        <v>1270</v>
      </c>
      <c r="G1042" s="26" t="s">
        <v>68</v>
      </c>
      <c r="H1042" s="29">
        <v>3600</v>
      </c>
      <c r="J1042" s="29">
        <f t="shared" si="64"/>
        <v>3600</v>
      </c>
      <c r="K1042" s="29">
        <f t="shared" si="65"/>
        <v>0</v>
      </c>
      <c r="L1042" s="24">
        <f t="shared" si="66"/>
        <v>1</v>
      </c>
      <c r="M1042" s="24" t="str">
        <f>VLOOKUP(L1042,mês!A:B,2,0)</f>
        <v>Janeiro</v>
      </c>
      <c r="N1042" s="24" t="str">
        <f t="shared" si="67"/>
        <v xml:space="preserve">Diretoria </v>
      </c>
    </row>
    <row r="1043" spans="1:14" ht="57" customHeight="1" x14ac:dyDescent="0.2">
      <c r="A1043" s="24" t="s">
        <v>1249</v>
      </c>
      <c r="B1043" s="25">
        <v>44593</v>
      </c>
      <c r="C1043" s="26">
        <v>15043</v>
      </c>
      <c r="D1043" s="26" t="s">
        <v>189</v>
      </c>
      <c r="E1043" s="27" t="s">
        <v>304</v>
      </c>
      <c r="F1043" s="28" t="s">
        <v>1271</v>
      </c>
      <c r="G1043" s="26" t="s">
        <v>68</v>
      </c>
      <c r="H1043" s="29">
        <v>386.71</v>
      </c>
      <c r="J1043" s="29">
        <f t="shared" si="64"/>
        <v>386.71</v>
      </c>
      <c r="K1043" s="29">
        <f t="shared" si="65"/>
        <v>0</v>
      </c>
      <c r="L1043" s="24">
        <f t="shared" si="66"/>
        <v>2</v>
      </c>
      <c r="M1043" s="24" t="str">
        <f>VLOOKUP(L1043,mês!A:B,2,0)</f>
        <v>Fevereiro</v>
      </c>
      <c r="N1043" s="24" t="str">
        <f t="shared" si="67"/>
        <v xml:space="preserve">Diretoria </v>
      </c>
    </row>
    <row r="1044" spans="1:14" ht="57" customHeight="1" x14ac:dyDescent="0.2">
      <c r="A1044" s="24" t="s">
        <v>1249</v>
      </c>
      <c r="B1044" s="25">
        <v>44593</v>
      </c>
      <c r="C1044" s="26">
        <v>15054</v>
      </c>
      <c r="D1044" s="26" t="s">
        <v>189</v>
      </c>
      <c r="E1044" s="27" t="s">
        <v>304</v>
      </c>
      <c r="F1044" s="28" t="s">
        <v>1272</v>
      </c>
      <c r="G1044" s="26" t="s">
        <v>68</v>
      </c>
      <c r="H1044" s="29">
        <v>489</v>
      </c>
      <c r="J1044" s="29">
        <f t="shared" si="64"/>
        <v>489</v>
      </c>
      <c r="K1044" s="29">
        <f t="shared" si="65"/>
        <v>0</v>
      </c>
      <c r="L1044" s="24">
        <f t="shared" si="66"/>
        <v>2</v>
      </c>
      <c r="M1044" s="24" t="str">
        <f>VLOOKUP(L1044,mês!A:B,2,0)</f>
        <v>Fevereiro</v>
      </c>
      <c r="N1044" s="24" t="str">
        <f t="shared" si="67"/>
        <v xml:space="preserve">Diretoria </v>
      </c>
    </row>
    <row r="1045" spans="1:14" ht="57" customHeight="1" x14ac:dyDescent="0.2">
      <c r="A1045" s="24" t="s">
        <v>1249</v>
      </c>
      <c r="B1045" s="25">
        <v>44593</v>
      </c>
      <c r="C1045" s="26">
        <v>15062</v>
      </c>
      <c r="D1045" s="26" t="s">
        <v>189</v>
      </c>
      <c r="E1045" s="27" t="s">
        <v>1273</v>
      </c>
      <c r="F1045" s="28" t="s">
        <v>1274</v>
      </c>
      <c r="G1045" s="26" t="s">
        <v>68</v>
      </c>
      <c r="H1045" s="29">
        <v>1050</v>
      </c>
      <c r="J1045" s="29">
        <f t="shared" si="64"/>
        <v>1050</v>
      </c>
      <c r="K1045" s="29">
        <f t="shared" si="65"/>
        <v>0</v>
      </c>
      <c r="L1045" s="24">
        <f t="shared" si="66"/>
        <v>2</v>
      </c>
      <c r="M1045" s="24" t="str">
        <f>VLOOKUP(L1045,mês!A:B,2,0)</f>
        <v>Fevereiro</v>
      </c>
      <c r="N1045" s="24" t="str">
        <f t="shared" si="67"/>
        <v xml:space="preserve">Diretoria </v>
      </c>
    </row>
    <row r="1046" spans="1:14" ht="57" customHeight="1" x14ac:dyDescent="0.2">
      <c r="A1046" s="24" t="s">
        <v>1249</v>
      </c>
      <c r="B1046" s="25">
        <v>44593</v>
      </c>
      <c r="C1046" s="26">
        <v>15063</v>
      </c>
      <c r="D1046" s="26" t="s">
        <v>189</v>
      </c>
      <c r="E1046" s="27" t="s">
        <v>1275</v>
      </c>
      <c r="F1046" s="28" t="s">
        <v>1276</v>
      </c>
      <c r="G1046" s="26" t="s">
        <v>68</v>
      </c>
      <c r="H1046" s="29">
        <v>83.8</v>
      </c>
      <c r="J1046" s="29">
        <f t="shared" si="64"/>
        <v>83.8</v>
      </c>
      <c r="K1046" s="29">
        <f t="shared" si="65"/>
        <v>0</v>
      </c>
      <c r="L1046" s="24">
        <f t="shared" si="66"/>
        <v>2</v>
      </c>
      <c r="M1046" s="24" t="str">
        <f>VLOOKUP(L1046,mês!A:B,2,0)</f>
        <v>Fevereiro</v>
      </c>
      <c r="N1046" s="24" t="str">
        <f t="shared" si="67"/>
        <v xml:space="preserve">Diretoria </v>
      </c>
    </row>
    <row r="1047" spans="1:14" ht="57" customHeight="1" x14ac:dyDescent="0.2">
      <c r="A1047" s="24" t="s">
        <v>1249</v>
      </c>
      <c r="B1047" s="25">
        <v>44595</v>
      </c>
      <c r="C1047" s="26">
        <v>15069</v>
      </c>
      <c r="D1047" s="26" t="s">
        <v>189</v>
      </c>
      <c r="E1047" s="27" t="s">
        <v>1277</v>
      </c>
      <c r="F1047" s="28" t="s">
        <v>1278</v>
      </c>
      <c r="G1047" s="26" t="s">
        <v>68</v>
      </c>
      <c r="H1047" s="29">
        <v>4990.3500000000004</v>
      </c>
      <c r="J1047" s="29">
        <f t="shared" si="64"/>
        <v>4990.3500000000004</v>
      </c>
      <c r="K1047" s="29">
        <f t="shared" si="65"/>
        <v>0</v>
      </c>
      <c r="L1047" s="24">
        <f t="shared" si="66"/>
        <v>2</v>
      </c>
      <c r="M1047" s="24" t="str">
        <f>VLOOKUP(L1047,mês!A:B,2,0)</f>
        <v>Fevereiro</v>
      </c>
      <c r="N1047" s="24" t="str">
        <f t="shared" si="67"/>
        <v xml:space="preserve">Diretoria </v>
      </c>
    </row>
    <row r="1048" spans="1:14" ht="57" customHeight="1" x14ac:dyDescent="0.2">
      <c r="A1048" s="24" t="s">
        <v>1249</v>
      </c>
      <c r="B1048" s="25">
        <v>44595</v>
      </c>
      <c r="C1048" s="26">
        <v>15070</v>
      </c>
      <c r="D1048" s="26" t="s">
        <v>189</v>
      </c>
      <c r="E1048" s="27" t="s">
        <v>1279</v>
      </c>
      <c r="F1048" s="28" t="s">
        <v>1280</v>
      </c>
      <c r="G1048" s="26" t="s">
        <v>68</v>
      </c>
      <c r="H1048" s="29">
        <v>756.54</v>
      </c>
      <c r="J1048" s="29">
        <f t="shared" si="64"/>
        <v>756.54</v>
      </c>
      <c r="K1048" s="29">
        <f t="shared" si="65"/>
        <v>0</v>
      </c>
      <c r="L1048" s="24">
        <f t="shared" si="66"/>
        <v>2</v>
      </c>
      <c r="M1048" s="24" t="str">
        <f>VLOOKUP(L1048,mês!A:B,2,0)</f>
        <v>Fevereiro</v>
      </c>
      <c r="N1048" s="24" t="str">
        <f t="shared" si="67"/>
        <v xml:space="preserve">Diretoria </v>
      </c>
    </row>
    <row r="1049" spans="1:14" ht="57" customHeight="1" x14ac:dyDescent="0.2">
      <c r="A1049" s="24" t="s">
        <v>1249</v>
      </c>
      <c r="B1049" s="25">
        <v>44595</v>
      </c>
      <c r="C1049" s="26">
        <v>15075</v>
      </c>
      <c r="D1049" s="26" t="s">
        <v>189</v>
      </c>
      <c r="E1049" s="27" t="s">
        <v>304</v>
      </c>
      <c r="F1049" s="28" t="s">
        <v>1281</v>
      </c>
      <c r="G1049" s="26" t="s">
        <v>68</v>
      </c>
      <c r="H1049" s="29">
        <v>1058.9000000000001</v>
      </c>
      <c r="J1049" s="29">
        <f t="shared" si="64"/>
        <v>1058.9000000000001</v>
      </c>
      <c r="K1049" s="29">
        <f t="shared" si="65"/>
        <v>0</v>
      </c>
      <c r="L1049" s="24">
        <f t="shared" si="66"/>
        <v>2</v>
      </c>
      <c r="M1049" s="24" t="str">
        <f>VLOOKUP(L1049,mês!A:B,2,0)</f>
        <v>Fevereiro</v>
      </c>
      <c r="N1049" s="24" t="str">
        <f t="shared" si="67"/>
        <v xml:space="preserve">Diretoria </v>
      </c>
    </row>
    <row r="1050" spans="1:14" ht="57" customHeight="1" x14ac:dyDescent="0.2">
      <c r="A1050" s="24" t="s">
        <v>1249</v>
      </c>
      <c r="B1050" s="25">
        <v>44595</v>
      </c>
      <c r="C1050" s="26">
        <v>15076</v>
      </c>
      <c r="D1050" s="26" t="s">
        <v>189</v>
      </c>
      <c r="E1050" s="27" t="s">
        <v>1259</v>
      </c>
      <c r="F1050" s="28" t="s">
        <v>1282</v>
      </c>
      <c r="G1050" s="26" t="s">
        <v>68</v>
      </c>
      <c r="H1050" s="29">
        <v>661.5</v>
      </c>
      <c r="J1050" s="29">
        <f t="shared" si="64"/>
        <v>661.5</v>
      </c>
      <c r="K1050" s="29">
        <f t="shared" si="65"/>
        <v>0</v>
      </c>
      <c r="L1050" s="24">
        <f t="shared" si="66"/>
        <v>2</v>
      </c>
      <c r="M1050" s="24" t="str">
        <f>VLOOKUP(L1050,mês!A:B,2,0)</f>
        <v>Fevereiro</v>
      </c>
      <c r="N1050" s="24" t="str">
        <f t="shared" si="67"/>
        <v xml:space="preserve">Diretoria </v>
      </c>
    </row>
    <row r="1051" spans="1:14" ht="57" customHeight="1" x14ac:dyDescent="0.2">
      <c r="A1051" s="24" t="s">
        <v>1249</v>
      </c>
      <c r="B1051" s="25">
        <v>44607</v>
      </c>
      <c r="C1051" s="26">
        <v>15110</v>
      </c>
      <c r="D1051" s="26" t="s">
        <v>189</v>
      </c>
      <c r="E1051" s="27" t="s">
        <v>648</v>
      </c>
      <c r="F1051" s="28" t="s">
        <v>1283</v>
      </c>
      <c r="G1051" s="26" t="s">
        <v>68</v>
      </c>
      <c r="H1051" s="29">
        <v>260</v>
      </c>
      <c r="J1051" s="29">
        <f t="shared" si="64"/>
        <v>260</v>
      </c>
      <c r="K1051" s="29">
        <f t="shared" si="65"/>
        <v>0</v>
      </c>
      <c r="L1051" s="24">
        <f t="shared" si="66"/>
        <v>2</v>
      </c>
      <c r="M1051" s="24" t="str">
        <f>VLOOKUP(L1051,mês!A:B,2,0)</f>
        <v>Fevereiro</v>
      </c>
      <c r="N1051" s="24" t="str">
        <f t="shared" si="67"/>
        <v xml:space="preserve">Diretoria </v>
      </c>
    </row>
    <row r="1052" spans="1:14" ht="57" customHeight="1" x14ac:dyDescent="0.2">
      <c r="A1052" s="24" t="s">
        <v>1249</v>
      </c>
      <c r="B1052" s="25">
        <v>44607</v>
      </c>
      <c r="C1052" s="26">
        <v>15137</v>
      </c>
      <c r="D1052" s="26" t="s">
        <v>189</v>
      </c>
      <c r="E1052" s="27" t="s">
        <v>1284</v>
      </c>
      <c r="F1052" s="28" t="s">
        <v>1285</v>
      </c>
      <c r="G1052" s="26" t="s">
        <v>68</v>
      </c>
      <c r="H1052" s="29">
        <v>780</v>
      </c>
      <c r="J1052" s="29">
        <f t="shared" si="64"/>
        <v>780</v>
      </c>
      <c r="K1052" s="29">
        <f t="shared" si="65"/>
        <v>0</v>
      </c>
      <c r="L1052" s="24">
        <f t="shared" si="66"/>
        <v>2</v>
      </c>
      <c r="M1052" s="24" t="str">
        <f>VLOOKUP(L1052,mês!A:B,2,0)</f>
        <v>Fevereiro</v>
      </c>
      <c r="N1052" s="24" t="str">
        <f t="shared" si="67"/>
        <v xml:space="preserve">Diretoria </v>
      </c>
    </row>
    <row r="1053" spans="1:14" ht="57" customHeight="1" x14ac:dyDescent="0.2">
      <c r="A1053" s="24" t="s">
        <v>1249</v>
      </c>
      <c r="B1053" s="25">
        <v>44608</v>
      </c>
      <c r="C1053" s="26">
        <v>15146</v>
      </c>
      <c r="D1053" s="26" t="s">
        <v>189</v>
      </c>
      <c r="E1053" s="27" t="s">
        <v>304</v>
      </c>
      <c r="F1053" s="28" t="s">
        <v>1286</v>
      </c>
      <c r="G1053" s="26" t="s">
        <v>68</v>
      </c>
      <c r="H1053" s="29">
        <v>304.39</v>
      </c>
      <c r="J1053" s="29">
        <f t="shared" si="64"/>
        <v>304.39</v>
      </c>
      <c r="K1053" s="29">
        <f t="shared" si="65"/>
        <v>0</v>
      </c>
      <c r="L1053" s="24">
        <f t="shared" si="66"/>
        <v>2</v>
      </c>
      <c r="M1053" s="24" t="str">
        <f>VLOOKUP(L1053,mês!A:B,2,0)</f>
        <v>Fevereiro</v>
      </c>
      <c r="N1053" s="24" t="str">
        <f t="shared" si="67"/>
        <v xml:space="preserve">Diretoria </v>
      </c>
    </row>
    <row r="1054" spans="1:14" ht="57" customHeight="1" x14ac:dyDescent="0.2">
      <c r="A1054" s="24" t="s">
        <v>1249</v>
      </c>
      <c r="B1054" s="25">
        <v>44609</v>
      </c>
      <c r="C1054" s="26">
        <v>15150</v>
      </c>
      <c r="D1054" s="26" t="s">
        <v>91</v>
      </c>
      <c r="E1054" s="27" t="s">
        <v>724</v>
      </c>
      <c r="F1054" s="28" t="s">
        <v>1287</v>
      </c>
      <c r="G1054" s="26" t="s">
        <v>68</v>
      </c>
      <c r="H1054" s="29">
        <v>290.82</v>
      </c>
      <c r="J1054" s="29">
        <f t="shared" si="64"/>
        <v>290.82</v>
      </c>
      <c r="K1054" s="29">
        <f t="shared" si="65"/>
        <v>0</v>
      </c>
      <c r="L1054" s="24">
        <f t="shared" si="66"/>
        <v>2</v>
      </c>
      <c r="M1054" s="24" t="str">
        <f>VLOOKUP(L1054,mês!A:B,2,0)</f>
        <v>Fevereiro</v>
      </c>
      <c r="N1054" s="24" t="str">
        <f t="shared" si="67"/>
        <v xml:space="preserve">Diretoria </v>
      </c>
    </row>
    <row r="1055" spans="1:14" ht="57" customHeight="1" x14ac:dyDescent="0.2">
      <c r="A1055" s="24" t="s">
        <v>1249</v>
      </c>
      <c r="B1055" s="25">
        <v>44610</v>
      </c>
      <c r="C1055" s="26">
        <v>15155</v>
      </c>
      <c r="D1055" s="26" t="s">
        <v>65</v>
      </c>
      <c r="E1055" s="27" t="s">
        <v>1288</v>
      </c>
      <c r="F1055" s="28" t="s">
        <v>1289</v>
      </c>
      <c r="G1055" s="26" t="s">
        <v>68</v>
      </c>
      <c r="H1055" s="29">
        <v>0</v>
      </c>
      <c r="J1055" s="29">
        <f t="shared" si="64"/>
        <v>0</v>
      </c>
      <c r="K1055" s="29">
        <f t="shared" si="65"/>
        <v>0</v>
      </c>
      <c r="L1055" s="24">
        <f t="shared" si="66"/>
        <v>2</v>
      </c>
      <c r="M1055" s="24" t="str">
        <f>VLOOKUP(L1055,mês!A:B,2,0)</f>
        <v>Fevereiro</v>
      </c>
      <c r="N1055" s="24" t="str">
        <f t="shared" si="67"/>
        <v xml:space="preserve">Diretoria </v>
      </c>
    </row>
    <row r="1056" spans="1:14" ht="57" customHeight="1" x14ac:dyDescent="0.2">
      <c r="A1056" s="24" t="s">
        <v>1249</v>
      </c>
      <c r="B1056" s="25">
        <v>44616</v>
      </c>
      <c r="C1056" s="26">
        <v>15165</v>
      </c>
      <c r="D1056" s="26" t="s">
        <v>189</v>
      </c>
      <c r="E1056" s="27" t="s">
        <v>304</v>
      </c>
      <c r="F1056" s="28" t="s">
        <v>1290</v>
      </c>
      <c r="G1056" s="26" t="s">
        <v>68</v>
      </c>
      <c r="H1056" s="29">
        <v>414.47</v>
      </c>
      <c r="J1056" s="29">
        <f t="shared" si="64"/>
        <v>414.47</v>
      </c>
      <c r="K1056" s="29">
        <f t="shared" si="65"/>
        <v>0</v>
      </c>
      <c r="L1056" s="24">
        <f t="shared" si="66"/>
        <v>2</v>
      </c>
      <c r="M1056" s="24" t="str">
        <f>VLOOKUP(L1056,mês!A:B,2,0)</f>
        <v>Fevereiro</v>
      </c>
      <c r="N1056" s="24" t="str">
        <f t="shared" si="67"/>
        <v xml:space="preserve">Diretoria </v>
      </c>
    </row>
    <row r="1057" spans="1:14" ht="57" customHeight="1" x14ac:dyDescent="0.2">
      <c r="A1057" s="24" t="s">
        <v>1249</v>
      </c>
      <c r="B1057" s="25">
        <v>44616</v>
      </c>
      <c r="C1057" s="26">
        <v>15167</v>
      </c>
      <c r="D1057" s="26" t="s">
        <v>189</v>
      </c>
      <c r="E1057" s="27" t="s">
        <v>1291</v>
      </c>
      <c r="F1057" s="28" t="s">
        <v>1292</v>
      </c>
      <c r="G1057" s="26" t="s">
        <v>68</v>
      </c>
      <c r="H1057" s="29">
        <v>1560</v>
      </c>
      <c r="J1057" s="29">
        <f t="shared" si="64"/>
        <v>1560</v>
      </c>
      <c r="K1057" s="29">
        <f t="shared" si="65"/>
        <v>0</v>
      </c>
      <c r="L1057" s="24">
        <f t="shared" si="66"/>
        <v>2</v>
      </c>
      <c r="M1057" s="24" t="str">
        <f>VLOOKUP(L1057,mês!A:B,2,0)</f>
        <v>Fevereiro</v>
      </c>
      <c r="N1057" s="24" t="str">
        <f t="shared" si="67"/>
        <v xml:space="preserve">Diretoria </v>
      </c>
    </row>
    <row r="1058" spans="1:14" ht="57" customHeight="1" x14ac:dyDescent="0.2">
      <c r="A1058" s="24" t="s">
        <v>1249</v>
      </c>
      <c r="B1058" s="25">
        <v>44616</v>
      </c>
      <c r="C1058" s="26">
        <v>15171</v>
      </c>
      <c r="D1058" s="26" t="s">
        <v>124</v>
      </c>
      <c r="E1058" s="27" t="s">
        <v>1293</v>
      </c>
      <c r="F1058" s="28" t="s">
        <v>1294</v>
      </c>
      <c r="G1058" s="26" t="s">
        <v>68</v>
      </c>
      <c r="H1058" s="29">
        <v>9622.1299999999992</v>
      </c>
      <c r="J1058" s="29">
        <f t="shared" si="64"/>
        <v>9622.1299999999992</v>
      </c>
      <c r="K1058" s="29">
        <f t="shared" si="65"/>
        <v>0</v>
      </c>
      <c r="L1058" s="24">
        <f t="shared" si="66"/>
        <v>2</v>
      </c>
      <c r="M1058" s="24" t="str">
        <f>VLOOKUP(L1058,mês!A:B,2,0)</f>
        <v>Fevereiro</v>
      </c>
      <c r="N1058" s="24" t="str">
        <f t="shared" si="67"/>
        <v xml:space="preserve">Diretoria </v>
      </c>
    </row>
    <row r="1059" spans="1:14" ht="57" customHeight="1" x14ac:dyDescent="0.2">
      <c r="A1059" s="24" t="s">
        <v>1249</v>
      </c>
      <c r="B1059" s="25">
        <v>44624</v>
      </c>
      <c r="C1059" s="26">
        <v>15182</v>
      </c>
      <c r="D1059" s="26" t="s">
        <v>189</v>
      </c>
      <c r="E1059" s="27" t="s">
        <v>1295</v>
      </c>
      <c r="F1059" s="28" t="s">
        <v>1296</v>
      </c>
      <c r="G1059" s="26" t="s">
        <v>68</v>
      </c>
      <c r="H1059" s="29">
        <v>1900</v>
      </c>
      <c r="J1059" s="29">
        <f t="shared" si="64"/>
        <v>1900</v>
      </c>
      <c r="K1059" s="29">
        <f t="shared" si="65"/>
        <v>0</v>
      </c>
      <c r="L1059" s="24">
        <f t="shared" si="66"/>
        <v>3</v>
      </c>
      <c r="M1059" s="24" t="str">
        <f>VLOOKUP(L1059,mês!A:B,2,0)</f>
        <v>Março</v>
      </c>
      <c r="N1059" s="24" t="str">
        <f t="shared" si="67"/>
        <v xml:space="preserve">Diretoria </v>
      </c>
    </row>
    <row r="1060" spans="1:14" ht="57" customHeight="1" x14ac:dyDescent="0.2">
      <c r="A1060" s="24" t="s">
        <v>1249</v>
      </c>
      <c r="B1060" s="25">
        <v>44629</v>
      </c>
      <c r="C1060" s="26">
        <v>15197</v>
      </c>
      <c r="D1060" s="26" t="s">
        <v>65</v>
      </c>
      <c r="E1060" s="27" t="s">
        <v>1297</v>
      </c>
      <c r="F1060" s="28" t="s">
        <v>1298</v>
      </c>
      <c r="G1060" s="26" t="s">
        <v>68</v>
      </c>
      <c r="H1060" s="29">
        <v>19100</v>
      </c>
      <c r="J1060" s="29">
        <f t="shared" si="64"/>
        <v>19100</v>
      </c>
      <c r="K1060" s="29">
        <f t="shared" si="65"/>
        <v>0</v>
      </c>
      <c r="L1060" s="24">
        <f t="shared" si="66"/>
        <v>3</v>
      </c>
      <c r="M1060" s="24" t="str">
        <f>VLOOKUP(L1060,mês!A:B,2,0)</f>
        <v>Março</v>
      </c>
      <c r="N1060" s="24" t="str">
        <f t="shared" si="67"/>
        <v xml:space="preserve">Diretoria </v>
      </c>
    </row>
    <row r="1061" spans="1:14" ht="57" customHeight="1" x14ac:dyDescent="0.2">
      <c r="A1061" s="24" t="s">
        <v>1249</v>
      </c>
      <c r="B1061" s="25">
        <v>44629</v>
      </c>
      <c r="C1061" s="26">
        <v>15200</v>
      </c>
      <c r="D1061" s="26" t="s">
        <v>124</v>
      </c>
      <c r="E1061" s="27" t="s">
        <v>1299</v>
      </c>
      <c r="F1061" s="28" t="s">
        <v>1300</v>
      </c>
      <c r="G1061" s="26" t="s">
        <v>68</v>
      </c>
      <c r="H1061" s="29">
        <v>960</v>
      </c>
      <c r="J1061" s="29">
        <f t="shared" si="64"/>
        <v>960</v>
      </c>
      <c r="K1061" s="29">
        <f t="shared" si="65"/>
        <v>0</v>
      </c>
      <c r="L1061" s="24">
        <f t="shared" si="66"/>
        <v>3</v>
      </c>
      <c r="M1061" s="24" t="str">
        <f>VLOOKUP(L1061,mês!A:B,2,0)</f>
        <v>Março</v>
      </c>
      <c r="N1061" s="24" t="str">
        <f t="shared" si="67"/>
        <v xml:space="preserve">Diretoria </v>
      </c>
    </row>
    <row r="1062" spans="1:14" ht="57" customHeight="1" x14ac:dyDescent="0.2">
      <c r="A1062" s="24" t="s">
        <v>1249</v>
      </c>
      <c r="B1062" s="25">
        <v>44629</v>
      </c>
      <c r="C1062" s="26">
        <v>15201</v>
      </c>
      <c r="D1062" s="26" t="s">
        <v>124</v>
      </c>
      <c r="E1062" s="27" t="s">
        <v>1301</v>
      </c>
      <c r="F1062" s="28" t="s">
        <v>1302</v>
      </c>
      <c r="G1062" s="26" t="s">
        <v>68</v>
      </c>
      <c r="H1062" s="29">
        <v>2345</v>
      </c>
      <c r="J1062" s="29">
        <f t="shared" si="64"/>
        <v>2345</v>
      </c>
      <c r="K1062" s="29">
        <f t="shared" si="65"/>
        <v>0</v>
      </c>
      <c r="L1062" s="24">
        <f t="shared" si="66"/>
        <v>3</v>
      </c>
      <c r="M1062" s="24" t="str">
        <f>VLOOKUP(L1062,mês!A:B,2,0)</f>
        <v>Março</v>
      </c>
      <c r="N1062" s="24" t="str">
        <f t="shared" si="67"/>
        <v xml:space="preserve">Diretoria </v>
      </c>
    </row>
    <row r="1063" spans="1:14" ht="57" customHeight="1" x14ac:dyDescent="0.2">
      <c r="A1063" s="24" t="s">
        <v>1249</v>
      </c>
      <c r="B1063" s="25">
        <v>44629</v>
      </c>
      <c r="C1063" s="26">
        <v>15202</v>
      </c>
      <c r="D1063" s="26" t="s">
        <v>124</v>
      </c>
      <c r="E1063" s="27" t="s">
        <v>1303</v>
      </c>
      <c r="F1063" s="28" t="s">
        <v>1304</v>
      </c>
      <c r="G1063" s="26" t="s">
        <v>68</v>
      </c>
      <c r="H1063" s="29">
        <v>1800</v>
      </c>
      <c r="J1063" s="29">
        <f t="shared" si="64"/>
        <v>1800</v>
      </c>
      <c r="K1063" s="29">
        <f t="shared" si="65"/>
        <v>0</v>
      </c>
      <c r="L1063" s="24">
        <f t="shared" si="66"/>
        <v>3</v>
      </c>
      <c r="M1063" s="24" t="str">
        <f>VLOOKUP(L1063,mês!A:B,2,0)</f>
        <v>Março</v>
      </c>
      <c r="N1063" s="24" t="str">
        <f t="shared" si="67"/>
        <v xml:space="preserve">Diretoria </v>
      </c>
    </row>
    <row r="1064" spans="1:14" ht="57" customHeight="1" x14ac:dyDescent="0.2">
      <c r="A1064" s="24" t="s">
        <v>1249</v>
      </c>
      <c r="B1064" s="25">
        <v>44636</v>
      </c>
      <c r="C1064" s="26">
        <v>15222</v>
      </c>
      <c r="D1064" s="26" t="s">
        <v>124</v>
      </c>
      <c r="E1064" s="27" t="s">
        <v>304</v>
      </c>
      <c r="F1064" s="28" t="s">
        <v>1305</v>
      </c>
      <c r="G1064" s="26" t="s">
        <v>68</v>
      </c>
      <c r="H1064" s="29">
        <v>1554.48</v>
      </c>
      <c r="J1064" s="29">
        <f t="shared" si="64"/>
        <v>1554.48</v>
      </c>
      <c r="K1064" s="29">
        <f t="shared" si="65"/>
        <v>0</v>
      </c>
      <c r="L1064" s="24">
        <f t="shared" si="66"/>
        <v>3</v>
      </c>
      <c r="M1064" s="24" t="str">
        <f>VLOOKUP(L1064,mês!A:B,2,0)</f>
        <v>Março</v>
      </c>
      <c r="N1064" s="24" t="str">
        <f t="shared" si="67"/>
        <v xml:space="preserve">Diretoria </v>
      </c>
    </row>
    <row r="1065" spans="1:14" ht="57" customHeight="1" x14ac:dyDescent="0.2">
      <c r="A1065" s="24" t="s">
        <v>1249</v>
      </c>
      <c r="B1065" s="25">
        <v>44638</v>
      </c>
      <c r="C1065" s="26">
        <v>15231</v>
      </c>
      <c r="D1065" s="26" t="s">
        <v>189</v>
      </c>
      <c r="E1065" s="27" t="s">
        <v>1306</v>
      </c>
      <c r="F1065" s="28" t="s">
        <v>1307</v>
      </c>
      <c r="G1065" s="26" t="s">
        <v>68</v>
      </c>
      <c r="H1065" s="29">
        <v>49.8</v>
      </c>
      <c r="J1065" s="29">
        <f t="shared" si="64"/>
        <v>49.8</v>
      </c>
      <c r="K1065" s="29">
        <f t="shared" si="65"/>
        <v>0</v>
      </c>
      <c r="L1065" s="24">
        <f t="shared" si="66"/>
        <v>3</v>
      </c>
      <c r="M1065" s="24" t="str">
        <f>VLOOKUP(L1065,mês!A:B,2,0)</f>
        <v>Março</v>
      </c>
      <c r="N1065" s="24" t="str">
        <f t="shared" si="67"/>
        <v xml:space="preserve">Diretoria </v>
      </c>
    </row>
    <row r="1066" spans="1:14" ht="57" customHeight="1" x14ac:dyDescent="0.2">
      <c r="A1066" s="24" t="s">
        <v>1249</v>
      </c>
      <c r="B1066" s="25">
        <v>44638</v>
      </c>
      <c r="C1066" s="26">
        <v>15233</v>
      </c>
      <c r="D1066" s="26" t="s">
        <v>189</v>
      </c>
      <c r="E1066" s="27" t="s">
        <v>1308</v>
      </c>
      <c r="F1066" s="28" t="s">
        <v>1309</v>
      </c>
      <c r="G1066" s="26" t="s">
        <v>68</v>
      </c>
      <c r="H1066" s="29">
        <v>1560</v>
      </c>
      <c r="J1066" s="29">
        <f t="shared" si="64"/>
        <v>1560</v>
      </c>
      <c r="K1066" s="29">
        <f t="shared" si="65"/>
        <v>0</v>
      </c>
      <c r="L1066" s="24">
        <f t="shared" si="66"/>
        <v>3</v>
      </c>
      <c r="M1066" s="24" t="str">
        <f>VLOOKUP(L1066,mês!A:B,2,0)</f>
        <v>Março</v>
      </c>
      <c r="N1066" s="24" t="str">
        <f t="shared" si="67"/>
        <v xml:space="preserve">Diretoria </v>
      </c>
    </row>
    <row r="1067" spans="1:14" ht="57" customHeight="1" x14ac:dyDescent="0.2">
      <c r="A1067" s="24" t="s">
        <v>1249</v>
      </c>
      <c r="B1067" s="25">
        <v>44638</v>
      </c>
      <c r="C1067" s="26">
        <v>15238</v>
      </c>
      <c r="D1067" s="26" t="s">
        <v>124</v>
      </c>
      <c r="E1067" s="27" t="s">
        <v>1310</v>
      </c>
      <c r="F1067" s="28" t="s">
        <v>1311</v>
      </c>
      <c r="G1067" s="26" t="s">
        <v>68</v>
      </c>
      <c r="H1067" s="29">
        <v>12017.26</v>
      </c>
      <c r="J1067" s="29">
        <f t="shared" si="64"/>
        <v>12017.26</v>
      </c>
      <c r="K1067" s="29">
        <f t="shared" si="65"/>
        <v>0</v>
      </c>
      <c r="L1067" s="24">
        <f t="shared" si="66"/>
        <v>3</v>
      </c>
      <c r="M1067" s="24" t="str">
        <f>VLOOKUP(L1067,mês!A:B,2,0)</f>
        <v>Março</v>
      </c>
      <c r="N1067" s="24" t="str">
        <f t="shared" si="67"/>
        <v xml:space="preserve">Diretoria </v>
      </c>
    </row>
    <row r="1068" spans="1:14" ht="57" customHeight="1" x14ac:dyDescent="0.2">
      <c r="A1068" s="24" t="s">
        <v>1249</v>
      </c>
      <c r="B1068" s="25">
        <v>44638</v>
      </c>
      <c r="C1068" s="26">
        <v>15239</v>
      </c>
      <c r="D1068" s="26" t="s">
        <v>124</v>
      </c>
      <c r="E1068" s="27" t="s">
        <v>1312</v>
      </c>
      <c r="F1068" s="28" t="s">
        <v>1313</v>
      </c>
      <c r="G1068" s="26" t="s">
        <v>68</v>
      </c>
      <c r="H1068" s="29">
        <v>1449</v>
      </c>
      <c r="J1068" s="29">
        <f t="shared" si="64"/>
        <v>1449</v>
      </c>
      <c r="K1068" s="29">
        <f t="shared" si="65"/>
        <v>0</v>
      </c>
      <c r="L1068" s="24">
        <f t="shared" si="66"/>
        <v>3</v>
      </c>
      <c r="M1068" s="24" t="str">
        <f>VLOOKUP(L1068,mês!A:B,2,0)</f>
        <v>Março</v>
      </c>
      <c r="N1068" s="24" t="str">
        <f t="shared" si="67"/>
        <v xml:space="preserve">Diretoria </v>
      </c>
    </row>
    <row r="1069" spans="1:14" ht="57" customHeight="1" x14ac:dyDescent="0.2">
      <c r="A1069" s="24" t="s">
        <v>1249</v>
      </c>
      <c r="B1069" s="25">
        <v>44638</v>
      </c>
      <c r="C1069" s="26">
        <v>15241</v>
      </c>
      <c r="D1069" s="26" t="s">
        <v>124</v>
      </c>
      <c r="E1069" s="27" t="s">
        <v>154</v>
      </c>
      <c r="F1069" s="28" t="s">
        <v>1314</v>
      </c>
      <c r="G1069" s="26" t="s">
        <v>68</v>
      </c>
      <c r="H1069" s="29">
        <v>24734</v>
      </c>
      <c r="J1069" s="29">
        <f t="shared" si="64"/>
        <v>24734</v>
      </c>
      <c r="K1069" s="29">
        <f t="shared" si="65"/>
        <v>0</v>
      </c>
      <c r="L1069" s="24">
        <f t="shared" si="66"/>
        <v>3</v>
      </c>
      <c r="M1069" s="24" t="str">
        <f>VLOOKUP(L1069,mês!A:B,2,0)</f>
        <v>Março</v>
      </c>
      <c r="N1069" s="24" t="str">
        <f t="shared" si="67"/>
        <v xml:space="preserve">Diretoria </v>
      </c>
    </row>
    <row r="1070" spans="1:14" ht="57" customHeight="1" x14ac:dyDescent="0.2">
      <c r="A1070" s="24" t="s">
        <v>1249</v>
      </c>
      <c r="B1070" s="25">
        <v>44641</v>
      </c>
      <c r="C1070" s="26">
        <v>15243</v>
      </c>
      <c r="D1070" s="26" t="s">
        <v>189</v>
      </c>
      <c r="E1070" s="27" t="s">
        <v>304</v>
      </c>
      <c r="F1070" s="28" t="s">
        <v>1315</v>
      </c>
      <c r="G1070" s="26" t="s">
        <v>68</v>
      </c>
      <c r="H1070" s="29">
        <v>223.37</v>
      </c>
      <c r="J1070" s="29">
        <f t="shared" si="64"/>
        <v>223.37</v>
      </c>
      <c r="K1070" s="29">
        <f t="shared" si="65"/>
        <v>0</v>
      </c>
      <c r="L1070" s="24">
        <f t="shared" si="66"/>
        <v>3</v>
      </c>
      <c r="M1070" s="24" t="str">
        <f>VLOOKUP(L1070,mês!A:B,2,0)</f>
        <v>Março</v>
      </c>
      <c r="N1070" s="24" t="str">
        <f t="shared" si="67"/>
        <v xml:space="preserve">Diretoria </v>
      </c>
    </row>
    <row r="1071" spans="1:14" ht="57" customHeight="1" x14ac:dyDescent="0.2">
      <c r="A1071" s="24" t="s">
        <v>1249</v>
      </c>
      <c r="B1071" s="25">
        <v>44641</v>
      </c>
      <c r="C1071" s="26">
        <v>15246</v>
      </c>
      <c r="D1071" s="26" t="s">
        <v>65</v>
      </c>
      <c r="E1071" s="27" t="s">
        <v>1316</v>
      </c>
      <c r="F1071" s="28" t="s">
        <v>1317</v>
      </c>
      <c r="G1071" s="26" t="s">
        <v>68</v>
      </c>
      <c r="H1071" s="29">
        <v>20184.5</v>
      </c>
      <c r="J1071" s="29">
        <f t="shared" si="64"/>
        <v>20184.5</v>
      </c>
      <c r="K1071" s="29">
        <f t="shared" si="65"/>
        <v>0</v>
      </c>
      <c r="L1071" s="24">
        <f t="shared" si="66"/>
        <v>3</v>
      </c>
      <c r="M1071" s="24" t="str">
        <f>VLOOKUP(L1071,mês!A:B,2,0)</f>
        <v>Março</v>
      </c>
      <c r="N1071" s="24" t="str">
        <f t="shared" si="67"/>
        <v xml:space="preserve">Diretoria </v>
      </c>
    </row>
    <row r="1072" spans="1:14" ht="57" customHeight="1" x14ac:dyDescent="0.2">
      <c r="A1072" s="24" t="s">
        <v>1249</v>
      </c>
      <c r="B1072" s="25">
        <v>44641</v>
      </c>
      <c r="C1072" s="26">
        <v>15247</v>
      </c>
      <c r="D1072" s="26" t="s">
        <v>65</v>
      </c>
      <c r="E1072" s="27" t="s">
        <v>1318</v>
      </c>
      <c r="F1072" s="28" t="s">
        <v>1319</v>
      </c>
      <c r="G1072" s="26" t="s">
        <v>68</v>
      </c>
      <c r="H1072" s="29">
        <v>989.06</v>
      </c>
      <c r="J1072" s="29">
        <f t="shared" si="64"/>
        <v>989.06</v>
      </c>
      <c r="K1072" s="29">
        <f t="shared" si="65"/>
        <v>0</v>
      </c>
      <c r="L1072" s="24">
        <f t="shared" si="66"/>
        <v>3</v>
      </c>
      <c r="M1072" s="24" t="str">
        <f>VLOOKUP(L1072,mês!A:B,2,0)</f>
        <v>Março</v>
      </c>
      <c r="N1072" s="24" t="str">
        <f t="shared" si="67"/>
        <v xml:space="preserve">Diretoria </v>
      </c>
    </row>
    <row r="1073" spans="1:14" ht="57" customHeight="1" x14ac:dyDescent="0.2">
      <c r="A1073" s="24" t="s">
        <v>1249</v>
      </c>
      <c r="B1073" s="25">
        <v>44644</v>
      </c>
      <c r="C1073" s="26">
        <v>15261</v>
      </c>
      <c r="D1073" s="26" t="s">
        <v>124</v>
      </c>
      <c r="E1073" s="27" t="s">
        <v>1320</v>
      </c>
      <c r="F1073" s="28" t="s">
        <v>1321</v>
      </c>
      <c r="G1073" s="26" t="s">
        <v>68</v>
      </c>
      <c r="H1073" s="29">
        <v>1751.28</v>
      </c>
      <c r="J1073" s="29">
        <f t="shared" si="64"/>
        <v>1751.28</v>
      </c>
      <c r="K1073" s="29">
        <f t="shared" si="65"/>
        <v>0</v>
      </c>
      <c r="L1073" s="24">
        <f t="shared" si="66"/>
        <v>3</v>
      </c>
      <c r="M1073" s="24" t="str">
        <f>VLOOKUP(L1073,mês!A:B,2,0)</f>
        <v>Março</v>
      </c>
      <c r="N1073" s="24" t="str">
        <f t="shared" si="67"/>
        <v xml:space="preserve">Diretoria </v>
      </c>
    </row>
    <row r="1074" spans="1:14" ht="57" customHeight="1" x14ac:dyDescent="0.2">
      <c r="A1074" s="24" t="s">
        <v>1249</v>
      </c>
      <c r="B1074" s="25">
        <v>44645</v>
      </c>
      <c r="C1074" s="26">
        <v>15269</v>
      </c>
      <c r="D1074" s="26" t="s">
        <v>124</v>
      </c>
      <c r="E1074" s="27" t="s">
        <v>1322</v>
      </c>
      <c r="F1074" s="28" t="s">
        <v>1323</v>
      </c>
      <c r="G1074" s="26" t="s">
        <v>68</v>
      </c>
      <c r="H1074" s="29">
        <v>4674</v>
      </c>
      <c r="J1074" s="29">
        <f t="shared" si="64"/>
        <v>4674</v>
      </c>
      <c r="K1074" s="29">
        <f t="shared" si="65"/>
        <v>0</v>
      </c>
      <c r="L1074" s="24">
        <f t="shared" si="66"/>
        <v>3</v>
      </c>
      <c r="M1074" s="24" t="str">
        <f>VLOOKUP(L1074,mês!A:B,2,0)</f>
        <v>Março</v>
      </c>
      <c r="N1074" s="24" t="str">
        <f t="shared" si="67"/>
        <v xml:space="preserve">Diretoria </v>
      </c>
    </row>
    <row r="1075" spans="1:14" ht="57" customHeight="1" x14ac:dyDescent="0.2">
      <c r="A1075" s="24" t="s">
        <v>1249</v>
      </c>
      <c r="B1075" s="25">
        <v>44649</v>
      </c>
      <c r="C1075" s="26">
        <v>15283</v>
      </c>
      <c r="D1075" s="26" t="s">
        <v>124</v>
      </c>
      <c r="E1075" s="27" t="s">
        <v>1324</v>
      </c>
      <c r="F1075" s="28" t="s">
        <v>1325</v>
      </c>
      <c r="G1075" s="26" t="s">
        <v>68</v>
      </c>
      <c r="H1075" s="29">
        <v>988.72</v>
      </c>
      <c r="J1075" s="29">
        <f t="shared" si="64"/>
        <v>988.72</v>
      </c>
      <c r="K1075" s="29">
        <f t="shared" si="65"/>
        <v>0</v>
      </c>
      <c r="L1075" s="24">
        <f t="shared" si="66"/>
        <v>3</v>
      </c>
      <c r="M1075" s="24" t="str">
        <f>VLOOKUP(L1075,mês!A:B,2,0)</f>
        <v>Março</v>
      </c>
      <c r="N1075" s="24" t="str">
        <f t="shared" si="67"/>
        <v xml:space="preserve">Diretoria </v>
      </c>
    </row>
    <row r="1076" spans="1:14" ht="57" customHeight="1" x14ac:dyDescent="0.2">
      <c r="A1076" s="24" t="s">
        <v>1249</v>
      </c>
      <c r="B1076" s="25">
        <v>44650</v>
      </c>
      <c r="C1076" s="26">
        <v>15286</v>
      </c>
      <c r="D1076" s="26" t="s">
        <v>124</v>
      </c>
      <c r="E1076" s="27" t="s">
        <v>1326</v>
      </c>
      <c r="F1076" s="28" t="s">
        <v>1327</v>
      </c>
      <c r="G1076" s="26" t="s">
        <v>68</v>
      </c>
      <c r="H1076" s="29">
        <v>4550</v>
      </c>
      <c r="J1076" s="29">
        <f t="shared" si="64"/>
        <v>4550</v>
      </c>
      <c r="K1076" s="29">
        <f t="shared" si="65"/>
        <v>0</v>
      </c>
      <c r="L1076" s="24">
        <f t="shared" si="66"/>
        <v>3</v>
      </c>
      <c r="M1076" s="24" t="str">
        <f>VLOOKUP(L1076,mês!A:B,2,0)</f>
        <v>Março</v>
      </c>
      <c r="N1076" s="24" t="str">
        <f t="shared" si="67"/>
        <v xml:space="preserve">Diretoria </v>
      </c>
    </row>
    <row r="1077" spans="1:14" ht="57" customHeight="1" x14ac:dyDescent="0.2">
      <c r="A1077" s="24" t="s">
        <v>1249</v>
      </c>
      <c r="B1077" s="25">
        <v>44650</v>
      </c>
      <c r="C1077" s="26">
        <v>15290</v>
      </c>
      <c r="D1077" s="26" t="s">
        <v>124</v>
      </c>
      <c r="E1077" s="27" t="s">
        <v>304</v>
      </c>
      <c r="F1077" s="28" t="s">
        <v>1328</v>
      </c>
      <c r="G1077" s="26" t="s">
        <v>68</v>
      </c>
      <c r="H1077" s="29">
        <v>505.9</v>
      </c>
      <c r="J1077" s="29">
        <f t="shared" si="64"/>
        <v>505.9</v>
      </c>
      <c r="K1077" s="29">
        <f t="shared" si="65"/>
        <v>0</v>
      </c>
      <c r="L1077" s="24">
        <f t="shared" si="66"/>
        <v>3</v>
      </c>
      <c r="M1077" s="24" t="str">
        <f>VLOOKUP(L1077,mês!A:B,2,0)</f>
        <v>Março</v>
      </c>
      <c r="N1077" s="24" t="str">
        <f t="shared" si="67"/>
        <v xml:space="preserve">Diretoria </v>
      </c>
    </row>
    <row r="1078" spans="1:14" ht="57" customHeight="1" x14ac:dyDescent="0.2">
      <c r="A1078" s="24" t="s">
        <v>1249</v>
      </c>
      <c r="B1078" s="25">
        <v>44656</v>
      </c>
      <c r="C1078" s="26">
        <v>15317</v>
      </c>
      <c r="D1078" s="26" t="s">
        <v>189</v>
      </c>
      <c r="E1078" s="27" t="s">
        <v>1259</v>
      </c>
      <c r="F1078" s="28" t="s">
        <v>1329</v>
      </c>
      <c r="G1078" s="26" t="s">
        <v>68</v>
      </c>
      <c r="H1078" s="29">
        <v>39297.01</v>
      </c>
      <c r="J1078" s="29">
        <f t="shared" si="64"/>
        <v>39297.01</v>
      </c>
      <c r="K1078" s="29">
        <f t="shared" si="65"/>
        <v>0</v>
      </c>
      <c r="L1078" s="24">
        <f t="shared" si="66"/>
        <v>4</v>
      </c>
      <c r="M1078" s="24" t="str">
        <f>VLOOKUP(L1078,mês!A:B,2,0)</f>
        <v>Abril</v>
      </c>
      <c r="N1078" s="24" t="str">
        <f t="shared" si="67"/>
        <v xml:space="preserve">Diretoria </v>
      </c>
    </row>
    <row r="1079" spans="1:14" ht="57" customHeight="1" x14ac:dyDescent="0.2">
      <c r="A1079" s="24" t="s">
        <v>1249</v>
      </c>
      <c r="B1079" s="25">
        <v>44656</v>
      </c>
      <c r="C1079" s="26">
        <v>15318</v>
      </c>
      <c r="D1079" s="26" t="s">
        <v>189</v>
      </c>
      <c r="E1079" s="27" t="s">
        <v>1261</v>
      </c>
      <c r="F1079" s="28" t="s">
        <v>1330</v>
      </c>
      <c r="G1079" s="26" t="s">
        <v>68</v>
      </c>
      <c r="H1079" s="29">
        <v>26683.14</v>
      </c>
      <c r="J1079" s="29">
        <f t="shared" si="64"/>
        <v>26683.14</v>
      </c>
      <c r="K1079" s="29">
        <f t="shared" si="65"/>
        <v>0</v>
      </c>
      <c r="L1079" s="24">
        <f t="shared" si="66"/>
        <v>4</v>
      </c>
      <c r="M1079" s="24" t="str">
        <f>VLOOKUP(L1079,mês!A:B,2,0)</f>
        <v>Abril</v>
      </c>
      <c r="N1079" s="24" t="str">
        <f t="shared" si="67"/>
        <v xml:space="preserve">Diretoria </v>
      </c>
    </row>
    <row r="1080" spans="1:14" ht="57" customHeight="1" x14ac:dyDescent="0.2">
      <c r="A1080" s="24" t="s">
        <v>1249</v>
      </c>
      <c r="B1080" s="25">
        <v>44669</v>
      </c>
      <c r="C1080" s="26">
        <v>15370</v>
      </c>
      <c r="D1080" s="26" t="s">
        <v>124</v>
      </c>
      <c r="E1080" s="27" t="s">
        <v>1331</v>
      </c>
      <c r="F1080" s="28" t="s">
        <v>1332</v>
      </c>
      <c r="G1080" s="26" t="s">
        <v>68</v>
      </c>
      <c r="H1080" s="29">
        <v>45941.760000000002</v>
      </c>
      <c r="J1080" s="29">
        <f t="shared" si="64"/>
        <v>45941.760000000002</v>
      </c>
      <c r="K1080" s="29">
        <f t="shared" si="65"/>
        <v>0</v>
      </c>
      <c r="L1080" s="24">
        <f t="shared" si="66"/>
        <v>4</v>
      </c>
      <c r="M1080" s="24" t="str">
        <f>VLOOKUP(L1080,mês!A:B,2,0)</f>
        <v>Abril</v>
      </c>
      <c r="N1080" s="24" t="str">
        <f t="shared" si="67"/>
        <v xml:space="preserve">Diretoria </v>
      </c>
    </row>
    <row r="1081" spans="1:14" ht="57" customHeight="1" x14ac:dyDescent="0.2">
      <c r="A1081" s="24" t="s">
        <v>1249</v>
      </c>
      <c r="B1081" s="25">
        <v>44679</v>
      </c>
      <c r="C1081" s="26">
        <v>15392</v>
      </c>
      <c r="D1081" s="26" t="s">
        <v>124</v>
      </c>
      <c r="E1081" s="27" t="s">
        <v>1333</v>
      </c>
      <c r="F1081" s="28" t="s">
        <v>1334</v>
      </c>
      <c r="G1081" s="26" t="s">
        <v>68</v>
      </c>
      <c r="H1081" s="29">
        <v>3680</v>
      </c>
      <c r="J1081" s="29">
        <f t="shared" si="64"/>
        <v>3680</v>
      </c>
      <c r="K1081" s="29">
        <f t="shared" si="65"/>
        <v>0</v>
      </c>
      <c r="L1081" s="24">
        <f t="shared" si="66"/>
        <v>4</v>
      </c>
      <c r="M1081" s="24" t="str">
        <f>VLOOKUP(L1081,mês!A:B,2,0)</f>
        <v>Abril</v>
      </c>
      <c r="N1081" s="24" t="str">
        <f t="shared" si="67"/>
        <v xml:space="preserve">Diretoria </v>
      </c>
    </row>
    <row r="1082" spans="1:14" ht="57" customHeight="1" x14ac:dyDescent="0.2">
      <c r="A1082" s="24" t="s">
        <v>1249</v>
      </c>
      <c r="B1082" s="25">
        <v>44679</v>
      </c>
      <c r="C1082" s="26">
        <v>15409</v>
      </c>
      <c r="D1082" s="26" t="s">
        <v>124</v>
      </c>
      <c r="E1082" s="27" t="s">
        <v>1335</v>
      </c>
      <c r="F1082" s="28" t="s">
        <v>1336</v>
      </c>
      <c r="G1082" s="26" t="s">
        <v>68</v>
      </c>
      <c r="H1082" s="29">
        <v>437.1</v>
      </c>
      <c r="J1082" s="29">
        <f t="shared" si="64"/>
        <v>437.1</v>
      </c>
      <c r="K1082" s="29">
        <f t="shared" si="65"/>
        <v>0</v>
      </c>
      <c r="L1082" s="24">
        <f t="shared" si="66"/>
        <v>4</v>
      </c>
      <c r="M1082" s="24" t="str">
        <f>VLOOKUP(L1082,mês!A:B,2,0)</f>
        <v>Abril</v>
      </c>
      <c r="N1082" s="24" t="str">
        <f t="shared" si="67"/>
        <v xml:space="preserve">Diretoria </v>
      </c>
    </row>
    <row r="1083" spans="1:14" ht="57" customHeight="1" x14ac:dyDescent="0.2">
      <c r="A1083" s="24" t="s">
        <v>1249</v>
      </c>
      <c r="B1083" s="25">
        <v>44679</v>
      </c>
      <c r="C1083" s="26">
        <v>15411</v>
      </c>
      <c r="D1083" s="26" t="s">
        <v>124</v>
      </c>
      <c r="E1083" s="27" t="s">
        <v>1337</v>
      </c>
      <c r="F1083" s="28" t="s">
        <v>1338</v>
      </c>
      <c r="G1083" s="26" t="s">
        <v>68</v>
      </c>
      <c r="H1083" s="29">
        <v>19790.13</v>
      </c>
      <c r="J1083" s="29">
        <f t="shared" si="64"/>
        <v>19790.13</v>
      </c>
      <c r="K1083" s="29">
        <f t="shared" si="65"/>
        <v>0</v>
      </c>
      <c r="L1083" s="24">
        <f t="shared" si="66"/>
        <v>4</v>
      </c>
      <c r="M1083" s="24" t="str">
        <f>VLOOKUP(L1083,mês!A:B,2,0)</f>
        <v>Abril</v>
      </c>
      <c r="N1083" s="24" t="str">
        <f t="shared" si="67"/>
        <v xml:space="preserve">Diretoria </v>
      </c>
    </row>
    <row r="1084" spans="1:14" ht="57" customHeight="1" x14ac:dyDescent="0.2">
      <c r="A1084" s="24" t="s">
        <v>1249</v>
      </c>
      <c r="B1084" s="25">
        <v>44680</v>
      </c>
      <c r="C1084" s="26">
        <v>15410</v>
      </c>
      <c r="D1084" s="26" t="s">
        <v>124</v>
      </c>
      <c r="E1084" s="27" t="s">
        <v>1299</v>
      </c>
      <c r="F1084" s="28" t="s">
        <v>1339</v>
      </c>
      <c r="G1084" s="26" t="s">
        <v>68</v>
      </c>
      <c r="H1084" s="29">
        <v>2733</v>
      </c>
      <c r="J1084" s="29">
        <f t="shared" si="64"/>
        <v>2733</v>
      </c>
      <c r="K1084" s="29">
        <f t="shared" si="65"/>
        <v>0</v>
      </c>
      <c r="L1084" s="24">
        <f t="shared" si="66"/>
        <v>4</v>
      </c>
      <c r="M1084" s="24" t="str">
        <f>VLOOKUP(L1084,mês!A:B,2,0)</f>
        <v>Abril</v>
      </c>
      <c r="N1084" s="24" t="str">
        <f t="shared" si="67"/>
        <v xml:space="preserve">Diretoria </v>
      </c>
    </row>
    <row r="1085" spans="1:14" ht="57" customHeight="1" x14ac:dyDescent="0.2">
      <c r="A1085" s="24" t="s">
        <v>1249</v>
      </c>
      <c r="B1085" s="25">
        <v>44680</v>
      </c>
      <c r="C1085" s="26">
        <v>15416</v>
      </c>
      <c r="D1085" s="26" t="s">
        <v>124</v>
      </c>
      <c r="E1085" s="27" t="s">
        <v>304</v>
      </c>
      <c r="F1085" s="28" t="s">
        <v>1340</v>
      </c>
      <c r="G1085" s="26" t="s">
        <v>68</v>
      </c>
      <c r="H1085" s="29">
        <v>783.6</v>
      </c>
      <c r="J1085" s="29">
        <f t="shared" si="64"/>
        <v>783.6</v>
      </c>
      <c r="K1085" s="29">
        <f t="shared" si="65"/>
        <v>0</v>
      </c>
      <c r="L1085" s="24">
        <f t="shared" si="66"/>
        <v>4</v>
      </c>
      <c r="M1085" s="24" t="str">
        <f>VLOOKUP(L1085,mês!A:B,2,0)</f>
        <v>Abril</v>
      </c>
      <c r="N1085" s="24" t="str">
        <f t="shared" si="67"/>
        <v xml:space="preserve">Diretoria </v>
      </c>
    </row>
    <row r="1086" spans="1:14" ht="57" customHeight="1" x14ac:dyDescent="0.2">
      <c r="A1086" s="24" t="s">
        <v>1249</v>
      </c>
      <c r="B1086" s="25">
        <v>44680</v>
      </c>
      <c r="C1086" s="26">
        <v>15417</v>
      </c>
      <c r="D1086" s="26" t="s">
        <v>189</v>
      </c>
      <c r="E1086" s="27" t="s">
        <v>304</v>
      </c>
      <c r="F1086" s="28" t="s">
        <v>1341</v>
      </c>
      <c r="G1086" s="26" t="s">
        <v>68</v>
      </c>
      <c r="H1086" s="29">
        <v>107.8</v>
      </c>
      <c r="J1086" s="29">
        <f t="shared" si="64"/>
        <v>107.8</v>
      </c>
      <c r="K1086" s="29">
        <f t="shared" si="65"/>
        <v>0</v>
      </c>
      <c r="L1086" s="24">
        <f t="shared" si="66"/>
        <v>4</v>
      </c>
      <c r="M1086" s="24" t="str">
        <f>VLOOKUP(L1086,mês!A:B,2,0)</f>
        <v>Abril</v>
      </c>
      <c r="N1086" s="24" t="str">
        <f t="shared" si="67"/>
        <v xml:space="preserve">Diretoria </v>
      </c>
    </row>
    <row r="1087" spans="1:14" ht="57" customHeight="1" x14ac:dyDescent="0.2">
      <c r="A1087" s="24" t="s">
        <v>1249</v>
      </c>
      <c r="B1087" s="25">
        <v>44680</v>
      </c>
      <c r="C1087" s="26">
        <v>15421</v>
      </c>
      <c r="D1087" s="26" t="s">
        <v>124</v>
      </c>
      <c r="E1087" s="27" t="s">
        <v>304</v>
      </c>
      <c r="F1087" s="28" t="s">
        <v>1342</v>
      </c>
      <c r="G1087" s="26" t="s">
        <v>68</v>
      </c>
      <c r="H1087" s="29">
        <v>1077.92</v>
      </c>
      <c r="J1087" s="29">
        <f t="shared" si="64"/>
        <v>1077.92</v>
      </c>
      <c r="K1087" s="29">
        <f t="shared" si="65"/>
        <v>0</v>
      </c>
      <c r="L1087" s="24">
        <f t="shared" si="66"/>
        <v>4</v>
      </c>
      <c r="M1087" s="24" t="str">
        <f>VLOOKUP(L1087,mês!A:B,2,0)</f>
        <v>Abril</v>
      </c>
      <c r="N1087" s="24" t="str">
        <f t="shared" si="67"/>
        <v xml:space="preserve">Diretoria </v>
      </c>
    </row>
    <row r="1088" spans="1:14" ht="57" customHeight="1" x14ac:dyDescent="0.2">
      <c r="A1088" s="24" t="s">
        <v>1249</v>
      </c>
      <c r="B1088" s="25">
        <v>44687</v>
      </c>
      <c r="C1088" s="26">
        <v>15492</v>
      </c>
      <c r="D1088" s="26" t="s">
        <v>124</v>
      </c>
      <c r="E1088" s="27" t="s">
        <v>304</v>
      </c>
      <c r="F1088" s="28" t="s">
        <v>1343</v>
      </c>
      <c r="G1088" s="26" t="s">
        <v>68</v>
      </c>
      <c r="H1088" s="29">
        <v>531</v>
      </c>
      <c r="J1088" s="29">
        <f t="shared" si="64"/>
        <v>531</v>
      </c>
      <c r="K1088" s="29">
        <f t="shared" si="65"/>
        <v>0</v>
      </c>
      <c r="L1088" s="24">
        <f t="shared" si="66"/>
        <v>5</v>
      </c>
      <c r="M1088" s="24" t="str">
        <f>VLOOKUP(L1088,mês!A:B,2,0)</f>
        <v>Maio</v>
      </c>
      <c r="N1088" s="24" t="str">
        <f t="shared" si="67"/>
        <v xml:space="preserve">Diretoria </v>
      </c>
    </row>
    <row r="1089" spans="1:14" ht="57" customHeight="1" x14ac:dyDescent="0.2">
      <c r="A1089" s="24" t="s">
        <v>1249</v>
      </c>
      <c r="B1089" s="25">
        <v>44691</v>
      </c>
      <c r="C1089" s="26">
        <v>15506</v>
      </c>
      <c r="D1089" s="26" t="s">
        <v>124</v>
      </c>
      <c r="E1089" s="27" t="s">
        <v>648</v>
      </c>
      <c r="F1089" s="28" t="s">
        <v>1344</v>
      </c>
      <c r="G1089" s="26" t="s">
        <v>68</v>
      </c>
      <c r="H1089" s="29">
        <v>80</v>
      </c>
      <c r="J1089" s="29">
        <f t="shared" si="64"/>
        <v>80</v>
      </c>
      <c r="K1089" s="29">
        <f t="shared" si="65"/>
        <v>0</v>
      </c>
      <c r="L1089" s="24">
        <f t="shared" si="66"/>
        <v>5</v>
      </c>
      <c r="M1089" s="24" t="str">
        <f>VLOOKUP(L1089,mês!A:B,2,0)</f>
        <v>Maio</v>
      </c>
      <c r="N1089" s="24" t="str">
        <f t="shared" si="67"/>
        <v xml:space="preserve">Diretoria </v>
      </c>
    </row>
    <row r="1090" spans="1:14" ht="57" customHeight="1" x14ac:dyDescent="0.2">
      <c r="A1090" s="24" t="s">
        <v>1249</v>
      </c>
      <c r="B1090" s="25">
        <v>44691</v>
      </c>
      <c r="C1090" s="26">
        <v>15512</v>
      </c>
      <c r="D1090" s="26" t="s">
        <v>189</v>
      </c>
      <c r="E1090" s="27" t="s">
        <v>1345</v>
      </c>
      <c r="F1090" s="28" t="s">
        <v>1346</v>
      </c>
      <c r="G1090" s="26" t="s">
        <v>68</v>
      </c>
      <c r="H1090" s="29">
        <v>290.56</v>
      </c>
      <c r="J1090" s="29">
        <f t="shared" si="64"/>
        <v>290.56</v>
      </c>
      <c r="K1090" s="29">
        <f t="shared" si="65"/>
        <v>0</v>
      </c>
      <c r="L1090" s="24">
        <f t="shared" si="66"/>
        <v>5</v>
      </c>
      <c r="M1090" s="24" t="str">
        <f>VLOOKUP(L1090,mês!A:B,2,0)</f>
        <v>Maio</v>
      </c>
      <c r="N1090" s="24" t="str">
        <f t="shared" si="67"/>
        <v xml:space="preserve">Diretoria </v>
      </c>
    </row>
    <row r="1091" spans="1:14" ht="57" customHeight="1" x14ac:dyDescent="0.2">
      <c r="A1091" s="24" t="s">
        <v>1249</v>
      </c>
      <c r="B1091" s="25">
        <v>44691</v>
      </c>
      <c r="C1091" s="26">
        <v>15514</v>
      </c>
      <c r="D1091" s="26" t="s">
        <v>189</v>
      </c>
      <c r="E1091" s="27" t="s">
        <v>304</v>
      </c>
      <c r="F1091" s="28" t="s">
        <v>1347</v>
      </c>
      <c r="G1091" s="26" t="s">
        <v>68</v>
      </c>
      <c r="H1091" s="29">
        <v>1129.22</v>
      </c>
      <c r="J1091" s="29">
        <f t="shared" ref="J1091:J1154" si="68">IF(G1091="Não",0,H1091)</f>
        <v>1129.22</v>
      </c>
      <c r="K1091" s="29">
        <f t="shared" ref="K1091:K1154" si="69">IF(G1091="Não",H1091,0)</f>
        <v>0</v>
      </c>
      <c r="L1091" s="24">
        <f t="shared" ref="L1091:L1154" si="70">MONTH(B1091)</f>
        <v>5</v>
      </c>
      <c r="M1091" s="24" t="str">
        <f>VLOOKUP(L1091,mês!A:B,2,0)</f>
        <v>Maio</v>
      </c>
      <c r="N1091" s="24" t="str">
        <f t="shared" ref="N1091:N1154" si="71">LEFT(A1091,SEARCH("-",A1091)-1)</f>
        <v xml:space="preserve">Diretoria </v>
      </c>
    </row>
    <row r="1092" spans="1:14" ht="57" customHeight="1" x14ac:dyDescent="0.2">
      <c r="A1092" s="24" t="s">
        <v>1249</v>
      </c>
      <c r="B1092" s="25">
        <v>44698</v>
      </c>
      <c r="C1092" s="26">
        <v>15589</v>
      </c>
      <c r="D1092" s="26" t="s">
        <v>124</v>
      </c>
      <c r="E1092" s="27" t="s">
        <v>1348</v>
      </c>
      <c r="F1092" s="28" t="s">
        <v>1349</v>
      </c>
      <c r="G1092" s="26" t="s">
        <v>68</v>
      </c>
      <c r="H1092" s="29">
        <v>477.37</v>
      </c>
      <c r="J1092" s="29">
        <f t="shared" si="68"/>
        <v>477.37</v>
      </c>
      <c r="K1092" s="29">
        <f t="shared" si="69"/>
        <v>0</v>
      </c>
      <c r="L1092" s="24">
        <f t="shared" si="70"/>
        <v>5</v>
      </c>
      <c r="M1092" s="24" t="str">
        <f>VLOOKUP(L1092,mês!A:B,2,0)</f>
        <v>Maio</v>
      </c>
      <c r="N1092" s="24" t="str">
        <f t="shared" si="71"/>
        <v xml:space="preserve">Diretoria </v>
      </c>
    </row>
    <row r="1093" spans="1:14" ht="57" customHeight="1" x14ac:dyDescent="0.2">
      <c r="A1093" s="24" t="s">
        <v>1249</v>
      </c>
      <c r="B1093" s="25">
        <v>44699</v>
      </c>
      <c r="C1093" s="26">
        <v>15605</v>
      </c>
      <c r="D1093" s="26" t="s">
        <v>65</v>
      </c>
      <c r="E1093" s="27" t="s">
        <v>415</v>
      </c>
      <c r="F1093" s="28" t="s">
        <v>1350</v>
      </c>
      <c r="G1093" s="26" t="s">
        <v>68</v>
      </c>
      <c r="H1093" s="29">
        <v>163.18</v>
      </c>
      <c r="J1093" s="29">
        <f t="shared" si="68"/>
        <v>163.18</v>
      </c>
      <c r="K1093" s="29">
        <f t="shared" si="69"/>
        <v>0</v>
      </c>
      <c r="L1093" s="24">
        <f t="shared" si="70"/>
        <v>5</v>
      </c>
      <c r="M1093" s="24" t="str">
        <f>VLOOKUP(L1093,mês!A:B,2,0)</f>
        <v>Maio</v>
      </c>
      <c r="N1093" s="24" t="str">
        <f t="shared" si="71"/>
        <v xml:space="preserve">Diretoria </v>
      </c>
    </row>
    <row r="1094" spans="1:14" ht="57" customHeight="1" x14ac:dyDescent="0.2">
      <c r="A1094" s="24" t="s">
        <v>1249</v>
      </c>
      <c r="B1094" s="25">
        <v>44705</v>
      </c>
      <c r="C1094" s="26">
        <v>15613</v>
      </c>
      <c r="D1094" s="26" t="s">
        <v>189</v>
      </c>
      <c r="E1094" s="27" t="s">
        <v>304</v>
      </c>
      <c r="F1094" s="28" t="s">
        <v>1351</v>
      </c>
      <c r="G1094" s="26" t="s">
        <v>68</v>
      </c>
      <c r="H1094" s="29">
        <v>461.64</v>
      </c>
      <c r="J1094" s="29">
        <f t="shared" si="68"/>
        <v>461.64</v>
      </c>
      <c r="K1094" s="29">
        <f t="shared" si="69"/>
        <v>0</v>
      </c>
      <c r="L1094" s="24">
        <f t="shared" si="70"/>
        <v>5</v>
      </c>
      <c r="M1094" s="24" t="str">
        <f>VLOOKUP(L1094,mês!A:B,2,0)</f>
        <v>Maio</v>
      </c>
      <c r="N1094" s="24" t="str">
        <f t="shared" si="71"/>
        <v xml:space="preserve">Diretoria </v>
      </c>
    </row>
    <row r="1095" spans="1:14" ht="57" customHeight="1" x14ac:dyDescent="0.2">
      <c r="A1095" s="24" t="s">
        <v>1249</v>
      </c>
      <c r="B1095" s="25">
        <v>44706</v>
      </c>
      <c r="C1095" s="26">
        <v>15619</v>
      </c>
      <c r="D1095" s="26" t="s">
        <v>189</v>
      </c>
      <c r="E1095" s="27" t="s">
        <v>1352</v>
      </c>
      <c r="F1095" s="28" t="s">
        <v>1353</v>
      </c>
      <c r="G1095" s="26" t="s">
        <v>68</v>
      </c>
      <c r="H1095" s="29">
        <v>1560</v>
      </c>
      <c r="J1095" s="29">
        <f t="shared" si="68"/>
        <v>1560</v>
      </c>
      <c r="K1095" s="29">
        <f t="shared" si="69"/>
        <v>0</v>
      </c>
      <c r="L1095" s="24">
        <f t="shared" si="70"/>
        <v>5</v>
      </c>
      <c r="M1095" s="24" t="str">
        <f>VLOOKUP(L1095,mês!A:B,2,0)</f>
        <v>Maio</v>
      </c>
      <c r="N1095" s="24" t="str">
        <f t="shared" si="71"/>
        <v xml:space="preserve">Diretoria </v>
      </c>
    </row>
    <row r="1096" spans="1:14" ht="57" customHeight="1" x14ac:dyDescent="0.2">
      <c r="A1096" s="24" t="s">
        <v>1249</v>
      </c>
      <c r="B1096" s="25">
        <v>44707</v>
      </c>
      <c r="C1096" s="26">
        <v>15625</v>
      </c>
      <c r="D1096" s="26" t="s">
        <v>189</v>
      </c>
      <c r="E1096" s="27" t="s">
        <v>304</v>
      </c>
      <c r="F1096" s="28" t="s">
        <v>1354</v>
      </c>
      <c r="G1096" s="26" t="s">
        <v>68</v>
      </c>
      <c r="H1096" s="29">
        <v>304.16000000000003</v>
      </c>
      <c r="J1096" s="29">
        <f t="shared" si="68"/>
        <v>304.16000000000003</v>
      </c>
      <c r="K1096" s="29">
        <f t="shared" si="69"/>
        <v>0</v>
      </c>
      <c r="L1096" s="24">
        <f t="shared" si="70"/>
        <v>5</v>
      </c>
      <c r="M1096" s="24" t="str">
        <f>VLOOKUP(L1096,mês!A:B,2,0)</f>
        <v>Maio</v>
      </c>
      <c r="N1096" s="24" t="str">
        <f t="shared" si="71"/>
        <v xml:space="preserve">Diretoria </v>
      </c>
    </row>
    <row r="1097" spans="1:14" ht="57" customHeight="1" x14ac:dyDescent="0.2">
      <c r="A1097" s="24" t="s">
        <v>1249</v>
      </c>
      <c r="B1097" s="25">
        <v>44713</v>
      </c>
      <c r="C1097" s="26">
        <v>15638</v>
      </c>
      <c r="D1097" s="26" t="s">
        <v>124</v>
      </c>
      <c r="E1097" s="27" t="s">
        <v>1355</v>
      </c>
      <c r="F1097" s="28" t="s">
        <v>1356</v>
      </c>
      <c r="G1097" s="26" t="s">
        <v>68</v>
      </c>
      <c r="H1097" s="29">
        <v>2650</v>
      </c>
      <c r="J1097" s="29">
        <f t="shared" si="68"/>
        <v>2650</v>
      </c>
      <c r="K1097" s="29">
        <f t="shared" si="69"/>
        <v>0</v>
      </c>
      <c r="L1097" s="24">
        <f t="shared" si="70"/>
        <v>6</v>
      </c>
      <c r="M1097" s="24" t="str">
        <f>VLOOKUP(L1097,mês!A:B,2,0)</f>
        <v>Junho</v>
      </c>
      <c r="N1097" s="24" t="str">
        <f t="shared" si="71"/>
        <v xml:space="preserve">Diretoria </v>
      </c>
    </row>
    <row r="1098" spans="1:14" ht="57" customHeight="1" x14ac:dyDescent="0.2">
      <c r="A1098" s="24" t="s">
        <v>1249</v>
      </c>
      <c r="B1098" s="25">
        <v>44720</v>
      </c>
      <c r="C1098" s="26">
        <v>15662</v>
      </c>
      <c r="D1098" s="26" t="s">
        <v>189</v>
      </c>
      <c r="E1098" s="27" t="s">
        <v>1357</v>
      </c>
      <c r="F1098" s="28" t="s">
        <v>1358</v>
      </c>
      <c r="G1098" s="26" t="s">
        <v>68</v>
      </c>
      <c r="H1098" s="29">
        <v>380</v>
      </c>
      <c r="J1098" s="29">
        <f t="shared" si="68"/>
        <v>380</v>
      </c>
      <c r="K1098" s="29">
        <f t="shared" si="69"/>
        <v>0</v>
      </c>
      <c r="L1098" s="24">
        <f t="shared" si="70"/>
        <v>6</v>
      </c>
      <c r="M1098" s="24" t="str">
        <f>VLOOKUP(L1098,mês!A:B,2,0)</f>
        <v>Junho</v>
      </c>
      <c r="N1098" s="24" t="str">
        <f t="shared" si="71"/>
        <v xml:space="preserve">Diretoria </v>
      </c>
    </row>
    <row r="1099" spans="1:14" ht="57" customHeight="1" x14ac:dyDescent="0.2">
      <c r="A1099" s="24" t="s">
        <v>1249</v>
      </c>
      <c r="B1099" s="25">
        <v>44726</v>
      </c>
      <c r="C1099" s="26">
        <v>15675</v>
      </c>
      <c r="D1099" s="26" t="s">
        <v>124</v>
      </c>
      <c r="E1099" s="27" t="s">
        <v>1359</v>
      </c>
      <c r="F1099" s="28" t="s">
        <v>1360</v>
      </c>
      <c r="G1099" s="26" t="s">
        <v>68</v>
      </c>
      <c r="H1099" s="29">
        <v>4213.7</v>
      </c>
      <c r="J1099" s="29">
        <f t="shared" si="68"/>
        <v>4213.7</v>
      </c>
      <c r="K1099" s="29">
        <f t="shared" si="69"/>
        <v>0</v>
      </c>
      <c r="L1099" s="24">
        <f t="shared" si="70"/>
        <v>6</v>
      </c>
      <c r="M1099" s="24" t="str">
        <f>VLOOKUP(L1099,mês!A:B,2,0)</f>
        <v>Junho</v>
      </c>
      <c r="N1099" s="24" t="str">
        <f t="shared" si="71"/>
        <v xml:space="preserve">Diretoria </v>
      </c>
    </row>
    <row r="1100" spans="1:14" ht="57" customHeight="1" x14ac:dyDescent="0.2">
      <c r="A1100" s="24" t="s">
        <v>1249</v>
      </c>
      <c r="B1100" s="25">
        <v>44727</v>
      </c>
      <c r="C1100" s="26">
        <v>15679</v>
      </c>
      <c r="D1100" s="26" t="s">
        <v>124</v>
      </c>
      <c r="E1100" s="27" t="s">
        <v>1361</v>
      </c>
      <c r="F1100" s="28" t="s">
        <v>1362</v>
      </c>
      <c r="G1100" s="26" t="s">
        <v>68</v>
      </c>
      <c r="H1100" s="29">
        <v>0</v>
      </c>
      <c r="J1100" s="29">
        <f t="shared" si="68"/>
        <v>0</v>
      </c>
      <c r="K1100" s="29">
        <f t="shared" si="69"/>
        <v>0</v>
      </c>
      <c r="L1100" s="24">
        <f t="shared" si="70"/>
        <v>6</v>
      </c>
      <c r="M1100" s="24" t="str">
        <f>VLOOKUP(L1100,mês!A:B,2,0)</f>
        <v>Junho</v>
      </c>
      <c r="N1100" s="24" t="str">
        <f t="shared" si="71"/>
        <v xml:space="preserve">Diretoria </v>
      </c>
    </row>
    <row r="1101" spans="1:14" ht="57" customHeight="1" x14ac:dyDescent="0.2">
      <c r="A1101" s="24" t="s">
        <v>1249</v>
      </c>
      <c r="B1101" s="25">
        <v>44727</v>
      </c>
      <c r="C1101" s="26">
        <v>15680</v>
      </c>
      <c r="D1101" s="26" t="s">
        <v>124</v>
      </c>
      <c r="E1101" s="27" t="s">
        <v>1253</v>
      </c>
      <c r="F1101" s="28" t="s">
        <v>1363</v>
      </c>
      <c r="G1101" s="26" t="s">
        <v>68</v>
      </c>
      <c r="H1101" s="29">
        <v>9156.5</v>
      </c>
      <c r="J1101" s="29">
        <f t="shared" si="68"/>
        <v>9156.5</v>
      </c>
      <c r="K1101" s="29">
        <f t="shared" si="69"/>
        <v>0</v>
      </c>
      <c r="L1101" s="24">
        <f t="shared" si="70"/>
        <v>6</v>
      </c>
      <c r="M1101" s="24" t="str">
        <f>VLOOKUP(L1101,mês!A:B,2,0)</f>
        <v>Junho</v>
      </c>
      <c r="N1101" s="24" t="str">
        <f t="shared" si="71"/>
        <v xml:space="preserve">Diretoria </v>
      </c>
    </row>
    <row r="1102" spans="1:14" ht="57" customHeight="1" x14ac:dyDescent="0.2">
      <c r="A1102" s="24" t="s">
        <v>1249</v>
      </c>
      <c r="B1102" s="25">
        <v>44739</v>
      </c>
      <c r="C1102" s="26">
        <v>15694</v>
      </c>
      <c r="D1102" s="26" t="s">
        <v>189</v>
      </c>
      <c r="E1102" s="27" t="s">
        <v>1364</v>
      </c>
      <c r="F1102" s="28" t="s">
        <v>1365</v>
      </c>
      <c r="G1102" s="26" t="s">
        <v>68</v>
      </c>
      <c r="H1102" s="29">
        <v>780</v>
      </c>
      <c r="J1102" s="29">
        <f t="shared" si="68"/>
        <v>780</v>
      </c>
      <c r="K1102" s="29">
        <f t="shared" si="69"/>
        <v>0</v>
      </c>
      <c r="L1102" s="24">
        <f t="shared" si="70"/>
        <v>6</v>
      </c>
      <c r="M1102" s="24" t="str">
        <f>VLOOKUP(L1102,mês!A:B,2,0)</f>
        <v>Junho</v>
      </c>
      <c r="N1102" s="24" t="str">
        <f t="shared" si="71"/>
        <v xml:space="preserve">Diretoria </v>
      </c>
    </row>
    <row r="1103" spans="1:14" ht="57" customHeight="1" x14ac:dyDescent="0.2">
      <c r="A1103" s="24" t="s">
        <v>1249</v>
      </c>
      <c r="B1103" s="25">
        <v>44739</v>
      </c>
      <c r="C1103" s="26">
        <v>15695</v>
      </c>
      <c r="D1103" s="26" t="s">
        <v>189</v>
      </c>
      <c r="E1103" s="27" t="s">
        <v>1366</v>
      </c>
      <c r="F1103" s="28" t="s">
        <v>1367</v>
      </c>
      <c r="G1103" s="26" t="s">
        <v>68</v>
      </c>
      <c r="H1103" s="29">
        <v>1510</v>
      </c>
      <c r="J1103" s="29">
        <f t="shared" si="68"/>
        <v>1510</v>
      </c>
      <c r="K1103" s="29">
        <f t="shared" si="69"/>
        <v>0</v>
      </c>
      <c r="L1103" s="24">
        <f t="shared" si="70"/>
        <v>6</v>
      </c>
      <c r="M1103" s="24" t="str">
        <f>VLOOKUP(L1103,mês!A:B,2,0)</f>
        <v>Junho</v>
      </c>
      <c r="N1103" s="24" t="str">
        <f t="shared" si="71"/>
        <v xml:space="preserve">Diretoria </v>
      </c>
    </row>
    <row r="1104" spans="1:14" ht="57" customHeight="1" x14ac:dyDescent="0.2">
      <c r="A1104" s="24" t="s">
        <v>1249</v>
      </c>
      <c r="B1104" s="25">
        <v>44740</v>
      </c>
      <c r="C1104" s="26">
        <v>15698</v>
      </c>
      <c r="D1104" s="26" t="s">
        <v>189</v>
      </c>
      <c r="E1104" s="27" t="s">
        <v>304</v>
      </c>
      <c r="F1104" s="28" t="s">
        <v>1368</v>
      </c>
      <c r="G1104" s="26" t="s">
        <v>68</v>
      </c>
      <c r="H1104" s="29">
        <v>5677.15</v>
      </c>
      <c r="J1104" s="29">
        <f t="shared" si="68"/>
        <v>5677.15</v>
      </c>
      <c r="K1104" s="29">
        <f t="shared" si="69"/>
        <v>0</v>
      </c>
      <c r="L1104" s="24">
        <f t="shared" si="70"/>
        <v>6</v>
      </c>
      <c r="M1104" s="24" t="str">
        <f>VLOOKUP(L1104,mês!A:B,2,0)</f>
        <v>Junho</v>
      </c>
      <c r="N1104" s="24" t="str">
        <f t="shared" si="71"/>
        <v xml:space="preserve">Diretoria </v>
      </c>
    </row>
    <row r="1105" spans="1:14" ht="57" customHeight="1" x14ac:dyDescent="0.2">
      <c r="A1105" s="24" t="s">
        <v>1249</v>
      </c>
      <c r="B1105" s="25">
        <v>44740</v>
      </c>
      <c r="C1105" s="26">
        <v>15703</v>
      </c>
      <c r="D1105" s="26" t="s">
        <v>189</v>
      </c>
      <c r="E1105" s="27" t="s">
        <v>345</v>
      </c>
      <c r="F1105" s="28" t="s">
        <v>1369</v>
      </c>
      <c r="G1105" s="26" t="s">
        <v>68</v>
      </c>
      <c r="H1105" s="29">
        <v>2900</v>
      </c>
      <c r="J1105" s="29">
        <f t="shared" si="68"/>
        <v>2900</v>
      </c>
      <c r="K1105" s="29">
        <f t="shared" si="69"/>
        <v>0</v>
      </c>
      <c r="L1105" s="24">
        <f t="shared" si="70"/>
        <v>6</v>
      </c>
      <c r="M1105" s="24" t="str">
        <f>VLOOKUP(L1105,mês!A:B,2,0)</f>
        <v>Junho</v>
      </c>
      <c r="N1105" s="24" t="str">
        <f t="shared" si="71"/>
        <v xml:space="preserve">Diretoria </v>
      </c>
    </row>
    <row r="1106" spans="1:14" ht="57" customHeight="1" x14ac:dyDescent="0.2">
      <c r="A1106" s="24" t="s">
        <v>1249</v>
      </c>
      <c r="B1106" s="25">
        <v>44743</v>
      </c>
      <c r="C1106" s="26">
        <v>15723</v>
      </c>
      <c r="D1106" s="26" t="s">
        <v>189</v>
      </c>
      <c r="E1106" s="27" t="s">
        <v>1370</v>
      </c>
      <c r="F1106" s="28" t="s">
        <v>1371</v>
      </c>
      <c r="G1106" s="26" t="s">
        <v>68</v>
      </c>
      <c r="H1106" s="29">
        <v>0</v>
      </c>
      <c r="J1106" s="29">
        <f t="shared" si="68"/>
        <v>0</v>
      </c>
      <c r="K1106" s="29">
        <f t="shared" si="69"/>
        <v>0</v>
      </c>
      <c r="L1106" s="24">
        <f t="shared" si="70"/>
        <v>7</v>
      </c>
      <c r="M1106" s="24" t="str">
        <f>VLOOKUP(L1106,mês!A:B,2,0)</f>
        <v>Julho</v>
      </c>
      <c r="N1106" s="24" t="str">
        <f t="shared" si="71"/>
        <v xml:space="preserve">Diretoria </v>
      </c>
    </row>
    <row r="1107" spans="1:14" ht="57" customHeight="1" x14ac:dyDescent="0.2">
      <c r="A1107" s="24" t="s">
        <v>1249</v>
      </c>
      <c r="B1107" s="25">
        <v>44743</v>
      </c>
      <c r="C1107" s="26">
        <v>15724</v>
      </c>
      <c r="D1107" s="26" t="s">
        <v>189</v>
      </c>
      <c r="E1107" s="27" t="s">
        <v>1372</v>
      </c>
      <c r="F1107" s="28" t="s">
        <v>1373</v>
      </c>
      <c r="G1107" s="26" t="s">
        <v>68</v>
      </c>
      <c r="H1107" s="29">
        <v>17850</v>
      </c>
      <c r="J1107" s="29">
        <f t="shared" si="68"/>
        <v>17850</v>
      </c>
      <c r="K1107" s="29">
        <f t="shared" si="69"/>
        <v>0</v>
      </c>
      <c r="L1107" s="24">
        <f t="shared" si="70"/>
        <v>7</v>
      </c>
      <c r="M1107" s="24" t="str">
        <f>VLOOKUP(L1107,mês!A:B,2,0)</f>
        <v>Julho</v>
      </c>
      <c r="N1107" s="24" t="str">
        <f t="shared" si="71"/>
        <v xml:space="preserve">Diretoria </v>
      </c>
    </row>
    <row r="1108" spans="1:14" ht="57" customHeight="1" x14ac:dyDescent="0.2">
      <c r="A1108" s="24" t="s">
        <v>1249</v>
      </c>
      <c r="B1108" s="25">
        <v>44747</v>
      </c>
      <c r="C1108" s="26">
        <v>15736</v>
      </c>
      <c r="D1108" s="26" t="s">
        <v>124</v>
      </c>
      <c r="E1108" s="27" t="s">
        <v>1275</v>
      </c>
      <c r="F1108" s="28" t="s">
        <v>1374</v>
      </c>
      <c r="G1108" s="26" t="s">
        <v>68</v>
      </c>
      <c r="H1108" s="29">
        <v>352.94</v>
      </c>
      <c r="J1108" s="29">
        <f t="shared" si="68"/>
        <v>352.94</v>
      </c>
      <c r="K1108" s="29">
        <f t="shared" si="69"/>
        <v>0</v>
      </c>
      <c r="L1108" s="24">
        <f t="shared" si="70"/>
        <v>7</v>
      </c>
      <c r="M1108" s="24" t="str">
        <f>VLOOKUP(L1108,mês!A:B,2,0)</f>
        <v>Julho</v>
      </c>
      <c r="N1108" s="24" t="str">
        <f t="shared" si="71"/>
        <v xml:space="preserve">Diretoria </v>
      </c>
    </row>
    <row r="1109" spans="1:14" ht="57" customHeight="1" x14ac:dyDescent="0.2">
      <c r="A1109" s="24" t="s">
        <v>1249</v>
      </c>
      <c r="B1109" s="25">
        <v>44757</v>
      </c>
      <c r="C1109" s="26">
        <v>15768</v>
      </c>
      <c r="D1109" s="26" t="s">
        <v>124</v>
      </c>
      <c r="E1109" s="27" t="s">
        <v>1375</v>
      </c>
      <c r="F1109" s="28" t="s">
        <v>1376</v>
      </c>
      <c r="G1109" s="26" t="s">
        <v>68</v>
      </c>
      <c r="H1109" s="29">
        <v>2760</v>
      </c>
      <c r="J1109" s="29">
        <f t="shared" si="68"/>
        <v>2760</v>
      </c>
      <c r="K1109" s="29">
        <f t="shared" si="69"/>
        <v>0</v>
      </c>
      <c r="L1109" s="24">
        <f t="shared" si="70"/>
        <v>7</v>
      </c>
      <c r="M1109" s="24" t="str">
        <f>VLOOKUP(L1109,mês!A:B,2,0)</f>
        <v>Julho</v>
      </c>
      <c r="N1109" s="24" t="str">
        <f t="shared" si="71"/>
        <v xml:space="preserve">Diretoria </v>
      </c>
    </row>
    <row r="1110" spans="1:14" ht="57" customHeight="1" x14ac:dyDescent="0.2">
      <c r="A1110" s="24" t="s">
        <v>1249</v>
      </c>
      <c r="B1110" s="25">
        <v>44764</v>
      </c>
      <c r="C1110" s="26">
        <v>15780</v>
      </c>
      <c r="D1110" s="26" t="s">
        <v>124</v>
      </c>
      <c r="E1110" s="27" t="s">
        <v>1377</v>
      </c>
      <c r="F1110" s="28" t="s">
        <v>1378</v>
      </c>
      <c r="G1110" s="26" t="s">
        <v>68</v>
      </c>
      <c r="H1110" s="29">
        <v>1681.69</v>
      </c>
      <c r="J1110" s="29">
        <f t="shared" si="68"/>
        <v>1681.69</v>
      </c>
      <c r="K1110" s="29">
        <f t="shared" si="69"/>
        <v>0</v>
      </c>
      <c r="L1110" s="24">
        <f t="shared" si="70"/>
        <v>7</v>
      </c>
      <c r="M1110" s="24" t="str">
        <f>VLOOKUP(L1110,mês!A:B,2,0)</f>
        <v>Julho</v>
      </c>
      <c r="N1110" s="24" t="str">
        <f t="shared" si="71"/>
        <v xml:space="preserve">Diretoria </v>
      </c>
    </row>
    <row r="1111" spans="1:14" ht="57" customHeight="1" x14ac:dyDescent="0.2">
      <c r="A1111" s="24" t="s">
        <v>1249</v>
      </c>
      <c r="B1111" s="25">
        <v>44764</v>
      </c>
      <c r="C1111" s="26">
        <v>15781</v>
      </c>
      <c r="D1111" s="26" t="s">
        <v>124</v>
      </c>
      <c r="E1111" s="27" t="s">
        <v>1379</v>
      </c>
      <c r="F1111" s="28" t="s">
        <v>1380</v>
      </c>
      <c r="G1111" s="26" t="s">
        <v>68</v>
      </c>
      <c r="H1111" s="29">
        <v>2378.6999999999998</v>
      </c>
      <c r="J1111" s="29">
        <f t="shared" si="68"/>
        <v>2378.6999999999998</v>
      </c>
      <c r="K1111" s="29">
        <f t="shared" si="69"/>
        <v>0</v>
      </c>
      <c r="L1111" s="24">
        <f t="shared" si="70"/>
        <v>7</v>
      </c>
      <c r="M1111" s="24" t="str">
        <f>VLOOKUP(L1111,mês!A:B,2,0)</f>
        <v>Julho</v>
      </c>
      <c r="N1111" s="24" t="str">
        <f t="shared" si="71"/>
        <v xml:space="preserve">Diretoria </v>
      </c>
    </row>
    <row r="1112" spans="1:14" ht="57" customHeight="1" x14ac:dyDescent="0.2">
      <c r="A1112" s="24" t="s">
        <v>1249</v>
      </c>
      <c r="B1112" s="25">
        <v>44770</v>
      </c>
      <c r="C1112" s="26">
        <v>15793</v>
      </c>
      <c r="D1112" s="26" t="s">
        <v>189</v>
      </c>
      <c r="E1112" s="27" t="s">
        <v>87</v>
      </c>
      <c r="F1112" s="28" t="s">
        <v>1381</v>
      </c>
      <c r="G1112" s="26" t="s">
        <v>68</v>
      </c>
      <c r="H1112" s="29">
        <v>204.4</v>
      </c>
      <c r="J1112" s="29">
        <f t="shared" si="68"/>
        <v>204.4</v>
      </c>
      <c r="K1112" s="29">
        <f t="shared" si="69"/>
        <v>0</v>
      </c>
      <c r="L1112" s="24">
        <f t="shared" si="70"/>
        <v>7</v>
      </c>
      <c r="M1112" s="24" t="str">
        <f>VLOOKUP(L1112,mês!A:B,2,0)</f>
        <v>Julho</v>
      </c>
      <c r="N1112" s="24" t="str">
        <f t="shared" si="71"/>
        <v xml:space="preserve">Diretoria </v>
      </c>
    </row>
    <row r="1113" spans="1:14" ht="57" customHeight="1" x14ac:dyDescent="0.2">
      <c r="A1113" s="24" t="s">
        <v>1249</v>
      </c>
      <c r="B1113" s="25">
        <v>44771</v>
      </c>
      <c r="C1113" s="26">
        <v>15802</v>
      </c>
      <c r="D1113" s="26" t="s">
        <v>124</v>
      </c>
      <c r="E1113" s="27" t="s">
        <v>304</v>
      </c>
      <c r="F1113" s="28" t="s">
        <v>1382</v>
      </c>
      <c r="G1113" s="26" t="s">
        <v>68</v>
      </c>
      <c r="H1113" s="29">
        <v>1081.27</v>
      </c>
      <c r="J1113" s="29">
        <f t="shared" si="68"/>
        <v>1081.27</v>
      </c>
      <c r="K1113" s="29">
        <f t="shared" si="69"/>
        <v>0</v>
      </c>
      <c r="L1113" s="24">
        <f t="shared" si="70"/>
        <v>7</v>
      </c>
      <c r="M1113" s="24" t="str">
        <f>VLOOKUP(L1113,mês!A:B,2,0)</f>
        <v>Julho</v>
      </c>
      <c r="N1113" s="24" t="str">
        <f t="shared" si="71"/>
        <v xml:space="preserve">Diretoria </v>
      </c>
    </row>
    <row r="1114" spans="1:14" ht="57" customHeight="1" x14ac:dyDescent="0.2">
      <c r="A1114" s="24" t="s">
        <v>1249</v>
      </c>
      <c r="B1114" s="25">
        <v>44771</v>
      </c>
      <c r="C1114" s="26">
        <v>15803</v>
      </c>
      <c r="D1114" s="26" t="s">
        <v>124</v>
      </c>
      <c r="E1114" s="27" t="s">
        <v>1275</v>
      </c>
      <c r="F1114" s="28" t="s">
        <v>1383</v>
      </c>
      <c r="G1114" s="26" t="s">
        <v>68</v>
      </c>
      <c r="H1114" s="29">
        <v>316.39999999999998</v>
      </c>
      <c r="J1114" s="29">
        <f t="shared" si="68"/>
        <v>316.39999999999998</v>
      </c>
      <c r="K1114" s="29">
        <f t="shared" si="69"/>
        <v>0</v>
      </c>
      <c r="L1114" s="24">
        <f t="shared" si="70"/>
        <v>7</v>
      </c>
      <c r="M1114" s="24" t="str">
        <f>VLOOKUP(L1114,mês!A:B,2,0)</f>
        <v>Julho</v>
      </c>
      <c r="N1114" s="24" t="str">
        <f t="shared" si="71"/>
        <v xml:space="preserve">Diretoria </v>
      </c>
    </row>
    <row r="1115" spans="1:14" ht="57" customHeight="1" x14ac:dyDescent="0.2">
      <c r="A1115" s="24" t="s">
        <v>1249</v>
      </c>
      <c r="B1115" s="25">
        <v>44775</v>
      </c>
      <c r="C1115" s="26">
        <v>15813</v>
      </c>
      <c r="D1115" s="26" t="s">
        <v>189</v>
      </c>
      <c r="E1115" s="27" t="s">
        <v>190</v>
      </c>
      <c r="F1115" s="28" t="s">
        <v>1384</v>
      </c>
      <c r="G1115" s="26" t="s">
        <v>68</v>
      </c>
      <c r="H1115" s="29">
        <v>3529.79</v>
      </c>
      <c r="J1115" s="29">
        <f t="shared" si="68"/>
        <v>3529.79</v>
      </c>
      <c r="K1115" s="29">
        <f t="shared" si="69"/>
        <v>0</v>
      </c>
      <c r="L1115" s="24">
        <f t="shared" si="70"/>
        <v>8</v>
      </c>
      <c r="M1115" s="24" t="str">
        <f>VLOOKUP(L1115,mês!A:B,2,0)</f>
        <v>Agosto</v>
      </c>
      <c r="N1115" s="24" t="str">
        <f t="shared" si="71"/>
        <v xml:space="preserve">Diretoria </v>
      </c>
    </row>
    <row r="1116" spans="1:14" ht="57" customHeight="1" x14ac:dyDescent="0.2">
      <c r="A1116" s="24" t="s">
        <v>1249</v>
      </c>
      <c r="B1116" s="25">
        <v>44777</v>
      </c>
      <c r="C1116" s="26">
        <v>15817</v>
      </c>
      <c r="D1116" s="26" t="s">
        <v>189</v>
      </c>
      <c r="E1116" s="27" t="s">
        <v>1377</v>
      </c>
      <c r="F1116" s="28" t="s">
        <v>1385</v>
      </c>
      <c r="G1116" s="26" t="s">
        <v>68</v>
      </c>
      <c r="H1116" s="29">
        <v>1348.88</v>
      </c>
      <c r="J1116" s="29">
        <f t="shared" si="68"/>
        <v>1348.88</v>
      </c>
      <c r="K1116" s="29">
        <f t="shared" si="69"/>
        <v>0</v>
      </c>
      <c r="L1116" s="24">
        <f t="shared" si="70"/>
        <v>8</v>
      </c>
      <c r="M1116" s="24" t="str">
        <f>VLOOKUP(L1116,mês!A:B,2,0)</f>
        <v>Agosto</v>
      </c>
      <c r="N1116" s="24" t="str">
        <f t="shared" si="71"/>
        <v xml:space="preserve">Diretoria </v>
      </c>
    </row>
    <row r="1117" spans="1:14" ht="57" customHeight="1" x14ac:dyDescent="0.2">
      <c r="A1117" s="24" t="s">
        <v>1249</v>
      </c>
      <c r="B1117" s="25">
        <v>44777</v>
      </c>
      <c r="C1117" s="26">
        <v>15818</v>
      </c>
      <c r="D1117" s="26" t="s">
        <v>189</v>
      </c>
      <c r="E1117" s="27" t="s">
        <v>1379</v>
      </c>
      <c r="F1117" s="28" t="s">
        <v>1386</v>
      </c>
      <c r="G1117" s="26" t="s">
        <v>68</v>
      </c>
      <c r="H1117" s="29">
        <v>1429.61</v>
      </c>
      <c r="J1117" s="29">
        <f t="shared" si="68"/>
        <v>1429.61</v>
      </c>
      <c r="K1117" s="29">
        <f t="shared" si="69"/>
        <v>0</v>
      </c>
      <c r="L1117" s="24">
        <f t="shared" si="70"/>
        <v>8</v>
      </c>
      <c r="M1117" s="24" t="str">
        <f>VLOOKUP(L1117,mês!A:B,2,0)</f>
        <v>Agosto</v>
      </c>
      <c r="N1117" s="24" t="str">
        <f t="shared" si="71"/>
        <v xml:space="preserve">Diretoria </v>
      </c>
    </row>
    <row r="1118" spans="1:14" ht="57" customHeight="1" x14ac:dyDescent="0.2">
      <c r="A1118" s="24" t="s">
        <v>1249</v>
      </c>
      <c r="B1118" s="25">
        <v>44781</v>
      </c>
      <c r="C1118" s="26">
        <v>15827</v>
      </c>
      <c r="D1118" s="26" t="s">
        <v>65</v>
      </c>
      <c r="E1118" s="27" t="s">
        <v>1387</v>
      </c>
      <c r="F1118" s="28" t="s">
        <v>1388</v>
      </c>
      <c r="G1118" s="26" t="s">
        <v>68</v>
      </c>
      <c r="H1118" s="29">
        <v>37821.879999999997</v>
      </c>
      <c r="J1118" s="29">
        <f t="shared" si="68"/>
        <v>37821.879999999997</v>
      </c>
      <c r="K1118" s="29">
        <f t="shared" si="69"/>
        <v>0</v>
      </c>
      <c r="L1118" s="24">
        <f t="shared" si="70"/>
        <v>8</v>
      </c>
      <c r="M1118" s="24" t="str">
        <f>VLOOKUP(L1118,mês!A:B,2,0)</f>
        <v>Agosto</v>
      </c>
      <c r="N1118" s="24" t="str">
        <f t="shared" si="71"/>
        <v xml:space="preserve">Diretoria </v>
      </c>
    </row>
    <row r="1119" spans="1:14" ht="57" customHeight="1" x14ac:dyDescent="0.2">
      <c r="A1119" s="24" t="s">
        <v>1249</v>
      </c>
      <c r="B1119" s="25">
        <v>44781</v>
      </c>
      <c r="C1119" s="26">
        <v>15833</v>
      </c>
      <c r="D1119" s="26" t="s">
        <v>65</v>
      </c>
      <c r="E1119" s="27" t="s">
        <v>470</v>
      </c>
      <c r="F1119" s="28" t="s">
        <v>1389</v>
      </c>
      <c r="G1119" s="26" t="s">
        <v>68</v>
      </c>
      <c r="H1119" s="29">
        <v>17712</v>
      </c>
      <c r="J1119" s="29">
        <f t="shared" si="68"/>
        <v>17712</v>
      </c>
      <c r="K1119" s="29">
        <f t="shared" si="69"/>
        <v>0</v>
      </c>
      <c r="L1119" s="24">
        <f t="shared" si="70"/>
        <v>8</v>
      </c>
      <c r="M1119" s="24" t="str">
        <f>VLOOKUP(L1119,mês!A:B,2,0)</f>
        <v>Agosto</v>
      </c>
      <c r="N1119" s="24" t="str">
        <f t="shared" si="71"/>
        <v xml:space="preserve">Diretoria </v>
      </c>
    </row>
    <row r="1120" spans="1:14" ht="57" customHeight="1" x14ac:dyDescent="0.2">
      <c r="A1120" s="24" t="s">
        <v>1249</v>
      </c>
      <c r="B1120" s="25">
        <v>44785</v>
      </c>
      <c r="C1120" s="26">
        <v>15857</v>
      </c>
      <c r="D1120" s="26" t="s">
        <v>124</v>
      </c>
      <c r="E1120" s="27" t="s">
        <v>1104</v>
      </c>
      <c r="F1120" s="28" t="s">
        <v>1390</v>
      </c>
      <c r="G1120" s="26" t="s">
        <v>682</v>
      </c>
      <c r="H1120" s="29">
        <v>0</v>
      </c>
      <c r="J1120" s="29">
        <f t="shared" si="68"/>
        <v>0</v>
      </c>
      <c r="K1120" s="29">
        <f t="shared" si="69"/>
        <v>0</v>
      </c>
      <c r="L1120" s="24">
        <f t="shared" si="70"/>
        <v>8</v>
      </c>
      <c r="M1120" s="24" t="str">
        <f>VLOOKUP(L1120,mês!A:B,2,0)</f>
        <v>Agosto</v>
      </c>
      <c r="N1120" s="24" t="str">
        <f t="shared" si="71"/>
        <v xml:space="preserve">Diretoria </v>
      </c>
    </row>
    <row r="1121" spans="1:14" ht="57" customHeight="1" x14ac:dyDescent="0.2">
      <c r="A1121" s="24" t="s">
        <v>1249</v>
      </c>
      <c r="B1121" s="25">
        <v>44790</v>
      </c>
      <c r="C1121" s="26">
        <v>15870</v>
      </c>
      <c r="D1121" s="26" t="s">
        <v>65</v>
      </c>
      <c r="E1121" s="27" t="s">
        <v>1391</v>
      </c>
      <c r="F1121" s="28" t="s">
        <v>1392</v>
      </c>
      <c r="G1121" s="26" t="s">
        <v>68</v>
      </c>
      <c r="H1121" s="29">
        <v>19221</v>
      </c>
      <c r="J1121" s="29">
        <f t="shared" si="68"/>
        <v>19221</v>
      </c>
      <c r="K1121" s="29">
        <f t="shared" si="69"/>
        <v>0</v>
      </c>
      <c r="L1121" s="24">
        <f t="shared" si="70"/>
        <v>8</v>
      </c>
      <c r="M1121" s="24" t="str">
        <f>VLOOKUP(L1121,mês!A:B,2,0)</f>
        <v>Agosto</v>
      </c>
      <c r="N1121" s="24" t="str">
        <f t="shared" si="71"/>
        <v xml:space="preserve">Diretoria </v>
      </c>
    </row>
    <row r="1122" spans="1:14" ht="57" customHeight="1" x14ac:dyDescent="0.2">
      <c r="A1122" s="24" t="s">
        <v>1249</v>
      </c>
      <c r="B1122" s="25">
        <v>44795</v>
      </c>
      <c r="C1122" s="26">
        <v>15884</v>
      </c>
      <c r="D1122" s="26" t="s">
        <v>124</v>
      </c>
      <c r="E1122" s="27" t="s">
        <v>1324</v>
      </c>
      <c r="F1122" s="28" t="s">
        <v>1393</v>
      </c>
      <c r="G1122" s="26" t="s">
        <v>68</v>
      </c>
      <c r="H1122" s="29">
        <v>1704.93</v>
      </c>
      <c r="J1122" s="29">
        <f t="shared" si="68"/>
        <v>1704.93</v>
      </c>
      <c r="K1122" s="29">
        <f t="shared" si="69"/>
        <v>0</v>
      </c>
      <c r="L1122" s="24">
        <f t="shared" si="70"/>
        <v>8</v>
      </c>
      <c r="M1122" s="24" t="str">
        <f>VLOOKUP(L1122,mês!A:B,2,0)</f>
        <v>Agosto</v>
      </c>
      <c r="N1122" s="24" t="str">
        <f t="shared" si="71"/>
        <v xml:space="preserve">Diretoria </v>
      </c>
    </row>
    <row r="1123" spans="1:14" ht="57" customHeight="1" x14ac:dyDescent="0.2">
      <c r="A1123" s="24" t="s">
        <v>1249</v>
      </c>
      <c r="B1123" s="25">
        <v>44795</v>
      </c>
      <c r="C1123" s="26">
        <v>15891</v>
      </c>
      <c r="D1123" s="26" t="s">
        <v>124</v>
      </c>
      <c r="E1123" s="27" t="s">
        <v>304</v>
      </c>
      <c r="F1123" s="28" t="s">
        <v>1394</v>
      </c>
      <c r="G1123" s="26" t="s">
        <v>68</v>
      </c>
      <c r="H1123" s="29">
        <v>1738.79</v>
      </c>
      <c r="J1123" s="29">
        <f t="shared" si="68"/>
        <v>1738.79</v>
      </c>
      <c r="K1123" s="29">
        <f t="shared" si="69"/>
        <v>0</v>
      </c>
      <c r="L1123" s="24">
        <f t="shared" si="70"/>
        <v>8</v>
      </c>
      <c r="M1123" s="24" t="str">
        <f>VLOOKUP(L1123,mês!A:B,2,0)</f>
        <v>Agosto</v>
      </c>
      <c r="N1123" s="24" t="str">
        <f t="shared" si="71"/>
        <v xml:space="preserve">Diretoria </v>
      </c>
    </row>
    <row r="1124" spans="1:14" ht="57" customHeight="1" x14ac:dyDescent="0.2">
      <c r="A1124" s="24" t="s">
        <v>1249</v>
      </c>
      <c r="B1124" s="25">
        <v>44796</v>
      </c>
      <c r="C1124" s="26">
        <v>15896</v>
      </c>
      <c r="D1124" s="26" t="s">
        <v>124</v>
      </c>
      <c r="E1124" s="27" t="s">
        <v>152</v>
      </c>
      <c r="F1124" s="28" t="s">
        <v>1395</v>
      </c>
      <c r="G1124" s="26" t="s">
        <v>68</v>
      </c>
      <c r="H1124" s="29">
        <v>0</v>
      </c>
      <c r="J1124" s="29">
        <f t="shared" si="68"/>
        <v>0</v>
      </c>
      <c r="K1124" s="29">
        <f t="shared" si="69"/>
        <v>0</v>
      </c>
      <c r="L1124" s="24">
        <f t="shared" si="70"/>
        <v>8</v>
      </c>
      <c r="M1124" s="24" t="str">
        <f>VLOOKUP(L1124,mês!A:B,2,0)</f>
        <v>Agosto</v>
      </c>
      <c r="N1124" s="24" t="str">
        <f t="shared" si="71"/>
        <v xml:space="preserve">Diretoria </v>
      </c>
    </row>
    <row r="1125" spans="1:14" ht="57" customHeight="1" x14ac:dyDescent="0.2">
      <c r="A1125" s="24" t="s">
        <v>1249</v>
      </c>
      <c r="B1125" s="25">
        <v>44803</v>
      </c>
      <c r="C1125" s="26">
        <v>15909</v>
      </c>
      <c r="D1125" s="26" t="s">
        <v>124</v>
      </c>
      <c r="E1125" s="27" t="s">
        <v>304</v>
      </c>
      <c r="F1125" s="28" t="s">
        <v>1396</v>
      </c>
      <c r="G1125" s="26" t="s">
        <v>68</v>
      </c>
      <c r="H1125" s="29">
        <v>156.66</v>
      </c>
      <c r="J1125" s="29">
        <f t="shared" si="68"/>
        <v>156.66</v>
      </c>
      <c r="K1125" s="29">
        <f t="shared" si="69"/>
        <v>0</v>
      </c>
      <c r="L1125" s="24">
        <f t="shared" si="70"/>
        <v>8</v>
      </c>
      <c r="M1125" s="24" t="str">
        <f>VLOOKUP(L1125,mês!A:B,2,0)</f>
        <v>Agosto</v>
      </c>
      <c r="N1125" s="24" t="str">
        <f t="shared" si="71"/>
        <v xml:space="preserve">Diretoria </v>
      </c>
    </row>
    <row r="1126" spans="1:14" ht="57" customHeight="1" x14ac:dyDescent="0.2">
      <c r="A1126" s="24" t="s">
        <v>1249</v>
      </c>
      <c r="B1126" s="25">
        <v>44803</v>
      </c>
      <c r="C1126" s="26">
        <v>15926</v>
      </c>
      <c r="D1126" s="26" t="s">
        <v>124</v>
      </c>
      <c r="E1126" s="27" t="s">
        <v>304</v>
      </c>
      <c r="F1126" s="28" t="s">
        <v>1397</v>
      </c>
      <c r="G1126" s="26" t="s">
        <v>68</v>
      </c>
      <c r="H1126" s="29">
        <v>126.5</v>
      </c>
      <c r="J1126" s="29">
        <f t="shared" si="68"/>
        <v>126.5</v>
      </c>
      <c r="K1126" s="29">
        <f t="shared" si="69"/>
        <v>0</v>
      </c>
      <c r="L1126" s="24">
        <f t="shared" si="70"/>
        <v>8</v>
      </c>
      <c r="M1126" s="24" t="str">
        <f>VLOOKUP(L1126,mês!A:B,2,0)</f>
        <v>Agosto</v>
      </c>
      <c r="N1126" s="24" t="str">
        <f t="shared" si="71"/>
        <v xml:space="preserve">Diretoria </v>
      </c>
    </row>
    <row r="1127" spans="1:14" ht="57" customHeight="1" x14ac:dyDescent="0.2">
      <c r="A1127" s="24" t="s">
        <v>1249</v>
      </c>
      <c r="B1127" s="25">
        <v>44804</v>
      </c>
      <c r="C1127" s="26">
        <v>15946</v>
      </c>
      <c r="D1127" s="26" t="s">
        <v>124</v>
      </c>
      <c r="E1127" s="27" t="s">
        <v>235</v>
      </c>
      <c r="F1127" s="28" t="s">
        <v>841</v>
      </c>
      <c r="G1127" s="26" t="s">
        <v>68</v>
      </c>
      <c r="H1127" s="29">
        <v>11.51</v>
      </c>
      <c r="J1127" s="29">
        <f t="shared" si="68"/>
        <v>11.51</v>
      </c>
      <c r="K1127" s="29">
        <f t="shared" si="69"/>
        <v>0</v>
      </c>
      <c r="L1127" s="24">
        <f t="shared" si="70"/>
        <v>8</v>
      </c>
      <c r="M1127" s="24" t="str">
        <f>VLOOKUP(L1127,mês!A:B,2,0)</f>
        <v>Agosto</v>
      </c>
      <c r="N1127" s="24" t="str">
        <f t="shared" si="71"/>
        <v xml:space="preserve">Diretoria </v>
      </c>
    </row>
    <row r="1128" spans="1:14" ht="57" customHeight="1" x14ac:dyDescent="0.2">
      <c r="A1128" s="24" t="s">
        <v>1249</v>
      </c>
      <c r="B1128" s="25">
        <v>44804</v>
      </c>
      <c r="C1128" s="26">
        <v>15940</v>
      </c>
      <c r="D1128" s="26" t="s">
        <v>124</v>
      </c>
      <c r="E1128" s="27" t="s">
        <v>235</v>
      </c>
      <c r="F1128" s="28" t="s">
        <v>217</v>
      </c>
      <c r="G1128" s="26" t="s">
        <v>68</v>
      </c>
      <c r="H1128" s="29">
        <v>871.42</v>
      </c>
      <c r="J1128" s="29">
        <f t="shared" si="68"/>
        <v>871.42</v>
      </c>
      <c r="K1128" s="29">
        <f t="shared" si="69"/>
        <v>0</v>
      </c>
      <c r="L1128" s="24">
        <f t="shared" si="70"/>
        <v>8</v>
      </c>
      <c r="M1128" s="24" t="str">
        <f>VLOOKUP(L1128,mês!A:B,2,0)</f>
        <v>Agosto</v>
      </c>
      <c r="N1128" s="24" t="str">
        <f t="shared" si="71"/>
        <v xml:space="preserve">Diretoria </v>
      </c>
    </row>
    <row r="1129" spans="1:14" ht="57" customHeight="1" x14ac:dyDescent="0.2">
      <c r="A1129" s="24" t="s">
        <v>1249</v>
      </c>
      <c r="B1129" s="25">
        <v>44804</v>
      </c>
      <c r="C1129" s="26">
        <v>15943</v>
      </c>
      <c r="D1129" s="26" t="s">
        <v>189</v>
      </c>
      <c r="E1129" s="27" t="s">
        <v>235</v>
      </c>
      <c r="F1129" s="28" t="s">
        <v>217</v>
      </c>
      <c r="G1129" s="26" t="s">
        <v>68</v>
      </c>
      <c r="H1129" s="29">
        <v>430</v>
      </c>
      <c r="J1129" s="29">
        <f t="shared" si="68"/>
        <v>430</v>
      </c>
      <c r="K1129" s="29">
        <f t="shared" si="69"/>
        <v>0</v>
      </c>
      <c r="L1129" s="24">
        <f t="shared" si="70"/>
        <v>8</v>
      </c>
      <c r="M1129" s="24" t="str">
        <f>VLOOKUP(L1129,mês!A:B,2,0)</f>
        <v>Agosto</v>
      </c>
      <c r="N1129" s="24" t="str">
        <f t="shared" si="71"/>
        <v xml:space="preserve">Diretoria </v>
      </c>
    </row>
    <row r="1130" spans="1:14" ht="57" customHeight="1" x14ac:dyDescent="0.2">
      <c r="A1130" s="24" t="s">
        <v>1249</v>
      </c>
      <c r="B1130" s="25">
        <v>44804</v>
      </c>
      <c r="C1130" s="26">
        <v>15945</v>
      </c>
      <c r="D1130" s="26" t="s">
        <v>124</v>
      </c>
      <c r="E1130" s="27" t="s">
        <v>235</v>
      </c>
      <c r="F1130" s="28" t="s">
        <v>217</v>
      </c>
      <c r="G1130" s="26" t="s">
        <v>68</v>
      </c>
      <c r="H1130" s="29">
        <v>666.5</v>
      </c>
      <c r="J1130" s="29">
        <f t="shared" si="68"/>
        <v>666.5</v>
      </c>
      <c r="K1130" s="29">
        <f t="shared" si="69"/>
        <v>0</v>
      </c>
      <c r="L1130" s="24">
        <f t="shared" si="70"/>
        <v>8</v>
      </c>
      <c r="M1130" s="24" t="str">
        <f>VLOOKUP(L1130,mês!A:B,2,0)</f>
        <v>Agosto</v>
      </c>
      <c r="N1130" s="24" t="str">
        <f t="shared" si="71"/>
        <v xml:space="preserve">Diretoria </v>
      </c>
    </row>
    <row r="1131" spans="1:14" ht="57" customHeight="1" x14ac:dyDescent="0.2">
      <c r="A1131" s="24" t="s">
        <v>1249</v>
      </c>
      <c r="B1131" s="25">
        <v>44804</v>
      </c>
      <c r="C1131" s="26">
        <v>15949</v>
      </c>
      <c r="D1131" s="26" t="s">
        <v>124</v>
      </c>
      <c r="E1131" s="27" t="s">
        <v>235</v>
      </c>
      <c r="F1131" s="28" t="s">
        <v>217</v>
      </c>
      <c r="G1131" s="26" t="s">
        <v>68</v>
      </c>
      <c r="H1131" s="29">
        <v>27</v>
      </c>
      <c r="J1131" s="29">
        <f t="shared" si="68"/>
        <v>27</v>
      </c>
      <c r="K1131" s="29">
        <f t="shared" si="69"/>
        <v>0</v>
      </c>
      <c r="L1131" s="24">
        <f t="shared" si="70"/>
        <v>8</v>
      </c>
      <c r="M1131" s="24" t="str">
        <f>VLOOKUP(L1131,mês!A:B,2,0)</f>
        <v>Agosto</v>
      </c>
      <c r="N1131" s="24" t="str">
        <f t="shared" si="71"/>
        <v xml:space="preserve">Diretoria </v>
      </c>
    </row>
    <row r="1132" spans="1:14" ht="57" customHeight="1" x14ac:dyDescent="0.2">
      <c r="A1132" s="24" t="s">
        <v>1249</v>
      </c>
      <c r="B1132" s="25">
        <v>44804</v>
      </c>
      <c r="C1132" s="26">
        <v>15950</v>
      </c>
      <c r="D1132" s="26" t="s">
        <v>124</v>
      </c>
      <c r="E1132" s="27" t="s">
        <v>235</v>
      </c>
      <c r="F1132" s="28" t="s">
        <v>217</v>
      </c>
      <c r="G1132" s="26" t="s">
        <v>68</v>
      </c>
      <c r="H1132" s="29">
        <v>251.19</v>
      </c>
      <c r="J1132" s="29">
        <f t="shared" si="68"/>
        <v>251.19</v>
      </c>
      <c r="K1132" s="29">
        <f t="shared" si="69"/>
        <v>0</v>
      </c>
      <c r="L1132" s="24">
        <f t="shared" si="70"/>
        <v>8</v>
      </c>
      <c r="M1132" s="24" t="str">
        <f>VLOOKUP(L1132,mês!A:B,2,0)</f>
        <v>Agosto</v>
      </c>
      <c r="N1132" s="24" t="str">
        <f t="shared" si="71"/>
        <v xml:space="preserve">Diretoria </v>
      </c>
    </row>
    <row r="1133" spans="1:14" ht="57" customHeight="1" x14ac:dyDescent="0.2">
      <c r="A1133" s="24" t="s">
        <v>1249</v>
      </c>
      <c r="B1133" s="25">
        <v>44804</v>
      </c>
      <c r="C1133" s="26">
        <v>15953</v>
      </c>
      <c r="D1133" s="26" t="s">
        <v>124</v>
      </c>
      <c r="E1133" s="27" t="s">
        <v>235</v>
      </c>
      <c r="F1133" s="28" t="s">
        <v>217</v>
      </c>
      <c r="G1133" s="26" t="s">
        <v>68</v>
      </c>
      <c r="H1133" s="29">
        <v>493.98</v>
      </c>
      <c r="J1133" s="29">
        <f t="shared" si="68"/>
        <v>493.98</v>
      </c>
      <c r="K1133" s="29">
        <f t="shared" si="69"/>
        <v>0</v>
      </c>
      <c r="L1133" s="24">
        <f t="shared" si="70"/>
        <v>8</v>
      </c>
      <c r="M1133" s="24" t="str">
        <f>VLOOKUP(L1133,mês!A:B,2,0)</f>
        <v>Agosto</v>
      </c>
      <c r="N1133" s="24" t="str">
        <f t="shared" si="71"/>
        <v xml:space="preserve">Diretoria </v>
      </c>
    </row>
    <row r="1134" spans="1:14" ht="57" customHeight="1" x14ac:dyDescent="0.2">
      <c r="A1134" s="24" t="s">
        <v>1249</v>
      </c>
      <c r="B1134" s="25">
        <v>44804</v>
      </c>
      <c r="C1134" s="26">
        <v>15954</v>
      </c>
      <c r="D1134" s="26" t="s">
        <v>124</v>
      </c>
      <c r="E1134" s="27" t="s">
        <v>235</v>
      </c>
      <c r="F1134" s="28" t="s">
        <v>217</v>
      </c>
      <c r="G1134" s="26" t="s">
        <v>68</v>
      </c>
      <c r="H1134" s="29">
        <v>1.17</v>
      </c>
      <c r="J1134" s="29">
        <f t="shared" si="68"/>
        <v>1.17</v>
      </c>
      <c r="K1134" s="29">
        <f t="shared" si="69"/>
        <v>0</v>
      </c>
      <c r="L1134" s="24">
        <f t="shared" si="70"/>
        <v>8</v>
      </c>
      <c r="M1134" s="24" t="str">
        <f>VLOOKUP(L1134,mês!A:B,2,0)</f>
        <v>Agosto</v>
      </c>
      <c r="N1134" s="24" t="str">
        <f t="shared" si="71"/>
        <v xml:space="preserve">Diretoria </v>
      </c>
    </row>
    <row r="1135" spans="1:14" ht="57" customHeight="1" x14ac:dyDescent="0.2">
      <c r="A1135" s="24" t="s">
        <v>1249</v>
      </c>
      <c r="B1135" s="25">
        <v>44804</v>
      </c>
      <c r="C1135" s="26">
        <v>15960</v>
      </c>
      <c r="D1135" s="26" t="s">
        <v>65</v>
      </c>
      <c r="E1135" s="27" t="s">
        <v>231</v>
      </c>
      <c r="F1135" s="28" t="s">
        <v>1398</v>
      </c>
      <c r="G1135" s="26" t="s">
        <v>68</v>
      </c>
      <c r="H1135" s="29">
        <v>10054</v>
      </c>
      <c r="J1135" s="29">
        <f t="shared" si="68"/>
        <v>10054</v>
      </c>
      <c r="K1135" s="29">
        <f t="shared" si="69"/>
        <v>0</v>
      </c>
      <c r="L1135" s="24">
        <f t="shared" si="70"/>
        <v>8</v>
      </c>
      <c r="M1135" s="24" t="str">
        <f>VLOOKUP(L1135,mês!A:B,2,0)</f>
        <v>Agosto</v>
      </c>
      <c r="N1135" s="24" t="str">
        <f t="shared" si="71"/>
        <v xml:space="preserve">Diretoria </v>
      </c>
    </row>
    <row r="1136" spans="1:14" ht="57" customHeight="1" x14ac:dyDescent="0.2">
      <c r="A1136" s="24" t="s">
        <v>1249</v>
      </c>
      <c r="B1136" s="25">
        <v>44805</v>
      </c>
      <c r="C1136" s="26">
        <v>15963</v>
      </c>
      <c r="D1136" s="26" t="s">
        <v>189</v>
      </c>
      <c r="E1136" s="27" t="s">
        <v>1320</v>
      </c>
      <c r="F1136" s="28" t="s">
        <v>1399</v>
      </c>
      <c r="G1136" s="26" t="s">
        <v>68</v>
      </c>
      <c r="H1136" s="29">
        <v>15995</v>
      </c>
      <c r="J1136" s="29">
        <f t="shared" si="68"/>
        <v>15995</v>
      </c>
      <c r="K1136" s="29">
        <f t="shared" si="69"/>
        <v>0</v>
      </c>
      <c r="L1136" s="24">
        <f t="shared" si="70"/>
        <v>9</v>
      </c>
      <c r="M1136" s="24" t="str">
        <f>VLOOKUP(L1136,mês!A:B,2,0)</f>
        <v>Setembro</v>
      </c>
      <c r="N1136" s="24" t="str">
        <f t="shared" si="71"/>
        <v xml:space="preserve">Diretoria </v>
      </c>
    </row>
    <row r="1137" spans="1:14" ht="57" customHeight="1" x14ac:dyDescent="0.2">
      <c r="A1137" s="24" t="s">
        <v>1249</v>
      </c>
      <c r="B1137" s="25">
        <v>44818</v>
      </c>
      <c r="C1137" s="26">
        <v>16045</v>
      </c>
      <c r="D1137" s="26" t="s">
        <v>124</v>
      </c>
      <c r="E1137" s="27" t="s">
        <v>304</v>
      </c>
      <c r="F1137" s="28" t="s">
        <v>1400</v>
      </c>
      <c r="G1137" s="26" t="s">
        <v>68</v>
      </c>
      <c r="H1137" s="29">
        <v>1282.53</v>
      </c>
      <c r="J1137" s="29">
        <f t="shared" si="68"/>
        <v>1282.53</v>
      </c>
      <c r="K1137" s="29">
        <f t="shared" si="69"/>
        <v>0</v>
      </c>
      <c r="L1137" s="24">
        <f t="shared" si="70"/>
        <v>9</v>
      </c>
      <c r="M1137" s="24" t="str">
        <f>VLOOKUP(L1137,mês!A:B,2,0)</f>
        <v>Setembro</v>
      </c>
      <c r="N1137" s="24" t="str">
        <f t="shared" si="71"/>
        <v xml:space="preserve">Diretoria </v>
      </c>
    </row>
    <row r="1138" spans="1:14" ht="57" customHeight="1" x14ac:dyDescent="0.2">
      <c r="A1138" s="24" t="s">
        <v>1249</v>
      </c>
      <c r="B1138" s="25">
        <v>44818</v>
      </c>
      <c r="C1138" s="26">
        <v>16046</v>
      </c>
      <c r="D1138" s="26" t="s">
        <v>124</v>
      </c>
      <c r="E1138" s="27" t="s">
        <v>1401</v>
      </c>
      <c r="F1138" s="28" t="s">
        <v>1402</v>
      </c>
      <c r="G1138" s="26" t="s">
        <v>68</v>
      </c>
      <c r="H1138" s="29">
        <v>700</v>
      </c>
      <c r="J1138" s="29">
        <f t="shared" si="68"/>
        <v>700</v>
      </c>
      <c r="K1138" s="29">
        <f t="shared" si="69"/>
        <v>0</v>
      </c>
      <c r="L1138" s="24">
        <f t="shared" si="70"/>
        <v>9</v>
      </c>
      <c r="M1138" s="24" t="str">
        <f>VLOOKUP(L1138,mês!A:B,2,0)</f>
        <v>Setembro</v>
      </c>
      <c r="N1138" s="24" t="str">
        <f t="shared" si="71"/>
        <v xml:space="preserve">Diretoria </v>
      </c>
    </row>
    <row r="1139" spans="1:14" ht="57" customHeight="1" x14ac:dyDescent="0.2">
      <c r="A1139" s="24" t="s">
        <v>1249</v>
      </c>
      <c r="B1139" s="25">
        <v>44819</v>
      </c>
      <c r="C1139" s="26">
        <v>16058</v>
      </c>
      <c r="D1139" s="26" t="s">
        <v>124</v>
      </c>
      <c r="E1139" s="27" t="s">
        <v>1403</v>
      </c>
      <c r="F1139" s="28" t="s">
        <v>1404</v>
      </c>
      <c r="G1139" s="26" t="s">
        <v>68</v>
      </c>
      <c r="H1139" s="29">
        <v>3050</v>
      </c>
      <c r="J1139" s="29">
        <f t="shared" si="68"/>
        <v>3050</v>
      </c>
      <c r="K1139" s="29">
        <f t="shared" si="69"/>
        <v>0</v>
      </c>
      <c r="L1139" s="24">
        <f t="shared" si="70"/>
        <v>9</v>
      </c>
      <c r="M1139" s="24" t="str">
        <f>VLOOKUP(L1139,mês!A:B,2,0)</f>
        <v>Setembro</v>
      </c>
      <c r="N1139" s="24" t="str">
        <f t="shared" si="71"/>
        <v xml:space="preserve">Diretoria </v>
      </c>
    </row>
    <row r="1140" spans="1:14" ht="57" customHeight="1" x14ac:dyDescent="0.2">
      <c r="A1140" s="24" t="s">
        <v>1249</v>
      </c>
      <c r="B1140" s="25">
        <v>44820</v>
      </c>
      <c r="C1140" s="26">
        <v>16063</v>
      </c>
      <c r="D1140" s="26" t="s">
        <v>124</v>
      </c>
      <c r="E1140" s="27" t="s">
        <v>235</v>
      </c>
      <c r="F1140" s="28" t="s">
        <v>217</v>
      </c>
      <c r="G1140" s="26" t="s">
        <v>68</v>
      </c>
      <c r="H1140" s="29">
        <v>2413.52</v>
      </c>
      <c r="J1140" s="29">
        <f t="shared" si="68"/>
        <v>2413.52</v>
      </c>
      <c r="K1140" s="29">
        <f t="shared" si="69"/>
        <v>0</v>
      </c>
      <c r="L1140" s="24">
        <f t="shared" si="70"/>
        <v>9</v>
      </c>
      <c r="M1140" s="24" t="str">
        <f>VLOOKUP(L1140,mês!A:B,2,0)</f>
        <v>Setembro</v>
      </c>
      <c r="N1140" s="24" t="str">
        <f t="shared" si="71"/>
        <v xml:space="preserve">Diretoria </v>
      </c>
    </row>
    <row r="1141" spans="1:14" ht="57" customHeight="1" x14ac:dyDescent="0.2">
      <c r="A1141" s="24" t="s">
        <v>1249</v>
      </c>
      <c r="B1141" s="25">
        <v>44826</v>
      </c>
      <c r="C1141" s="26">
        <v>16088</v>
      </c>
      <c r="D1141" s="26" t="s">
        <v>65</v>
      </c>
      <c r="E1141" s="27" t="s">
        <v>535</v>
      </c>
      <c r="F1141" s="28" t="s">
        <v>1405</v>
      </c>
      <c r="G1141" s="26" t="s">
        <v>68</v>
      </c>
      <c r="H1141" s="29">
        <v>2290</v>
      </c>
      <c r="J1141" s="29">
        <f t="shared" si="68"/>
        <v>2290</v>
      </c>
      <c r="K1141" s="29">
        <f t="shared" si="69"/>
        <v>0</v>
      </c>
      <c r="L1141" s="24">
        <f t="shared" si="70"/>
        <v>9</v>
      </c>
      <c r="M1141" s="24" t="str">
        <f>VLOOKUP(L1141,mês!A:B,2,0)</f>
        <v>Setembro</v>
      </c>
      <c r="N1141" s="24" t="str">
        <f t="shared" si="71"/>
        <v xml:space="preserve">Diretoria </v>
      </c>
    </row>
    <row r="1142" spans="1:14" ht="57" customHeight="1" x14ac:dyDescent="0.2">
      <c r="A1142" s="24" t="s">
        <v>1249</v>
      </c>
      <c r="B1142" s="25">
        <v>44830</v>
      </c>
      <c r="C1142" s="26">
        <v>16089</v>
      </c>
      <c r="D1142" s="26" t="s">
        <v>189</v>
      </c>
      <c r="E1142" s="27" t="s">
        <v>1406</v>
      </c>
      <c r="F1142" s="28" t="s">
        <v>1407</v>
      </c>
      <c r="G1142" s="26" t="s">
        <v>68</v>
      </c>
      <c r="H1142" s="29">
        <v>1691.64</v>
      </c>
      <c r="J1142" s="29">
        <f t="shared" si="68"/>
        <v>1691.64</v>
      </c>
      <c r="K1142" s="29">
        <f t="shared" si="69"/>
        <v>0</v>
      </c>
      <c r="L1142" s="24">
        <f t="shared" si="70"/>
        <v>9</v>
      </c>
      <c r="M1142" s="24" t="str">
        <f>VLOOKUP(L1142,mês!A:B,2,0)</f>
        <v>Setembro</v>
      </c>
      <c r="N1142" s="24" t="str">
        <f t="shared" si="71"/>
        <v xml:space="preserve">Diretoria </v>
      </c>
    </row>
    <row r="1143" spans="1:14" ht="57" customHeight="1" x14ac:dyDescent="0.2">
      <c r="A1143" s="24" t="s">
        <v>1249</v>
      </c>
      <c r="B1143" s="25">
        <v>44830</v>
      </c>
      <c r="C1143" s="26">
        <v>16092</v>
      </c>
      <c r="D1143" s="26" t="s">
        <v>124</v>
      </c>
      <c r="E1143" s="27" t="s">
        <v>304</v>
      </c>
      <c r="F1143" s="28" t="s">
        <v>1408</v>
      </c>
      <c r="G1143" s="26" t="s">
        <v>68</v>
      </c>
      <c r="H1143" s="29">
        <v>1550.14</v>
      </c>
      <c r="J1143" s="29">
        <f t="shared" si="68"/>
        <v>1550.14</v>
      </c>
      <c r="K1143" s="29">
        <f t="shared" si="69"/>
        <v>0</v>
      </c>
      <c r="L1143" s="24">
        <f t="shared" si="70"/>
        <v>9</v>
      </c>
      <c r="M1143" s="24" t="str">
        <f>VLOOKUP(L1143,mês!A:B,2,0)</f>
        <v>Setembro</v>
      </c>
      <c r="N1143" s="24" t="str">
        <f t="shared" si="71"/>
        <v xml:space="preserve">Diretoria </v>
      </c>
    </row>
    <row r="1144" spans="1:14" ht="57" customHeight="1" x14ac:dyDescent="0.2">
      <c r="A1144" s="24" t="s">
        <v>1249</v>
      </c>
      <c r="B1144" s="25">
        <v>44837</v>
      </c>
      <c r="C1144" s="26">
        <v>16118</v>
      </c>
      <c r="D1144" s="26" t="s">
        <v>189</v>
      </c>
      <c r="E1144" s="27" t="s">
        <v>304</v>
      </c>
      <c r="F1144" s="28" t="s">
        <v>1409</v>
      </c>
      <c r="G1144" s="26" t="s">
        <v>68</v>
      </c>
      <c r="H1144" s="29">
        <v>503.2</v>
      </c>
      <c r="J1144" s="29">
        <f t="shared" si="68"/>
        <v>503.2</v>
      </c>
      <c r="K1144" s="29">
        <f t="shared" si="69"/>
        <v>0</v>
      </c>
      <c r="L1144" s="24">
        <f t="shared" si="70"/>
        <v>10</v>
      </c>
      <c r="M1144" s="24" t="str">
        <f>VLOOKUP(L1144,mês!A:B,2,0)</f>
        <v>Outubro</v>
      </c>
      <c r="N1144" s="24" t="str">
        <f t="shared" si="71"/>
        <v xml:space="preserve">Diretoria </v>
      </c>
    </row>
    <row r="1145" spans="1:14" ht="57" customHeight="1" x14ac:dyDescent="0.2">
      <c r="A1145" s="24" t="s">
        <v>1249</v>
      </c>
      <c r="B1145" s="25">
        <v>44839</v>
      </c>
      <c r="C1145" s="26">
        <v>16127</v>
      </c>
      <c r="D1145" s="26" t="s">
        <v>124</v>
      </c>
      <c r="E1145" s="27" t="s">
        <v>1337</v>
      </c>
      <c r="F1145" s="28" t="s">
        <v>1410</v>
      </c>
      <c r="G1145" s="26" t="s">
        <v>68</v>
      </c>
      <c r="H1145" s="29">
        <v>350</v>
      </c>
      <c r="J1145" s="29">
        <f t="shared" si="68"/>
        <v>350</v>
      </c>
      <c r="K1145" s="29">
        <f t="shared" si="69"/>
        <v>0</v>
      </c>
      <c r="L1145" s="24">
        <f t="shared" si="70"/>
        <v>10</v>
      </c>
      <c r="M1145" s="24" t="str">
        <f>VLOOKUP(L1145,mês!A:B,2,0)</f>
        <v>Outubro</v>
      </c>
      <c r="N1145" s="24" t="str">
        <f t="shared" si="71"/>
        <v xml:space="preserve">Diretoria </v>
      </c>
    </row>
    <row r="1146" spans="1:14" ht="57" customHeight="1" x14ac:dyDescent="0.2">
      <c r="A1146" s="24" t="s">
        <v>1249</v>
      </c>
      <c r="B1146" s="25">
        <v>44840</v>
      </c>
      <c r="C1146" s="26">
        <v>16147</v>
      </c>
      <c r="D1146" s="26" t="s">
        <v>124</v>
      </c>
      <c r="E1146" s="27" t="s">
        <v>1411</v>
      </c>
      <c r="F1146" s="28" t="s">
        <v>1412</v>
      </c>
      <c r="G1146" s="26" t="s">
        <v>68</v>
      </c>
      <c r="H1146" s="29">
        <v>2350</v>
      </c>
      <c r="J1146" s="29">
        <f t="shared" si="68"/>
        <v>2350</v>
      </c>
      <c r="K1146" s="29">
        <f t="shared" si="69"/>
        <v>0</v>
      </c>
      <c r="L1146" s="24">
        <f t="shared" si="70"/>
        <v>10</v>
      </c>
      <c r="M1146" s="24" t="str">
        <f>VLOOKUP(L1146,mês!A:B,2,0)</f>
        <v>Outubro</v>
      </c>
      <c r="N1146" s="24" t="str">
        <f t="shared" si="71"/>
        <v xml:space="preserve">Diretoria </v>
      </c>
    </row>
    <row r="1147" spans="1:14" ht="57" customHeight="1" x14ac:dyDescent="0.2">
      <c r="A1147" s="24" t="s">
        <v>1249</v>
      </c>
      <c r="B1147" s="25">
        <v>44841</v>
      </c>
      <c r="C1147" s="26">
        <v>16149</v>
      </c>
      <c r="D1147" s="26" t="s">
        <v>124</v>
      </c>
      <c r="E1147" s="27" t="s">
        <v>1413</v>
      </c>
      <c r="F1147" s="28" t="s">
        <v>1414</v>
      </c>
      <c r="G1147" s="26" t="s">
        <v>68</v>
      </c>
      <c r="H1147" s="29">
        <v>2282</v>
      </c>
      <c r="J1147" s="29">
        <f t="shared" si="68"/>
        <v>2282</v>
      </c>
      <c r="K1147" s="29">
        <f t="shared" si="69"/>
        <v>0</v>
      </c>
      <c r="L1147" s="24">
        <f t="shared" si="70"/>
        <v>10</v>
      </c>
      <c r="M1147" s="24" t="str">
        <f>VLOOKUP(L1147,mês!A:B,2,0)</f>
        <v>Outubro</v>
      </c>
      <c r="N1147" s="24" t="str">
        <f t="shared" si="71"/>
        <v xml:space="preserve">Diretoria </v>
      </c>
    </row>
    <row r="1148" spans="1:14" ht="57" customHeight="1" x14ac:dyDescent="0.2">
      <c r="A1148" s="24" t="s">
        <v>1249</v>
      </c>
      <c r="B1148" s="25">
        <v>44845</v>
      </c>
      <c r="C1148" s="26">
        <v>16184</v>
      </c>
      <c r="D1148" s="26" t="s">
        <v>124</v>
      </c>
      <c r="E1148" s="27" t="s">
        <v>1403</v>
      </c>
      <c r="F1148" s="28" t="s">
        <v>1404</v>
      </c>
      <c r="G1148" s="26" t="s">
        <v>68</v>
      </c>
      <c r="H1148" s="29">
        <v>3050</v>
      </c>
      <c r="J1148" s="29">
        <f t="shared" si="68"/>
        <v>3050</v>
      </c>
      <c r="K1148" s="29">
        <f t="shared" si="69"/>
        <v>0</v>
      </c>
      <c r="L1148" s="24">
        <f t="shared" si="70"/>
        <v>10</v>
      </c>
      <c r="M1148" s="24" t="str">
        <f>VLOOKUP(L1148,mês!A:B,2,0)</f>
        <v>Outubro</v>
      </c>
      <c r="N1148" s="24" t="str">
        <f t="shared" si="71"/>
        <v xml:space="preserve">Diretoria </v>
      </c>
    </row>
    <row r="1149" spans="1:14" ht="57" customHeight="1" x14ac:dyDescent="0.2">
      <c r="A1149" s="24" t="s">
        <v>1249</v>
      </c>
      <c r="B1149" s="25">
        <v>44848</v>
      </c>
      <c r="C1149" s="26">
        <v>16196</v>
      </c>
      <c r="D1149" s="26" t="s">
        <v>124</v>
      </c>
      <c r="E1149" s="27" t="s">
        <v>304</v>
      </c>
      <c r="F1149" s="28" t="s">
        <v>1415</v>
      </c>
      <c r="G1149" s="26" t="s">
        <v>68</v>
      </c>
      <c r="H1149" s="29">
        <v>470</v>
      </c>
      <c r="J1149" s="29">
        <f t="shared" si="68"/>
        <v>470</v>
      </c>
      <c r="K1149" s="29">
        <f t="shared" si="69"/>
        <v>0</v>
      </c>
      <c r="L1149" s="24">
        <f t="shared" si="70"/>
        <v>10</v>
      </c>
      <c r="M1149" s="24" t="str">
        <f>VLOOKUP(L1149,mês!A:B,2,0)</f>
        <v>Outubro</v>
      </c>
      <c r="N1149" s="24" t="str">
        <f t="shared" si="71"/>
        <v xml:space="preserve">Diretoria </v>
      </c>
    </row>
    <row r="1150" spans="1:14" ht="57" customHeight="1" x14ac:dyDescent="0.2">
      <c r="A1150" s="24" t="s">
        <v>1249</v>
      </c>
      <c r="B1150" s="25">
        <v>44860</v>
      </c>
      <c r="C1150" s="26">
        <v>16243</v>
      </c>
      <c r="D1150" s="26" t="s">
        <v>124</v>
      </c>
      <c r="E1150" s="27" t="s">
        <v>231</v>
      </c>
      <c r="F1150" s="28" t="s">
        <v>1416</v>
      </c>
      <c r="G1150" s="26" t="s">
        <v>68</v>
      </c>
      <c r="H1150" s="29">
        <v>20108</v>
      </c>
      <c r="J1150" s="29">
        <f t="shared" si="68"/>
        <v>20108</v>
      </c>
      <c r="K1150" s="29">
        <f t="shared" si="69"/>
        <v>0</v>
      </c>
      <c r="L1150" s="24">
        <f t="shared" si="70"/>
        <v>10</v>
      </c>
      <c r="M1150" s="24" t="str">
        <f>VLOOKUP(L1150,mês!A:B,2,0)</f>
        <v>Outubro</v>
      </c>
      <c r="N1150" s="24" t="str">
        <f t="shared" si="71"/>
        <v xml:space="preserve">Diretoria </v>
      </c>
    </row>
    <row r="1151" spans="1:14" ht="57" customHeight="1" x14ac:dyDescent="0.2">
      <c r="A1151" s="24" t="s">
        <v>1249</v>
      </c>
      <c r="B1151" s="25">
        <v>44865</v>
      </c>
      <c r="C1151" s="26">
        <v>16252</v>
      </c>
      <c r="D1151" s="26" t="s">
        <v>189</v>
      </c>
      <c r="E1151" s="27" t="s">
        <v>304</v>
      </c>
      <c r="F1151" s="28" t="s">
        <v>1417</v>
      </c>
      <c r="G1151" s="26" t="s">
        <v>68</v>
      </c>
      <c r="H1151" s="29">
        <v>571.53</v>
      </c>
      <c r="J1151" s="29">
        <f t="shared" si="68"/>
        <v>571.53</v>
      </c>
      <c r="K1151" s="29">
        <f t="shared" si="69"/>
        <v>0</v>
      </c>
      <c r="L1151" s="24">
        <f t="shared" si="70"/>
        <v>10</v>
      </c>
      <c r="M1151" s="24" t="str">
        <f>VLOOKUP(L1151,mês!A:B,2,0)</f>
        <v>Outubro</v>
      </c>
      <c r="N1151" s="24" t="str">
        <f t="shared" si="71"/>
        <v xml:space="preserve">Diretoria </v>
      </c>
    </row>
    <row r="1152" spans="1:14" ht="57" customHeight="1" x14ac:dyDescent="0.2">
      <c r="A1152" s="24" t="s">
        <v>1249</v>
      </c>
      <c r="B1152" s="25">
        <v>44875</v>
      </c>
      <c r="C1152" s="26">
        <v>16295</v>
      </c>
      <c r="D1152" s="26" t="s">
        <v>65</v>
      </c>
      <c r="E1152" s="27" t="s">
        <v>1104</v>
      </c>
      <c r="F1152" s="28" t="s">
        <v>1418</v>
      </c>
      <c r="G1152" s="26" t="s">
        <v>68</v>
      </c>
      <c r="H1152" s="29">
        <v>0</v>
      </c>
      <c r="J1152" s="29">
        <f t="shared" si="68"/>
        <v>0</v>
      </c>
      <c r="K1152" s="29">
        <f t="shared" si="69"/>
        <v>0</v>
      </c>
      <c r="L1152" s="24">
        <f t="shared" si="70"/>
        <v>11</v>
      </c>
      <c r="M1152" s="24" t="str">
        <f>VLOOKUP(L1152,mês!A:B,2,0)</f>
        <v>Novembro</v>
      </c>
      <c r="N1152" s="24" t="str">
        <f t="shared" si="71"/>
        <v xml:space="preserve">Diretoria </v>
      </c>
    </row>
    <row r="1153" spans="1:14" ht="57" customHeight="1" x14ac:dyDescent="0.2">
      <c r="A1153" s="24" t="s">
        <v>1249</v>
      </c>
      <c r="B1153" s="25">
        <v>44882</v>
      </c>
      <c r="C1153" s="26">
        <v>16310</v>
      </c>
      <c r="D1153" s="26" t="s">
        <v>65</v>
      </c>
      <c r="E1153" s="27" t="s">
        <v>1419</v>
      </c>
      <c r="F1153" s="28" t="s">
        <v>1420</v>
      </c>
      <c r="G1153" s="26" t="s">
        <v>68</v>
      </c>
      <c r="H1153" s="29">
        <v>551.88</v>
      </c>
      <c r="J1153" s="29">
        <f t="shared" si="68"/>
        <v>551.88</v>
      </c>
      <c r="K1153" s="29">
        <f t="shared" si="69"/>
        <v>0</v>
      </c>
      <c r="L1153" s="24">
        <f t="shared" si="70"/>
        <v>11</v>
      </c>
      <c r="M1153" s="24" t="str">
        <f>VLOOKUP(L1153,mês!A:B,2,0)</f>
        <v>Novembro</v>
      </c>
      <c r="N1153" s="24" t="str">
        <f t="shared" si="71"/>
        <v xml:space="preserve">Diretoria </v>
      </c>
    </row>
    <row r="1154" spans="1:14" ht="57" customHeight="1" x14ac:dyDescent="0.2">
      <c r="A1154" s="24" t="s">
        <v>1249</v>
      </c>
      <c r="B1154" s="25">
        <v>44883</v>
      </c>
      <c r="C1154" s="26">
        <v>16316</v>
      </c>
      <c r="D1154" s="26" t="s">
        <v>124</v>
      </c>
      <c r="E1154" s="27" t="s">
        <v>1421</v>
      </c>
      <c r="F1154" s="28" t="s">
        <v>1422</v>
      </c>
      <c r="G1154" s="26" t="s">
        <v>68</v>
      </c>
      <c r="H1154" s="29">
        <v>8464.5499999999993</v>
      </c>
      <c r="J1154" s="29">
        <f t="shared" si="68"/>
        <v>8464.5499999999993</v>
      </c>
      <c r="K1154" s="29">
        <f t="shared" si="69"/>
        <v>0</v>
      </c>
      <c r="L1154" s="24">
        <f t="shared" si="70"/>
        <v>11</v>
      </c>
      <c r="M1154" s="24" t="str">
        <f>VLOOKUP(L1154,mês!A:B,2,0)</f>
        <v>Novembro</v>
      </c>
      <c r="N1154" s="24" t="str">
        <f t="shared" si="71"/>
        <v xml:space="preserve">Diretoria </v>
      </c>
    </row>
    <row r="1155" spans="1:14" ht="57" customHeight="1" x14ac:dyDescent="0.2">
      <c r="A1155" s="24" t="s">
        <v>1249</v>
      </c>
      <c r="B1155" s="25">
        <v>44893</v>
      </c>
      <c r="C1155" s="26">
        <v>16341</v>
      </c>
      <c r="D1155" s="26" t="s">
        <v>189</v>
      </c>
      <c r="E1155" s="27" t="s">
        <v>304</v>
      </c>
      <c r="F1155" s="28" t="s">
        <v>1423</v>
      </c>
      <c r="G1155" s="26" t="s">
        <v>68</v>
      </c>
      <c r="H1155" s="29">
        <v>3604.34</v>
      </c>
      <c r="J1155" s="29">
        <f t="shared" ref="J1155:J1218" si="72">IF(G1155="Não",0,H1155)</f>
        <v>3604.34</v>
      </c>
      <c r="K1155" s="29">
        <f t="shared" ref="K1155:K1218" si="73">IF(G1155="Não",H1155,0)</f>
        <v>0</v>
      </c>
      <c r="L1155" s="24">
        <f t="shared" ref="L1155:L1218" si="74">MONTH(B1155)</f>
        <v>11</v>
      </c>
      <c r="M1155" s="24" t="str">
        <f>VLOOKUP(L1155,mês!A:B,2,0)</f>
        <v>Novembro</v>
      </c>
      <c r="N1155" s="24" t="str">
        <f t="shared" ref="N1155:N1218" si="75">LEFT(A1155,SEARCH("-",A1155)-1)</f>
        <v xml:space="preserve">Diretoria </v>
      </c>
    </row>
    <row r="1156" spans="1:14" ht="57" customHeight="1" x14ac:dyDescent="0.2">
      <c r="A1156" s="24" t="s">
        <v>1249</v>
      </c>
      <c r="B1156" s="25">
        <v>44894</v>
      </c>
      <c r="C1156" s="26">
        <v>16348</v>
      </c>
      <c r="D1156" s="26" t="s">
        <v>65</v>
      </c>
      <c r="E1156" s="27" t="s">
        <v>1424</v>
      </c>
      <c r="F1156" s="28" t="s">
        <v>1425</v>
      </c>
      <c r="G1156" s="26" t="s">
        <v>68</v>
      </c>
      <c r="H1156" s="29">
        <v>7511</v>
      </c>
      <c r="J1156" s="29">
        <f t="shared" si="72"/>
        <v>7511</v>
      </c>
      <c r="K1156" s="29">
        <f t="shared" si="73"/>
        <v>0</v>
      </c>
      <c r="L1156" s="24">
        <f t="shared" si="74"/>
        <v>11</v>
      </c>
      <c r="M1156" s="24" t="str">
        <f>VLOOKUP(L1156,mês!A:B,2,0)</f>
        <v>Novembro</v>
      </c>
      <c r="N1156" s="24" t="str">
        <f t="shared" si="75"/>
        <v xml:space="preserve">Diretoria </v>
      </c>
    </row>
    <row r="1157" spans="1:14" ht="57" customHeight="1" x14ac:dyDescent="0.2">
      <c r="A1157" s="24" t="s">
        <v>1249</v>
      </c>
      <c r="B1157" s="25">
        <v>44895</v>
      </c>
      <c r="C1157" s="26">
        <v>16344</v>
      </c>
      <c r="D1157" s="26" t="s">
        <v>124</v>
      </c>
      <c r="E1157" s="27" t="s">
        <v>1426</v>
      </c>
      <c r="F1157" s="28" t="s">
        <v>1427</v>
      </c>
      <c r="G1157" s="26" t="s">
        <v>68</v>
      </c>
      <c r="H1157" s="29">
        <v>4499.8999999999996</v>
      </c>
      <c r="J1157" s="29">
        <f t="shared" si="72"/>
        <v>4499.8999999999996</v>
      </c>
      <c r="K1157" s="29">
        <f t="shared" si="73"/>
        <v>0</v>
      </c>
      <c r="L1157" s="24">
        <f t="shared" si="74"/>
        <v>11</v>
      </c>
      <c r="M1157" s="24" t="str">
        <f>VLOOKUP(L1157,mês!A:B,2,0)</f>
        <v>Novembro</v>
      </c>
      <c r="N1157" s="24" t="str">
        <f t="shared" si="75"/>
        <v xml:space="preserve">Diretoria </v>
      </c>
    </row>
    <row r="1158" spans="1:14" ht="57" customHeight="1" x14ac:dyDescent="0.2">
      <c r="A1158" s="24" t="s">
        <v>1249</v>
      </c>
      <c r="B1158" s="25">
        <v>44895</v>
      </c>
      <c r="C1158" s="26">
        <v>16353</v>
      </c>
      <c r="D1158" s="26" t="s">
        <v>124</v>
      </c>
      <c r="E1158" s="27" t="s">
        <v>304</v>
      </c>
      <c r="F1158" s="28" t="s">
        <v>1428</v>
      </c>
      <c r="G1158" s="26" t="s">
        <v>68</v>
      </c>
      <c r="H1158" s="29">
        <v>546.77</v>
      </c>
      <c r="J1158" s="29">
        <f t="shared" si="72"/>
        <v>546.77</v>
      </c>
      <c r="K1158" s="29">
        <f t="shared" si="73"/>
        <v>0</v>
      </c>
      <c r="L1158" s="24">
        <f t="shared" si="74"/>
        <v>11</v>
      </c>
      <c r="M1158" s="24" t="str">
        <f>VLOOKUP(L1158,mês!A:B,2,0)</f>
        <v>Novembro</v>
      </c>
      <c r="N1158" s="24" t="str">
        <f t="shared" si="75"/>
        <v xml:space="preserve">Diretoria </v>
      </c>
    </row>
    <row r="1159" spans="1:14" ht="57" customHeight="1" x14ac:dyDescent="0.2">
      <c r="A1159" s="24" t="s">
        <v>1249</v>
      </c>
      <c r="B1159" s="25">
        <v>44907</v>
      </c>
      <c r="C1159" s="26">
        <v>16391</v>
      </c>
      <c r="D1159" s="26" t="s">
        <v>124</v>
      </c>
      <c r="E1159" s="27" t="s">
        <v>304</v>
      </c>
      <c r="F1159" s="28" t="s">
        <v>1429</v>
      </c>
      <c r="G1159" s="26" t="s">
        <v>68</v>
      </c>
      <c r="H1159" s="29">
        <v>686.8</v>
      </c>
      <c r="J1159" s="29">
        <f t="shared" si="72"/>
        <v>686.8</v>
      </c>
      <c r="K1159" s="29">
        <f t="shared" si="73"/>
        <v>0</v>
      </c>
      <c r="L1159" s="24">
        <f t="shared" si="74"/>
        <v>12</v>
      </c>
      <c r="M1159" s="24" t="str">
        <f>VLOOKUP(L1159,mês!A:B,2,0)</f>
        <v>Dezembro</v>
      </c>
      <c r="N1159" s="24" t="str">
        <f t="shared" si="75"/>
        <v xml:space="preserve">Diretoria </v>
      </c>
    </row>
    <row r="1160" spans="1:14" ht="57" customHeight="1" x14ac:dyDescent="0.2">
      <c r="A1160" s="24" t="s">
        <v>1249</v>
      </c>
      <c r="B1160" s="25">
        <v>44909</v>
      </c>
      <c r="C1160" s="26">
        <v>16418</v>
      </c>
      <c r="D1160" s="26" t="s">
        <v>124</v>
      </c>
      <c r="E1160" s="27" t="s">
        <v>1430</v>
      </c>
      <c r="F1160" s="28" t="s">
        <v>1431</v>
      </c>
      <c r="G1160" s="26" t="s">
        <v>68</v>
      </c>
      <c r="H1160" s="29">
        <v>3077</v>
      </c>
      <c r="J1160" s="29">
        <f t="shared" si="72"/>
        <v>3077</v>
      </c>
      <c r="K1160" s="29">
        <f t="shared" si="73"/>
        <v>0</v>
      </c>
      <c r="L1160" s="24">
        <f t="shared" si="74"/>
        <v>12</v>
      </c>
      <c r="M1160" s="24" t="str">
        <f>VLOOKUP(L1160,mês!A:B,2,0)</f>
        <v>Dezembro</v>
      </c>
      <c r="N1160" s="24" t="str">
        <f t="shared" si="75"/>
        <v xml:space="preserve">Diretoria </v>
      </c>
    </row>
    <row r="1161" spans="1:14" ht="57" customHeight="1" x14ac:dyDescent="0.2">
      <c r="A1161" s="24" t="s">
        <v>1249</v>
      </c>
      <c r="B1161" s="25">
        <v>44909</v>
      </c>
      <c r="C1161" s="26">
        <v>16419</v>
      </c>
      <c r="D1161" s="26" t="s">
        <v>124</v>
      </c>
      <c r="E1161" s="27" t="s">
        <v>1432</v>
      </c>
      <c r="F1161" s="28" t="s">
        <v>1433</v>
      </c>
      <c r="G1161" s="26" t="s">
        <v>68</v>
      </c>
      <c r="H1161" s="29">
        <v>240</v>
      </c>
      <c r="J1161" s="29">
        <f t="shared" si="72"/>
        <v>240</v>
      </c>
      <c r="K1161" s="29">
        <f t="shared" si="73"/>
        <v>0</v>
      </c>
      <c r="L1161" s="24">
        <f t="shared" si="74"/>
        <v>12</v>
      </c>
      <c r="M1161" s="24" t="str">
        <f>VLOOKUP(L1161,mês!A:B,2,0)</f>
        <v>Dezembro</v>
      </c>
      <c r="N1161" s="24" t="str">
        <f t="shared" si="75"/>
        <v xml:space="preserve">Diretoria </v>
      </c>
    </row>
    <row r="1162" spans="1:14" ht="57" customHeight="1" x14ac:dyDescent="0.2">
      <c r="A1162" s="24" t="s">
        <v>1249</v>
      </c>
      <c r="B1162" s="25">
        <v>44910</v>
      </c>
      <c r="C1162" s="26">
        <v>16431</v>
      </c>
      <c r="D1162" s="26" t="s">
        <v>124</v>
      </c>
      <c r="E1162" s="27" t="s">
        <v>1275</v>
      </c>
      <c r="F1162" s="28" t="s">
        <v>1434</v>
      </c>
      <c r="G1162" s="26" t="s">
        <v>68</v>
      </c>
      <c r="H1162" s="29">
        <v>715.29</v>
      </c>
      <c r="J1162" s="29">
        <f t="shared" si="72"/>
        <v>715.29</v>
      </c>
      <c r="K1162" s="29">
        <f t="shared" si="73"/>
        <v>0</v>
      </c>
      <c r="L1162" s="24">
        <f t="shared" si="74"/>
        <v>12</v>
      </c>
      <c r="M1162" s="24" t="str">
        <f>VLOOKUP(L1162,mês!A:B,2,0)</f>
        <v>Dezembro</v>
      </c>
      <c r="N1162" s="24" t="str">
        <f t="shared" si="75"/>
        <v xml:space="preserve">Diretoria </v>
      </c>
    </row>
    <row r="1163" spans="1:14" ht="57" customHeight="1" x14ac:dyDescent="0.2">
      <c r="A1163" s="24" t="s">
        <v>1249</v>
      </c>
      <c r="B1163" s="25">
        <v>44911</v>
      </c>
      <c r="C1163" s="26">
        <v>16433</v>
      </c>
      <c r="D1163" s="26" t="s">
        <v>124</v>
      </c>
      <c r="E1163" s="27" t="s">
        <v>1435</v>
      </c>
      <c r="F1163" s="28" t="s">
        <v>1436</v>
      </c>
      <c r="G1163" s="26" t="s">
        <v>68</v>
      </c>
      <c r="H1163" s="29">
        <v>180.74</v>
      </c>
      <c r="J1163" s="29">
        <f t="shared" si="72"/>
        <v>180.74</v>
      </c>
      <c r="K1163" s="29">
        <f t="shared" si="73"/>
        <v>0</v>
      </c>
      <c r="L1163" s="24">
        <f t="shared" si="74"/>
        <v>12</v>
      </c>
      <c r="M1163" s="24" t="str">
        <f>VLOOKUP(L1163,mês!A:B,2,0)</f>
        <v>Dezembro</v>
      </c>
      <c r="N1163" s="24" t="str">
        <f t="shared" si="75"/>
        <v xml:space="preserve">Diretoria </v>
      </c>
    </row>
    <row r="1164" spans="1:14" ht="57" customHeight="1" x14ac:dyDescent="0.2">
      <c r="A1164" s="24" t="s">
        <v>1249</v>
      </c>
      <c r="B1164" s="25">
        <v>44914</v>
      </c>
      <c r="C1164" s="26">
        <v>16436</v>
      </c>
      <c r="D1164" s="26" t="s">
        <v>124</v>
      </c>
      <c r="E1164" s="27" t="s">
        <v>1437</v>
      </c>
      <c r="F1164" s="28" t="s">
        <v>1438</v>
      </c>
      <c r="G1164" s="26" t="s">
        <v>68</v>
      </c>
      <c r="H1164" s="29">
        <v>3800</v>
      </c>
      <c r="J1164" s="29">
        <f t="shared" si="72"/>
        <v>3800</v>
      </c>
      <c r="K1164" s="29">
        <f t="shared" si="73"/>
        <v>0</v>
      </c>
      <c r="L1164" s="24">
        <f t="shared" si="74"/>
        <v>12</v>
      </c>
      <c r="M1164" s="24" t="str">
        <f>VLOOKUP(L1164,mês!A:B,2,0)</f>
        <v>Dezembro</v>
      </c>
      <c r="N1164" s="24" t="str">
        <f t="shared" si="75"/>
        <v xml:space="preserve">Diretoria </v>
      </c>
    </row>
    <row r="1165" spans="1:14" ht="57" customHeight="1" x14ac:dyDescent="0.2">
      <c r="A1165" s="24" t="s">
        <v>1439</v>
      </c>
      <c r="B1165" s="25">
        <v>44608</v>
      </c>
      <c r="C1165" s="26">
        <v>15148</v>
      </c>
      <c r="D1165" s="26" t="s">
        <v>268</v>
      </c>
      <c r="E1165" s="27" t="s">
        <v>1440</v>
      </c>
      <c r="F1165" s="28" t="s">
        <v>1441</v>
      </c>
      <c r="G1165" s="26" t="s">
        <v>68</v>
      </c>
      <c r="H1165" s="29">
        <v>4981.8</v>
      </c>
      <c r="J1165" s="29">
        <f t="shared" si="72"/>
        <v>4981.8</v>
      </c>
      <c r="K1165" s="29">
        <f t="shared" si="73"/>
        <v>0</v>
      </c>
      <c r="L1165" s="24">
        <f t="shared" si="74"/>
        <v>2</v>
      </c>
      <c r="M1165" s="24" t="str">
        <f>VLOOKUP(L1165,mês!A:B,2,0)</f>
        <v>Fevereiro</v>
      </c>
      <c r="N1165" s="24" t="str">
        <f t="shared" si="75"/>
        <v xml:space="preserve">RD </v>
      </c>
    </row>
    <row r="1166" spans="1:14" ht="57" customHeight="1" x14ac:dyDescent="0.2">
      <c r="A1166" s="24" t="s">
        <v>1439</v>
      </c>
      <c r="B1166" s="25">
        <v>44628</v>
      </c>
      <c r="C1166" s="26">
        <v>15194</v>
      </c>
      <c r="D1166" s="26" t="s">
        <v>268</v>
      </c>
      <c r="E1166" s="27" t="s">
        <v>760</v>
      </c>
      <c r="F1166" s="28" t="s">
        <v>1442</v>
      </c>
      <c r="G1166" s="26" t="s">
        <v>68</v>
      </c>
      <c r="H1166" s="29">
        <v>166</v>
      </c>
      <c r="J1166" s="29">
        <f t="shared" si="72"/>
        <v>166</v>
      </c>
      <c r="K1166" s="29">
        <f t="shared" si="73"/>
        <v>0</v>
      </c>
      <c r="L1166" s="24">
        <f t="shared" si="74"/>
        <v>3</v>
      </c>
      <c r="M1166" s="24" t="str">
        <f>VLOOKUP(L1166,mês!A:B,2,0)</f>
        <v>Março</v>
      </c>
      <c r="N1166" s="24" t="str">
        <f t="shared" si="75"/>
        <v xml:space="preserve">RD </v>
      </c>
    </row>
    <row r="1167" spans="1:14" ht="57" customHeight="1" x14ac:dyDescent="0.2">
      <c r="A1167" s="24" t="s">
        <v>1443</v>
      </c>
      <c r="B1167" s="25">
        <v>44740</v>
      </c>
      <c r="C1167" s="26">
        <v>15707</v>
      </c>
      <c r="D1167" s="26" t="s">
        <v>493</v>
      </c>
      <c r="E1167" s="27" t="s">
        <v>1444</v>
      </c>
      <c r="F1167" s="28" t="s">
        <v>1445</v>
      </c>
      <c r="G1167" s="26" t="s">
        <v>68</v>
      </c>
      <c r="H1167" s="29">
        <v>6930</v>
      </c>
      <c r="J1167" s="29">
        <f t="shared" si="72"/>
        <v>6930</v>
      </c>
      <c r="K1167" s="29">
        <f t="shared" si="73"/>
        <v>0</v>
      </c>
      <c r="L1167" s="24">
        <f t="shared" si="74"/>
        <v>6</v>
      </c>
      <c r="M1167" s="24" t="str">
        <f>VLOOKUP(L1167,mês!A:B,2,0)</f>
        <v>Junho</v>
      </c>
      <c r="N1167" s="24" t="str">
        <f t="shared" si="75"/>
        <v xml:space="preserve">Diretoria </v>
      </c>
    </row>
    <row r="1168" spans="1:14" ht="57" customHeight="1" x14ac:dyDescent="0.2">
      <c r="A1168" s="24" t="s">
        <v>1443</v>
      </c>
      <c r="B1168" s="25">
        <v>44771</v>
      </c>
      <c r="C1168" s="26">
        <v>15800</v>
      </c>
      <c r="D1168" s="26" t="s">
        <v>636</v>
      </c>
      <c r="E1168" s="27" t="s">
        <v>1446</v>
      </c>
      <c r="F1168" s="28" t="s">
        <v>1447</v>
      </c>
      <c r="G1168" s="26" t="s">
        <v>68</v>
      </c>
      <c r="H1168" s="29">
        <v>5779.52</v>
      </c>
      <c r="J1168" s="29">
        <f t="shared" si="72"/>
        <v>5779.52</v>
      </c>
      <c r="K1168" s="29">
        <f t="shared" si="73"/>
        <v>0</v>
      </c>
      <c r="L1168" s="24">
        <f t="shared" si="74"/>
        <v>7</v>
      </c>
      <c r="M1168" s="24" t="str">
        <f>VLOOKUP(L1168,mês!A:B,2,0)</f>
        <v>Julho</v>
      </c>
      <c r="N1168" s="24" t="str">
        <f t="shared" si="75"/>
        <v xml:space="preserve">Diretoria </v>
      </c>
    </row>
    <row r="1169" spans="1:14" ht="57" customHeight="1" x14ac:dyDescent="0.2">
      <c r="A1169" s="24" t="s">
        <v>1443</v>
      </c>
      <c r="B1169" s="25">
        <v>44775</v>
      </c>
      <c r="C1169" s="26">
        <v>15809</v>
      </c>
      <c r="D1169" s="26" t="s">
        <v>636</v>
      </c>
      <c r="E1169" s="27" t="s">
        <v>1092</v>
      </c>
      <c r="F1169" s="28" t="s">
        <v>1448</v>
      </c>
      <c r="G1169" s="26" t="s">
        <v>68</v>
      </c>
      <c r="H1169" s="29">
        <v>495</v>
      </c>
      <c r="J1169" s="29">
        <f t="shared" si="72"/>
        <v>495</v>
      </c>
      <c r="K1169" s="29">
        <f t="shared" si="73"/>
        <v>0</v>
      </c>
      <c r="L1169" s="24">
        <f t="shared" si="74"/>
        <v>8</v>
      </c>
      <c r="M1169" s="24" t="str">
        <f>VLOOKUP(L1169,mês!A:B,2,0)</f>
        <v>Agosto</v>
      </c>
      <c r="N1169" s="24" t="str">
        <f t="shared" si="75"/>
        <v xml:space="preserve">Diretoria </v>
      </c>
    </row>
    <row r="1170" spans="1:14" ht="57" customHeight="1" x14ac:dyDescent="0.2">
      <c r="A1170" s="24" t="s">
        <v>1443</v>
      </c>
      <c r="B1170" s="25">
        <v>44775</v>
      </c>
      <c r="C1170" s="26">
        <v>15810</v>
      </c>
      <c r="D1170" s="26" t="s">
        <v>636</v>
      </c>
      <c r="E1170" s="27" t="s">
        <v>1449</v>
      </c>
      <c r="F1170" s="28" t="s">
        <v>1450</v>
      </c>
      <c r="G1170" s="26" t="s">
        <v>68</v>
      </c>
      <c r="H1170" s="29">
        <v>336</v>
      </c>
      <c r="J1170" s="29">
        <f t="shared" si="72"/>
        <v>336</v>
      </c>
      <c r="K1170" s="29">
        <f t="shared" si="73"/>
        <v>0</v>
      </c>
      <c r="L1170" s="24">
        <f t="shared" si="74"/>
        <v>8</v>
      </c>
      <c r="M1170" s="24" t="str">
        <f>VLOOKUP(L1170,mês!A:B,2,0)</f>
        <v>Agosto</v>
      </c>
      <c r="N1170" s="24" t="str">
        <f t="shared" si="75"/>
        <v xml:space="preserve">Diretoria </v>
      </c>
    </row>
    <row r="1171" spans="1:14" ht="57" customHeight="1" x14ac:dyDescent="0.2">
      <c r="A1171" s="24" t="s">
        <v>1451</v>
      </c>
      <c r="B1171" s="25">
        <v>44628</v>
      </c>
      <c r="C1171" s="26">
        <v>15196</v>
      </c>
      <c r="D1171" s="26" t="s">
        <v>641</v>
      </c>
      <c r="E1171" s="27" t="s">
        <v>1452</v>
      </c>
      <c r="F1171" s="28" t="s">
        <v>1453</v>
      </c>
      <c r="G1171" s="26" t="s">
        <v>68</v>
      </c>
      <c r="H1171" s="29">
        <v>4706.26</v>
      </c>
      <c r="J1171" s="29">
        <f t="shared" si="72"/>
        <v>4706.26</v>
      </c>
      <c r="K1171" s="29">
        <f t="shared" si="73"/>
        <v>0</v>
      </c>
      <c r="L1171" s="24">
        <f t="shared" si="74"/>
        <v>3</v>
      </c>
      <c r="M1171" s="24" t="str">
        <f>VLOOKUP(L1171,mês!A:B,2,0)</f>
        <v>Março</v>
      </c>
      <c r="N1171" s="24" t="str">
        <f t="shared" si="75"/>
        <v xml:space="preserve">CONVÊNIO </v>
      </c>
    </row>
    <row r="1172" spans="1:14" ht="57" customHeight="1" x14ac:dyDescent="0.2">
      <c r="A1172" s="24" t="s">
        <v>1451</v>
      </c>
      <c r="B1172" s="25">
        <v>44662</v>
      </c>
      <c r="C1172" s="26">
        <v>15348</v>
      </c>
      <c r="D1172" s="26" t="s">
        <v>65</v>
      </c>
      <c r="E1172" s="27" t="s">
        <v>372</v>
      </c>
      <c r="F1172" s="28" t="s">
        <v>1454</v>
      </c>
      <c r="G1172" s="26" t="s">
        <v>68</v>
      </c>
      <c r="H1172" s="29">
        <v>20574.77</v>
      </c>
      <c r="J1172" s="29">
        <f t="shared" si="72"/>
        <v>20574.77</v>
      </c>
      <c r="K1172" s="29">
        <f t="shared" si="73"/>
        <v>0</v>
      </c>
      <c r="L1172" s="24">
        <f t="shared" si="74"/>
        <v>4</v>
      </c>
      <c r="M1172" s="24" t="str">
        <f>VLOOKUP(L1172,mês!A:B,2,0)</f>
        <v>Abril</v>
      </c>
      <c r="N1172" s="24" t="str">
        <f t="shared" si="75"/>
        <v xml:space="preserve">CONVÊNIO </v>
      </c>
    </row>
    <row r="1173" spans="1:14" ht="57" customHeight="1" x14ac:dyDescent="0.2">
      <c r="A1173" s="24" t="s">
        <v>1451</v>
      </c>
      <c r="B1173" s="25">
        <v>44735</v>
      </c>
      <c r="C1173" s="26">
        <v>15684</v>
      </c>
      <c r="D1173" s="26" t="s">
        <v>641</v>
      </c>
      <c r="E1173" s="27" t="s">
        <v>1452</v>
      </c>
      <c r="F1173" s="28" t="s">
        <v>1455</v>
      </c>
      <c r="G1173" s="26" t="s">
        <v>68</v>
      </c>
      <c r="H1173" s="29">
        <v>760.69</v>
      </c>
      <c r="J1173" s="29">
        <f t="shared" si="72"/>
        <v>760.69</v>
      </c>
      <c r="K1173" s="29">
        <f t="shared" si="73"/>
        <v>0</v>
      </c>
      <c r="L1173" s="24">
        <f t="shared" si="74"/>
        <v>6</v>
      </c>
      <c r="M1173" s="24" t="str">
        <f>VLOOKUP(L1173,mês!A:B,2,0)</f>
        <v>Junho</v>
      </c>
      <c r="N1173" s="24" t="str">
        <f t="shared" si="75"/>
        <v xml:space="preserve">CONVÊNIO </v>
      </c>
    </row>
    <row r="1174" spans="1:14" ht="57" customHeight="1" x14ac:dyDescent="0.2">
      <c r="A1174" s="24" t="s">
        <v>1451</v>
      </c>
      <c r="B1174" s="25">
        <v>44740</v>
      </c>
      <c r="C1174" s="26">
        <v>15705</v>
      </c>
      <c r="D1174" s="26" t="s">
        <v>641</v>
      </c>
      <c r="E1174" s="27" t="s">
        <v>1452</v>
      </c>
      <c r="F1174" s="28" t="s">
        <v>1456</v>
      </c>
      <c r="G1174" s="26" t="s">
        <v>68</v>
      </c>
      <c r="H1174" s="29">
        <v>960</v>
      </c>
      <c r="J1174" s="29">
        <f t="shared" si="72"/>
        <v>960</v>
      </c>
      <c r="K1174" s="29">
        <f t="shared" si="73"/>
        <v>0</v>
      </c>
      <c r="L1174" s="24">
        <f t="shared" si="74"/>
        <v>6</v>
      </c>
      <c r="M1174" s="24" t="str">
        <f>VLOOKUP(L1174,mês!A:B,2,0)</f>
        <v>Junho</v>
      </c>
      <c r="N1174" s="24" t="str">
        <f t="shared" si="75"/>
        <v xml:space="preserve">CONVÊNIO </v>
      </c>
    </row>
    <row r="1175" spans="1:14" ht="57" customHeight="1" x14ac:dyDescent="0.2">
      <c r="A1175" s="24" t="s">
        <v>1451</v>
      </c>
      <c r="B1175" s="25">
        <v>44740</v>
      </c>
      <c r="C1175" s="26">
        <v>15706</v>
      </c>
      <c r="D1175" s="26" t="s">
        <v>641</v>
      </c>
      <c r="E1175" s="27" t="s">
        <v>1452</v>
      </c>
      <c r="F1175" s="28" t="s">
        <v>1457</v>
      </c>
      <c r="G1175" s="26" t="s">
        <v>68</v>
      </c>
      <c r="H1175" s="29">
        <v>960</v>
      </c>
      <c r="J1175" s="29">
        <f t="shared" si="72"/>
        <v>960</v>
      </c>
      <c r="K1175" s="29">
        <f t="shared" si="73"/>
        <v>0</v>
      </c>
      <c r="L1175" s="24">
        <f t="shared" si="74"/>
        <v>6</v>
      </c>
      <c r="M1175" s="24" t="str">
        <f>VLOOKUP(L1175,mês!A:B,2,0)</f>
        <v>Junho</v>
      </c>
      <c r="N1175" s="24" t="str">
        <f t="shared" si="75"/>
        <v xml:space="preserve">CONVÊNIO </v>
      </c>
    </row>
    <row r="1176" spans="1:14" ht="57" customHeight="1" x14ac:dyDescent="0.2">
      <c r="A1176" s="24" t="s">
        <v>1451</v>
      </c>
      <c r="B1176" s="25">
        <v>44746</v>
      </c>
      <c r="C1176" s="26">
        <v>15735</v>
      </c>
      <c r="D1176" s="26" t="s">
        <v>641</v>
      </c>
      <c r="E1176" s="27" t="s">
        <v>1452</v>
      </c>
      <c r="F1176" s="28" t="s">
        <v>1458</v>
      </c>
      <c r="G1176" s="26" t="s">
        <v>68</v>
      </c>
      <c r="H1176" s="29">
        <v>960</v>
      </c>
      <c r="J1176" s="29">
        <f t="shared" si="72"/>
        <v>960</v>
      </c>
      <c r="K1176" s="29">
        <f t="shared" si="73"/>
        <v>0</v>
      </c>
      <c r="L1176" s="24">
        <f t="shared" si="74"/>
        <v>7</v>
      </c>
      <c r="M1176" s="24" t="str">
        <f>VLOOKUP(L1176,mês!A:B,2,0)</f>
        <v>Julho</v>
      </c>
      <c r="N1176" s="24" t="str">
        <f t="shared" si="75"/>
        <v xml:space="preserve">CONVÊNIO </v>
      </c>
    </row>
    <row r="1177" spans="1:14" ht="57" customHeight="1" x14ac:dyDescent="0.2">
      <c r="A1177" s="24" t="s">
        <v>1451</v>
      </c>
      <c r="B1177" s="25">
        <v>44747</v>
      </c>
      <c r="C1177" s="26">
        <v>15739</v>
      </c>
      <c r="D1177" s="26" t="s">
        <v>641</v>
      </c>
      <c r="E1177" s="27" t="s">
        <v>1452</v>
      </c>
      <c r="F1177" s="28" t="s">
        <v>1459</v>
      </c>
      <c r="G1177" s="26" t="s">
        <v>68</v>
      </c>
      <c r="H1177" s="29">
        <v>960</v>
      </c>
      <c r="J1177" s="29">
        <f t="shared" si="72"/>
        <v>960</v>
      </c>
      <c r="K1177" s="29">
        <f t="shared" si="73"/>
        <v>0</v>
      </c>
      <c r="L1177" s="24">
        <f t="shared" si="74"/>
        <v>7</v>
      </c>
      <c r="M1177" s="24" t="str">
        <f>VLOOKUP(L1177,mês!A:B,2,0)</f>
        <v>Julho</v>
      </c>
      <c r="N1177" s="24" t="str">
        <f t="shared" si="75"/>
        <v xml:space="preserve">CONVÊNIO </v>
      </c>
    </row>
    <row r="1178" spans="1:14" ht="57" customHeight="1" x14ac:dyDescent="0.2">
      <c r="A1178" s="24" t="s">
        <v>1451</v>
      </c>
      <c r="B1178" s="25">
        <v>44747</v>
      </c>
      <c r="C1178" s="26">
        <v>15740</v>
      </c>
      <c r="D1178" s="26" t="s">
        <v>641</v>
      </c>
      <c r="E1178" s="27" t="s">
        <v>1452</v>
      </c>
      <c r="F1178" s="28" t="s">
        <v>1460</v>
      </c>
      <c r="G1178" s="26" t="s">
        <v>68</v>
      </c>
      <c r="H1178" s="29">
        <v>960</v>
      </c>
      <c r="J1178" s="29">
        <f t="shared" si="72"/>
        <v>960</v>
      </c>
      <c r="K1178" s="29">
        <f t="shared" si="73"/>
        <v>0</v>
      </c>
      <c r="L1178" s="24">
        <f t="shared" si="74"/>
        <v>7</v>
      </c>
      <c r="M1178" s="24" t="str">
        <f>VLOOKUP(L1178,mês!A:B,2,0)</f>
        <v>Julho</v>
      </c>
      <c r="N1178" s="24" t="str">
        <f t="shared" si="75"/>
        <v xml:space="preserve">CONVÊNIO </v>
      </c>
    </row>
    <row r="1179" spans="1:14" ht="57" customHeight="1" x14ac:dyDescent="0.2">
      <c r="A1179" s="24" t="s">
        <v>1451</v>
      </c>
      <c r="B1179" s="25">
        <v>44747</v>
      </c>
      <c r="C1179" s="26">
        <v>15741</v>
      </c>
      <c r="D1179" s="26" t="s">
        <v>641</v>
      </c>
      <c r="E1179" s="27" t="s">
        <v>1452</v>
      </c>
      <c r="F1179" s="28" t="s">
        <v>1461</v>
      </c>
      <c r="G1179" s="26" t="s">
        <v>68</v>
      </c>
      <c r="H1179" s="29">
        <v>960</v>
      </c>
      <c r="J1179" s="29">
        <f t="shared" si="72"/>
        <v>960</v>
      </c>
      <c r="K1179" s="29">
        <f t="shared" si="73"/>
        <v>0</v>
      </c>
      <c r="L1179" s="24">
        <f t="shared" si="74"/>
        <v>7</v>
      </c>
      <c r="M1179" s="24" t="str">
        <f>VLOOKUP(L1179,mês!A:B,2,0)</f>
        <v>Julho</v>
      </c>
      <c r="N1179" s="24" t="str">
        <f t="shared" si="75"/>
        <v xml:space="preserve">CONVÊNIO </v>
      </c>
    </row>
    <row r="1180" spans="1:14" ht="57" customHeight="1" x14ac:dyDescent="0.2">
      <c r="A1180" s="24" t="s">
        <v>1451</v>
      </c>
      <c r="B1180" s="25">
        <v>44802</v>
      </c>
      <c r="C1180" s="26">
        <v>15921</v>
      </c>
      <c r="D1180" s="26" t="s">
        <v>641</v>
      </c>
      <c r="E1180" s="27" t="s">
        <v>1452</v>
      </c>
      <c r="F1180" s="28" t="s">
        <v>1462</v>
      </c>
      <c r="G1180" s="26" t="s">
        <v>68</v>
      </c>
      <c r="H1180" s="29">
        <v>1883.19</v>
      </c>
      <c r="J1180" s="29">
        <f t="shared" si="72"/>
        <v>1883.19</v>
      </c>
      <c r="K1180" s="29">
        <f t="shared" si="73"/>
        <v>0</v>
      </c>
      <c r="L1180" s="24">
        <f t="shared" si="74"/>
        <v>8</v>
      </c>
      <c r="M1180" s="24" t="str">
        <f>VLOOKUP(L1180,mês!A:B,2,0)</f>
        <v>Agosto</v>
      </c>
      <c r="N1180" s="24" t="str">
        <f t="shared" si="75"/>
        <v xml:space="preserve">CONVÊNIO </v>
      </c>
    </row>
    <row r="1181" spans="1:14" ht="57" customHeight="1" x14ac:dyDescent="0.2">
      <c r="A1181" s="24" t="s">
        <v>1451</v>
      </c>
      <c r="B1181" s="25">
        <v>44852</v>
      </c>
      <c r="C1181" s="26">
        <v>16219</v>
      </c>
      <c r="D1181" s="26" t="s">
        <v>641</v>
      </c>
      <c r="E1181" s="27" t="s">
        <v>1452</v>
      </c>
      <c r="F1181" s="28" t="s">
        <v>1463</v>
      </c>
      <c r="G1181" s="26" t="s">
        <v>68</v>
      </c>
      <c r="H1181" s="29">
        <v>640</v>
      </c>
      <c r="J1181" s="29">
        <f t="shared" si="72"/>
        <v>640</v>
      </c>
      <c r="K1181" s="29">
        <f t="shared" si="73"/>
        <v>0</v>
      </c>
      <c r="L1181" s="24">
        <f t="shared" si="74"/>
        <v>10</v>
      </c>
      <c r="M1181" s="24" t="str">
        <f>VLOOKUP(L1181,mês!A:B,2,0)</f>
        <v>Outubro</v>
      </c>
      <c r="N1181" s="24" t="str">
        <f t="shared" si="75"/>
        <v xml:space="preserve">CONVÊNIO </v>
      </c>
    </row>
    <row r="1182" spans="1:14" ht="57" customHeight="1" x14ac:dyDescent="0.2">
      <c r="A1182" s="24" t="s">
        <v>1451</v>
      </c>
      <c r="B1182" s="25">
        <v>44853</v>
      </c>
      <c r="C1182" s="26">
        <v>16220</v>
      </c>
      <c r="D1182" s="26" t="s">
        <v>641</v>
      </c>
      <c r="E1182" s="27" t="s">
        <v>1464</v>
      </c>
      <c r="F1182" s="28" t="s">
        <v>1465</v>
      </c>
      <c r="G1182" s="26" t="s">
        <v>68</v>
      </c>
      <c r="H1182" s="29">
        <v>4109.8900000000003</v>
      </c>
      <c r="J1182" s="29">
        <f t="shared" si="72"/>
        <v>4109.8900000000003</v>
      </c>
      <c r="K1182" s="29">
        <f t="shared" si="73"/>
        <v>0</v>
      </c>
      <c r="L1182" s="24">
        <f t="shared" si="74"/>
        <v>10</v>
      </c>
      <c r="M1182" s="24" t="str">
        <f>VLOOKUP(L1182,mês!A:B,2,0)</f>
        <v>Outubro</v>
      </c>
      <c r="N1182" s="24" t="str">
        <f t="shared" si="75"/>
        <v xml:space="preserve">CONVÊNIO </v>
      </c>
    </row>
    <row r="1183" spans="1:14" ht="57" customHeight="1" x14ac:dyDescent="0.2">
      <c r="A1183" s="24" t="s">
        <v>1451</v>
      </c>
      <c r="B1183" s="25">
        <v>44890</v>
      </c>
      <c r="C1183" s="26">
        <v>16340</v>
      </c>
      <c r="D1183" s="26" t="s">
        <v>641</v>
      </c>
      <c r="E1183" s="27" t="s">
        <v>1466</v>
      </c>
      <c r="F1183" s="28" t="s">
        <v>1467</v>
      </c>
      <c r="G1183" s="26" t="s">
        <v>68</v>
      </c>
      <c r="H1183" s="29">
        <v>320</v>
      </c>
      <c r="J1183" s="29">
        <f t="shared" si="72"/>
        <v>320</v>
      </c>
      <c r="K1183" s="29">
        <f t="shared" si="73"/>
        <v>0</v>
      </c>
      <c r="L1183" s="24">
        <f t="shared" si="74"/>
        <v>11</v>
      </c>
      <c r="M1183" s="24" t="str">
        <f>VLOOKUP(L1183,mês!A:B,2,0)</f>
        <v>Novembro</v>
      </c>
      <c r="N1183" s="24" t="str">
        <f t="shared" si="75"/>
        <v xml:space="preserve">CONVÊNIO </v>
      </c>
    </row>
    <row r="1184" spans="1:14" ht="57" customHeight="1" x14ac:dyDescent="0.2">
      <c r="A1184" s="24" t="s">
        <v>1468</v>
      </c>
      <c r="B1184" s="25">
        <v>44603</v>
      </c>
      <c r="C1184" s="26">
        <v>15134</v>
      </c>
      <c r="D1184" s="26" t="s">
        <v>160</v>
      </c>
      <c r="E1184" s="27" t="s">
        <v>1469</v>
      </c>
      <c r="F1184" s="28" t="s">
        <v>1470</v>
      </c>
      <c r="G1184" s="26" t="s">
        <v>68</v>
      </c>
      <c r="H1184" s="29">
        <v>810</v>
      </c>
      <c r="J1184" s="29">
        <f t="shared" si="72"/>
        <v>810</v>
      </c>
      <c r="K1184" s="29">
        <f t="shared" si="73"/>
        <v>0</v>
      </c>
      <c r="L1184" s="24">
        <f t="shared" si="74"/>
        <v>2</v>
      </c>
      <c r="M1184" s="24" t="str">
        <f>VLOOKUP(L1184,mês!A:B,2,0)</f>
        <v>Fevereiro</v>
      </c>
      <c r="N1184" s="24" t="str">
        <f t="shared" si="75"/>
        <v xml:space="preserve">RD </v>
      </c>
    </row>
    <row r="1185" spans="1:14" ht="57" customHeight="1" x14ac:dyDescent="0.2">
      <c r="A1185" s="24" t="s">
        <v>1468</v>
      </c>
      <c r="B1185" s="25">
        <v>44651</v>
      </c>
      <c r="C1185" s="26">
        <v>15296</v>
      </c>
      <c r="D1185" s="26" t="s">
        <v>65</v>
      </c>
      <c r="E1185" s="27" t="s">
        <v>1471</v>
      </c>
      <c r="F1185" s="28" t="s">
        <v>1472</v>
      </c>
      <c r="G1185" s="26" t="s">
        <v>68</v>
      </c>
      <c r="H1185" s="29">
        <v>9172.1</v>
      </c>
      <c r="J1185" s="29">
        <f t="shared" si="72"/>
        <v>9172.1</v>
      </c>
      <c r="K1185" s="29">
        <f t="shared" si="73"/>
        <v>0</v>
      </c>
      <c r="L1185" s="24">
        <f t="shared" si="74"/>
        <v>3</v>
      </c>
      <c r="M1185" s="24" t="str">
        <f>VLOOKUP(L1185,mês!A:B,2,0)</f>
        <v>Março</v>
      </c>
      <c r="N1185" s="24" t="str">
        <f t="shared" si="75"/>
        <v xml:space="preserve">RD </v>
      </c>
    </row>
    <row r="1186" spans="1:14" ht="57" customHeight="1" x14ac:dyDescent="0.2">
      <c r="A1186" s="24" t="s">
        <v>1473</v>
      </c>
      <c r="B1186" s="25">
        <v>44637</v>
      </c>
      <c r="C1186" s="26">
        <v>15230</v>
      </c>
      <c r="D1186" s="26" t="s">
        <v>213</v>
      </c>
      <c r="E1186" s="27" t="s">
        <v>1474</v>
      </c>
      <c r="F1186" s="28" t="s">
        <v>1475</v>
      </c>
      <c r="G1186" s="26" t="s">
        <v>68</v>
      </c>
      <c r="H1186" s="29">
        <v>284.32</v>
      </c>
      <c r="J1186" s="29">
        <f t="shared" si="72"/>
        <v>284.32</v>
      </c>
      <c r="K1186" s="29">
        <f t="shared" si="73"/>
        <v>0</v>
      </c>
      <c r="L1186" s="24">
        <f t="shared" si="74"/>
        <v>3</v>
      </c>
      <c r="M1186" s="24" t="str">
        <f>VLOOKUP(L1186,mês!A:B,2,0)</f>
        <v>Março</v>
      </c>
      <c r="N1186" s="24" t="str">
        <f t="shared" si="75"/>
        <v xml:space="preserve">RI </v>
      </c>
    </row>
    <row r="1187" spans="1:14" ht="57" customHeight="1" x14ac:dyDescent="0.2">
      <c r="A1187" s="24" t="s">
        <v>1473</v>
      </c>
      <c r="B1187" s="25">
        <v>44658</v>
      </c>
      <c r="C1187" s="26">
        <v>15326</v>
      </c>
      <c r="D1187" s="26" t="s">
        <v>213</v>
      </c>
      <c r="E1187" s="27" t="s">
        <v>1474</v>
      </c>
      <c r="F1187" s="28" t="s">
        <v>1476</v>
      </c>
      <c r="G1187" s="26" t="s">
        <v>68</v>
      </c>
      <c r="H1187" s="29">
        <v>436.6</v>
      </c>
      <c r="J1187" s="29">
        <f t="shared" si="72"/>
        <v>436.6</v>
      </c>
      <c r="K1187" s="29">
        <f t="shared" si="73"/>
        <v>0</v>
      </c>
      <c r="L1187" s="24">
        <f t="shared" si="74"/>
        <v>4</v>
      </c>
      <c r="M1187" s="24" t="str">
        <f>VLOOKUP(L1187,mês!A:B,2,0)</f>
        <v>Abril</v>
      </c>
      <c r="N1187" s="24" t="str">
        <f t="shared" si="75"/>
        <v xml:space="preserve">RI </v>
      </c>
    </row>
    <row r="1188" spans="1:14" ht="57" customHeight="1" x14ac:dyDescent="0.2">
      <c r="A1188" s="24" t="s">
        <v>1473</v>
      </c>
      <c r="B1188" s="25">
        <v>44665</v>
      </c>
      <c r="C1188" s="26">
        <v>15365</v>
      </c>
      <c r="D1188" s="26" t="s">
        <v>213</v>
      </c>
      <c r="E1188" s="27" t="s">
        <v>1477</v>
      </c>
      <c r="F1188" s="28" t="s">
        <v>1478</v>
      </c>
      <c r="G1188" s="26" t="s">
        <v>68</v>
      </c>
      <c r="H1188" s="29">
        <v>4020</v>
      </c>
      <c r="J1188" s="29">
        <f t="shared" si="72"/>
        <v>4020</v>
      </c>
      <c r="K1188" s="29">
        <f t="shared" si="73"/>
        <v>0</v>
      </c>
      <c r="L1188" s="24">
        <f t="shared" si="74"/>
        <v>4</v>
      </c>
      <c r="M1188" s="24" t="str">
        <f>VLOOKUP(L1188,mês!A:B,2,0)</f>
        <v>Abril</v>
      </c>
      <c r="N1188" s="24" t="str">
        <f t="shared" si="75"/>
        <v xml:space="preserve">RI </v>
      </c>
    </row>
    <row r="1189" spans="1:14" ht="57" customHeight="1" x14ac:dyDescent="0.2">
      <c r="A1189" s="24" t="s">
        <v>1473</v>
      </c>
      <c r="B1189" s="25">
        <v>44693</v>
      </c>
      <c r="C1189" s="26">
        <v>15555</v>
      </c>
      <c r="D1189" s="26" t="s">
        <v>213</v>
      </c>
      <c r="E1189" s="27" t="s">
        <v>1479</v>
      </c>
      <c r="F1189" s="28" t="s">
        <v>1480</v>
      </c>
      <c r="G1189" s="26" t="s">
        <v>68</v>
      </c>
      <c r="H1189" s="29">
        <v>320</v>
      </c>
      <c r="J1189" s="29">
        <f t="shared" si="72"/>
        <v>320</v>
      </c>
      <c r="K1189" s="29">
        <f t="shared" si="73"/>
        <v>0</v>
      </c>
      <c r="L1189" s="24">
        <f t="shared" si="74"/>
        <v>5</v>
      </c>
      <c r="M1189" s="24" t="str">
        <f>VLOOKUP(L1189,mês!A:B,2,0)</f>
        <v>Maio</v>
      </c>
      <c r="N1189" s="24" t="str">
        <f t="shared" si="75"/>
        <v xml:space="preserve">RI </v>
      </c>
    </row>
    <row r="1190" spans="1:14" ht="57" customHeight="1" x14ac:dyDescent="0.2">
      <c r="A1190" s="24" t="s">
        <v>1473</v>
      </c>
      <c r="B1190" s="25">
        <v>44693</v>
      </c>
      <c r="C1190" s="26">
        <v>15559</v>
      </c>
      <c r="D1190" s="26" t="s">
        <v>213</v>
      </c>
      <c r="E1190" s="27" t="s">
        <v>1474</v>
      </c>
      <c r="F1190" s="28" t="s">
        <v>1481</v>
      </c>
      <c r="G1190" s="26" t="s">
        <v>68</v>
      </c>
      <c r="H1190" s="29">
        <v>463.49</v>
      </c>
      <c r="J1190" s="29">
        <f t="shared" si="72"/>
        <v>463.49</v>
      </c>
      <c r="K1190" s="29">
        <f t="shared" si="73"/>
        <v>0</v>
      </c>
      <c r="L1190" s="24">
        <f t="shared" si="74"/>
        <v>5</v>
      </c>
      <c r="M1190" s="24" t="str">
        <f>VLOOKUP(L1190,mês!A:B,2,0)</f>
        <v>Maio</v>
      </c>
      <c r="N1190" s="24" t="str">
        <f t="shared" si="75"/>
        <v xml:space="preserve">RI </v>
      </c>
    </row>
    <row r="1191" spans="1:14" ht="57" customHeight="1" x14ac:dyDescent="0.2">
      <c r="A1191" s="24" t="s">
        <v>1473</v>
      </c>
      <c r="B1191" s="25">
        <v>44775</v>
      </c>
      <c r="C1191" s="26">
        <v>15815</v>
      </c>
      <c r="D1191" s="26" t="s">
        <v>213</v>
      </c>
      <c r="E1191" s="27" t="s">
        <v>1482</v>
      </c>
      <c r="F1191" s="28" t="s">
        <v>1483</v>
      </c>
      <c r="G1191" s="26" t="s">
        <v>68</v>
      </c>
      <c r="H1191" s="29">
        <v>3324</v>
      </c>
      <c r="J1191" s="29">
        <f t="shared" si="72"/>
        <v>3324</v>
      </c>
      <c r="K1191" s="29">
        <f t="shared" si="73"/>
        <v>0</v>
      </c>
      <c r="L1191" s="24">
        <f t="shared" si="74"/>
        <v>8</v>
      </c>
      <c r="M1191" s="24" t="str">
        <f>VLOOKUP(L1191,mês!A:B,2,0)</f>
        <v>Agosto</v>
      </c>
      <c r="N1191" s="24" t="str">
        <f t="shared" si="75"/>
        <v xml:space="preserve">RI </v>
      </c>
    </row>
    <row r="1192" spans="1:14" ht="57" customHeight="1" x14ac:dyDescent="0.2">
      <c r="A1192" s="24" t="s">
        <v>1473</v>
      </c>
      <c r="B1192" s="25">
        <v>44785</v>
      </c>
      <c r="C1192" s="26">
        <v>15855</v>
      </c>
      <c r="D1192" s="26" t="s">
        <v>213</v>
      </c>
      <c r="E1192" s="27" t="s">
        <v>1484</v>
      </c>
      <c r="F1192" s="28" t="s">
        <v>1485</v>
      </c>
      <c r="G1192" s="26" t="s">
        <v>68</v>
      </c>
      <c r="H1192" s="29">
        <v>269.8</v>
      </c>
      <c r="J1192" s="29">
        <f t="shared" si="72"/>
        <v>269.8</v>
      </c>
      <c r="K1192" s="29">
        <f t="shared" si="73"/>
        <v>0</v>
      </c>
      <c r="L1192" s="24">
        <f t="shared" si="74"/>
        <v>8</v>
      </c>
      <c r="M1192" s="24" t="str">
        <f>VLOOKUP(L1192,mês!A:B,2,0)</f>
        <v>Agosto</v>
      </c>
      <c r="N1192" s="24" t="str">
        <f t="shared" si="75"/>
        <v xml:space="preserve">RI </v>
      </c>
    </row>
    <row r="1193" spans="1:14" ht="57" customHeight="1" x14ac:dyDescent="0.2">
      <c r="A1193" s="24" t="s">
        <v>1473</v>
      </c>
      <c r="B1193" s="25">
        <v>44837</v>
      </c>
      <c r="C1193" s="26">
        <v>16123</v>
      </c>
      <c r="D1193" s="26" t="s">
        <v>213</v>
      </c>
      <c r="E1193" s="27" t="s">
        <v>1486</v>
      </c>
      <c r="F1193" s="28" t="s">
        <v>1487</v>
      </c>
      <c r="G1193" s="26" t="s">
        <v>68</v>
      </c>
      <c r="H1193" s="29">
        <v>5233.01</v>
      </c>
      <c r="J1193" s="29">
        <f t="shared" si="72"/>
        <v>5233.01</v>
      </c>
      <c r="K1193" s="29">
        <f t="shared" si="73"/>
        <v>0</v>
      </c>
      <c r="L1193" s="24">
        <f t="shared" si="74"/>
        <v>10</v>
      </c>
      <c r="M1193" s="24" t="str">
        <f>VLOOKUP(L1193,mês!A:B,2,0)</f>
        <v>Outubro</v>
      </c>
      <c r="N1193" s="24" t="str">
        <f t="shared" si="75"/>
        <v xml:space="preserve">RI </v>
      </c>
    </row>
    <row r="1194" spans="1:14" ht="57" customHeight="1" x14ac:dyDescent="0.2">
      <c r="A1194" s="24" t="s">
        <v>1473</v>
      </c>
      <c r="B1194" s="25">
        <v>44869</v>
      </c>
      <c r="C1194" s="26">
        <v>16273</v>
      </c>
      <c r="D1194" s="26" t="s">
        <v>213</v>
      </c>
      <c r="E1194" s="27" t="s">
        <v>152</v>
      </c>
      <c r="F1194" s="28" t="s">
        <v>1488</v>
      </c>
      <c r="G1194" s="26" t="s">
        <v>68</v>
      </c>
      <c r="H1194" s="29">
        <v>0</v>
      </c>
      <c r="J1194" s="29">
        <f t="shared" si="72"/>
        <v>0</v>
      </c>
      <c r="K1194" s="29">
        <f t="shared" si="73"/>
        <v>0</v>
      </c>
      <c r="L1194" s="24">
        <f t="shared" si="74"/>
        <v>11</v>
      </c>
      <c r="M1194" s="24" t="str">
        <f>VLOOKUP(L1194,mês!A:B,2,0)</f>
        <v>Novembro</v>
      </c>
      <c r="N1194" s="24" t="str">
        <f t="shared" si="75"/>
        <v xml:space="preserve">RI </v>
      </c>
    </row>
    <row r="1195" spans="1:14" ht="57" customHeight="1" x14ac:dyDescent="0.2">
      <c r="A1195" s="24" t="s">
        <v>1489</v>
      </c>
      <c r="B1195" s="25">
        <v>44578</v>
      </c>
      <c r="C1195" s="26">
        <v>15038</v>
      </c>
      <c r="D1195" s="26" t="s">
        <v>213</v>
      </c>
      <c r="E1195" s="27" t="s">
        <v>1490</v>
      </c>
      <c r="F1195" s="28" t="s">
        <v>1491</v>
      </c>
      <c r="G1195" s="26" t="s">
        <v>68</v>
      </c>
      <c r="H1195" s="29">
        <v>19850</v>
      </c>
      <c r="J1195" s="29">
        <f t="shared" si="72"/>
        <v>19850</v>
      </c>
      <c r="K1195" s="29">
        <f t="shared" si="73"/>
        <v>0</v>
      </c>
      <c r="L1195" s="24">
        <f t="shared" si="74"/>
        <v>1</v>
      </c>
      <c r="M1195" s="24" t="str">
        <f>VLOOKUP(L1195,mês!A:B,2,0)</f>
        <v>Janeiro</v>
      </c>
      <c r="N1195" s="24" t="str">
        <f t="shared" si="75"/>
        <v xml:space="preserve">RD </v>
      </c>
    </row>
    <row r="1196" spans="1:14" ht="57" customHeight="1" x14ac:dyDescent="0.2">
      <c r="A1196" s="24" t="s">
        <v>1489</v>
      </c>
      <c r="B1196" s="25">
        <v>44580</v>
      </c>
      <c r="C1196" s="26">
        <v>15040</v>
      </c>
      <c r="D1196" s="26" t="s">
        <v>213</v>
      </c>
      <c r="E1196" s="27" t="s">
        <v>1492</v>
      </c>
      <c r="F1196" s="28" t="s">
        <v>1493</v>
      </c>
      <c r="G1196" s="26" t="s">
        <v>68</v>
      </c>
      <c r="H1196" s="29">
        <v>81616.67</v>
      </c>
      <c r="J1196" s="29">
        <f t="shared" si="72"/>
        <v>81616.67</v>
      </c>
      <c r="K1196" s="29">
        <f t="shared" si="73"/>
        <v>0</v>
      </c>
      <c r="L1196" s="24">
        <f t="shared" si="74"/>
        <v>1</v>
      </c>
      <c r="M1196" s="24" t="str">
        <f>VLOOKUP(L1196,mês!A:B,2,0)</f>
        <v>Janeiro</v>
      </c>
      <c r="N1196" s="24" t="str">
        <f t="shared" si="75"/>
        <v xml:space="preserve">RD </v>
      </c>
    </row>
    <row r="1197" spans="1:14" ht="57" customHeight="1" x14ac:dyDescent="0.2">
      <c r="A1197" s="24" t="s">
        <v>1489</v>
      </c>
      <c r="B1197" s="25">
        <v>44587</v>
      </c>
      <c r="C1197" s="26">
        <v>15055</v>
      </c>
      <c r="D1197" s="26" t="s">
        <v>213</v>
      </c>
      <c r="E1197" s="27" t="s">
        <v>1494</v>
      </c>
      <c r="F1197" s="28" t="s">
        <v>1495</v>
      </c>
      <c r="G1197" s="26" t="s">
        <v>68</v>
      </c>
      <c r="H1197" s="29">
        <v>7146.54</v>
      </c>
      <c r="J1197" s="29">
        <f t="shared" si="72"/>
        <v>7146.54</v>
      </c>
      <c r="K1197" s="29">
        <f t="shared" si="73"/>
        <v>0</v>
      </c>
      <c r="L1197" s="24">
        <f t="shared" si="74"/>
        <v>1</v>
      </c>
      <c r="M1197" s="24" t="str">
        <f>VLOOKUP(L1197,mês!A:B,2,0)</f>
        <v>Janeiro</v>
      </c>
      <c r="N1197" s="24" t="str">
        <f t="shared" si="75"/>
        <v xml:space="preserve">RD </v>
      </c>
    </row>
    <row r="1198" spans="1:14" ht="57" customHeight="1" x14ac:dyDescent="0.2">
      <c r="A1198" s="24" t="s">
        <v>1489</v>
      </c>
      <c r="B1198" s="25">
        <v>44596</v>
      </c>
      <c r="C1198" s="26">
        <v>15079</v>
      </c>
      <c r="D1198" s="26" t="s">
        <v>213</v>
      </c>
      <c r="E1198" s="27" t="s">
        <v>1496</v>
      </c>
      <c r="F1198" s="28" t="s">
        <v>1497</v>
      </c>
      <c r="G1198" s="26" t="s">
        <v>68</v>
      </c>
      <c r="H1198" s="29">
        <v>36747</v>
      </c>
      <c r="J1198" s="29">
        <f t="shared" si="72"/>
        <v>36747</v>
      </c>
      <c r="K1198" s="29">
        <f t="shared" si="73"/>
        <v>0</v>
      </c>
      <c r="L1198" s="24">
        <f t="shared" si="74"/>
        <v>2</v>
      </c>
      <c r="M1198" s="24" t="str">
        <f>VLOOKUP(L1198,mês!A:B,2,0)</f>
        <v>Fevereiro</v>
      </c>
      <c r="N1198" s="24" t="str">
        <f t="shared" si="75"/>
        <v xml:space="preserve">RD </v>
      </c>
    </row>
    <row r="1199" spans="1:14" ht="57" customHeight="1" x14ac:dyDescent="0.2">
      <c r="A1199" s="24" t="s">
        <v>1489</v>
      </c>
      <c r="B1199" s="25">
        <v>44616</v>
      </c>
      <c r="C1199" s="26">
        <v>15174</v>
      </c>
      <c r="D1199" s="26" t="s">
        <v>213</v>
      </c>
      <c r="E1199" s="27" t="s">
        <v>1498</v>
      </c>
      <c r="F1199" s="28" t="s">
        <v>1499</v>
      </c>
      <c r="G1199" s="26" t="s">
        <v>68</v>
      </c>
      <c r="H1199" s="29">
        <v>10860</v>
      </c>
      <c r="J1199" s="29">
        <f t="shared" si="72"/>
        <v>10860</v>
      </c>
      <c r="K1199" s="29">
        <f t="shared" si="73"/>
        <v>0</v>
      </c>
      <c r="L1199" s="24">
        <f t="shared" si="74"/>
        <v>2</v>
      </c>
      <c r="M1199" s="24" t="str">
        <f>VLOOKUP(L1199,mês!A:B,2,0)</f>
        <v>Fevereiro</v>
      </c>
      <c r="N1199" s="24" t="str">
        <f t="shared" si="75"/>
        <v xml:space="preserve">RD </v>
      </c>
    </row>
    <row r="1200" spans="1:14" ht="57" customHeight="1" x14ac:dyDescent="0.2">
      <c r="A1200" s="24" t="s">
        <v>1489</v>
      </c>
      <c r="B1200" s="25">
        <v>44669</v>
      </c>
      <c r="C1200" s="26">
        <v>15372</v>
      </c>
      <c r="D1200" s="26" t="s">
        <v>213</v>
      </c>
      <c r="E1200" s="27" t="s">
        <v>1500</v>
      </c>
      <c r="F1200" s="28" t="s">
        <v>1501</v>
      </c>
      <c r="G1200" s="26" t="s">
        <v>68</v>
      </c>
      <c r="H1200" s="29">
        <v>1200</v>
      </c>
      <c r="J1200" s="29">
        <f t="shared" si="72"/>
        <v>1200</v>
      </c>
      <c r="K1200" s="29">
        <f t="shared" si="73"/>
        <v>0</v>
      </c>
      <c r="L1200" s="24">
        <f t="shared" si="74"/>
        <v>4</v>
      </c>
      <c r="M1200" s="24" t="str">
        <f>VLOOKUP(L1200,mês!A:B,2,0)</f>
        <v>Abril</v>
      </c>
      <c r="N1200" s="24" t="str">
        <f t="shared" si="75"/>
        <v xml:space="preserve">RD </v>
      </c>
    </row>
    <row r="1201" spans="1:14" ht="57" customHeight="1" x14ac:dyDescent="0.2">
      <c r="A1201" s="24" t="s">
        <v>1489</v>
      </c>
      <c r="B1201" s="25">
        <v>44671</v>
      </c>
      <c r="C1201" s="26">
        <v>15381</v>
      </c>
      <c r="D1201" s="26" t="s">
        <v>213</v>
      </c>
      <c r="E1201" s="27" t="s">
        <v>152</v>
      </c>
      <c r="F1201" s="28" t="s">
        <v>1502</v>
      </c>
      <c r="G1201" s="26" t="s">
        <v>68</v>
      </c>
      <c r="H1201" s="29">
        <v>0</v>
      </c>
      <c r="J1201" s="29">
        <f t="shared" si="72"/>
        <v>0</v>
      </c>
      <c r="K1201" s="29">
        <f t="shared" si="73"/>
        <v>0</v>
      </c>
      <c r="L1201" s="24">
        <f t="shared" si="74"/>
        <v>4</v>
      </c>
      <c r="M1201" s="24" t="str">
        <f>VLOOKUP(L1201,mês!A:B,2,0)</f>
        <v>Abril</v>
      </c>
      <c r="N1201" s="24" t="str">
        <f t="shared" si="75"/>
        <v xml:space="preserve">RD </v>
      </c>
    </row>
    <row r="1202" spans="1:14" ht="57" customHeight="1" x14ac:dyDescent="0.2">
      <c r="A1202" s="24" t="s">
        <v>1489</v>
      </c>
      <c r="B1202" s="25">
        <v>44699</v>
      </c>
      <c r="C1202" s="26">
        <v>15604</v>
      </c>
      <c r="D1202" s="26" t="s">
        <v>213</v>
      </c>
      <c r="E1202" s="27" t="s">
        <v>1085</v>
      </c>
      <c r="F1202" s="28" t="s">
        <v>1503</v>
      </c>
      <c r="G1202" s="26" t="s">
        <v>68</v>
      </c>
      <c r="H1202" s="29">
        <v>25639</v>
      </c>
      <c r="J1202" s="29">
        <f t="shared" si="72"/>
        <v>25639</v>
      </c>
      <c r="K1202" s="29">
        <f t="shared" si="73"/>
        <v>0</v>
      </c>
      <c r="L1202" s="24">
        <f t="shared" si="74"/>
        <v>5</v>
      </c>
      <c r="M1202" s="24" t="str">
        <f>VLOOKUP(L1202,mês!A:B,2,0)</f>
        <v>Maio</v>
      </c>
      <c r="N1202" s="24" t="str">
        <f t="shared" si="75"/>
        <v xml:space="preserve">RD </v>
      </c>
    </row>
    <row r="1203" spans="1:14" ht="57" customHeight="1" x14ac:dyDescent="0.2">
      <c r="A1203" s="24" t="s">
        <v>1489</v>
      </c>
      <c r="B1203" s="25">
        <v>44844</v>
      </c>
      <c r="C1203" s="26">
        <v>16166</v>
      </c>
      <c r="D1203" s="26" t="s">
        <v>213</v>
      </c>
      <c r="E1203" s="27" t="s">
        <v>1504</v>
      </c>
      <c r="F1203" s="28" t="s">
        <v>1505</v>
      </c>
      <c r="G1203" s="26" t="s">
        <v>68</v>
      </c>
      <c r="H1203" s="29">
        <v>1768</v>
      </c>
      <c r="J1203" s="29">
        <f t="shared" si="72"/>
        <v>1768</v>
      </c>
      <c r="K1203" s="29">
        <f t="shared" si="73"/>
        <v>0</v>
      </c>
      <c r="L1203" s="24">
        <f t="shared" si="74"/>
        <v>10</v>
      </c>
      <c r="M1203" s="24" t="str">
        <f>VLOOKUP(L1203,mês!A:B,2,0)</f>
        <v>Outubro</v>
      </c>
      <c r="N1203" s="24" t="str">
        <f t="shared" si="75"/>
        <v xml:space="preserve">RD </v>
      </c>
    </row>
    <row r="1204" spans="1:14" ht="57" customHeight="1" x14ac:dyDescent="0.2">
      <c r="A1204" s="24" t="s">
        <v>1489</v>
      </c>
      <c r="B1204" s="25">
        <v>44872</v>
      </c>
      <c r="C1204" s="26">
        <v>16279</v>
      </c>
      <c r="D1204" s="26" t="s">
        <v>213</v>
      </c>
      <c r="E1204" s="27" t="s">
        <v>1506</v>
      </c>
      <c r="F1204" s="28" t="s">
        <v>1507</v>
      </c>
      <c r="G1204" s="26" t="s">
        <v>68</v>
      </c>
      <c r="H1204" s="29">
        <v>8000</v>
      </c>
      <c r="J1204" s="29">
        <f t="shared" si="72"/>
        <v>8000</v>
      </c>
      <c r="K1204" s="29">
        <f t="shared" si="73"/>
        <v>0</v>
      </c>
      <c r="L1204" s="24">
        <f t="shared" si="74"/>
        <v>11</v>
      </c>
      <c r="M1204" s="24" t="str">
        <f>VLOOKUP(L1204,mês!A:B,2,0)</f>
        <v>Novembro</v>
      </c>
      <c r="N1204" s="24" t="str">
        <f t="shared" si="75"/>
        <v xml:space="preserve">RD </v>
      </c>
    </row>
    <row r="1205" spans="1:14" ht="57" customHeight="1" x14ac:dyDescent="0.2">
      <c r="A1205" s="24" t="s">
        <v>1489</v>
      </c>
      <c r="B1205" s="25">
        <v>44889</v>
      </c>
      <c r="C1205" s="26">
        <v>16337</v>
      </c>
      <c r="D1205" s="26" t="s">
        <v>65</v>
      </c>
      <c r="E1205" s="27" t="s">
        <v>379</v>
      </c>
      <c r="F1205" s="28" t="s">
        <v>1508</v>
      </c>
      <c r="G1205" s="26" t="s">
        <v>68</v>
      </c>
      <c r="H1205" s="29">
        <v>0</v>
      </c>
      <c r="J1205" s="29">
        <f t="shared" si="72"/>
        <v>0</v>
      </c>
      <c r="K1205" s="29">
        <f t="shared" si="73"/>
        <v>0</v>
      </c>
      <c r="L1205" s="24">
        <f t="shared" si="74"/>
        <v>11</v>
      </c>
      <c r="M1205" s="24" t="str">
        <f>VLOOKUP(L1205,mês!A:B,2,0)</f>
        <v>Novembro</v>
      </c>
      <c r="N1205" s="24" t="str">
        <f t="shared" si="75"/>
        <v xml:space="preserve">RD </v>
      </c>
    </row>
    <row r="1206" spans="1:14" ht="57" customHeight="1" x14ac:dyDescent="0.2">
      <c r="A1206" s="24" t="s">
        <v>1489</v>
      </c>
      <c r="B1206" s="25">
        <v>44890</v>
      </c>
      <c r="C1206" s="26">
        <v>16338</v>
      </c>
      <c r="D1206" s="26" t="s">
        <v>213</v>
      </c>
      <c r="E1206" s="27" t="s">
        <v>1509</v>
      </c>
      <c r="F1206" s="28" t="s">
        <v>1510</v>
      </c>
      <c r="G1206" s="26" t="s">
        <v>68</v>
      </c>
      <c r="H1206" s="29">
        <v>356.36</v>
      </c>
      <c r="J1206" s="29">
        <f t="shared" si="72"/>
        <v>356.36</v>
      </c>
      <c r="K1206" s="29">
        <f t="shared" si="73"/>
        <v>0</v>
      </c>
      <c r="L1206" s="24">
        <f t="shared" si="74"/>
        <v>11</v>
      </c>
      <c r="M1206" s="24" t="str">
        <f>VLOOKUP(L1206,mês!A:B,2,0)</f>
        <v>Novembro</v>
      </c>
      <c r="N1206" s="24" t="str">
        <f t="shared" si="75"/>
        <v xml:space="preserve">RD </v>
      </c>
    </row>
    <row r="1207" spans="1:14" ht="57" customHeight="1" x14ac:dyDescent="0.2">
      <c r="A1207" s="24" t="s">
        <v>1489</v>
      </c>
      <c r="B1207" s="25">
        <v>44893</v>
      </c>
      <c r="C1207" s="26">
        <v>16343</v>
      </c>
      <c r="D1207" s="26" t="s">
        <v>213</v>
      </c>
      <c r="E1207" s="27" t="s">
        <v>1511</v>
      </c>
      <c r="F1207" s="28" t="s">
        <v>1512</v>
      </c>
      <c r="G1207" s="26" t="s">
        <v>68</v>
      </c>
      <c r="H1207" s="29">
        <v>5169</v>
      </c>
      <c r="J1207" s="29">
        <f t="shared" si="72"/>
        <v>5169</v>
      </c>
      <c r="K1207" s="29">
        <f t="shared" si="73"/>
        <v>0</v>
      </c>
      <c r="L1207" s="24">
        <f t="shared" si="74"/>
        <v>11</v>
      </c>
      <c r="M1207" s="24" t="str">
        <f>VLOOKUP(L1207,mês!A:B,2,0)</f>
        <v>Novembro</v>
      </c>
      <c r="N1207" s="24" t="str">
        <f t="shared" si="75"/>
        <v xml:space="preserve">RD </v>
      </c>
    </row>
    <row r="1208" spans="1:14" ht="57" customHeight="1" x14ac:dyDescent="0.2">
      <c r="A1208" s="24" t="s">
        <v>1513</v>
      </c>
      <c r="B1208" s="25">
        <v>44574</v>
      </c>
      <c r="C1208" s="26">
        <v>15030</v>
      </c>
      <c r="D1208" s="26" t="s">
        <v>91</v>
      </c>
      <c r="E1208" s="27" t="s">
        <v>1514</v>
      </c>
      <c r="F1208" s="28" t="s">
        <v>1515</v>
      </c>
      <c r="G1208" s="26" t="s">
        <v>68</v>
      </c>
      <c r="H1208" s="29">
        <v>992.8</v>
      </c>
      <c r="J1208" s="29">
        <f t="shared" si="72"/>
        <v>992.8</v>
      </c>
      <c r="K1208" s="29">
        <f t="shared" si="73"/>
        <v>0</v>
      </c>
      <c r="L1208" s="24">
        <f t="shared" si="74"/>
        <v>1</v>
      </c>
      <c r="M1208" s="24" t="str">
        <f>VLOOKUP(L1208,mês!A:B,2,0)</f>
        <v>Janeiro</v>
      </c>
      <c r="N1208" s="24" t="str">
        <f t="shared" si="75"/>
        <v xml:space="preserve">Diretoria </v>
      </c>
    </row>
    <row r="1209" spans="1:14" ht="57" customHeight="1" x14ac:dyDescent="0.2">
      <c r="A1209" s="24" t="s">
        <v>1513</v>
      </c>
      <c r="B1209" s="25">
        <v>44575</v>
      </c>
      <c r="C1209" s="26">
        <v>15033</v>
      </c>
      <c r="D1209" s="26" t="s">
        <v>91</v>
      </c>
      <c r="E1209" s="27" t="s">
        <v>1516</v>
      </c>
      <c r="F1209" s="28" t="s">
        <v>1517</v>
      </c>
      <c r="G1209" s="26" t="s">
        <v>68</v>
      </c>
      <c r="H1209" s="29">
        <v>2427.75</v>
      </c>
      <c r="J1209" s="29">
        <f t="shared" si="72"/>
        <v>2427.75</v>
      </c>
      <c r="K1209" s="29">
        <f t="shared" si="73"/>
        <v>0</v>
      </c>
      <c r="L1209" s="24">
        <f t="shared" si="74"/>
        <v>1</v>
      </c>
      <c r="M1209" s="24" t="str">
        <f>VLOOKUP(L1209,mês!A:B,2,0)</f>
        <v>Janeiro</v>
      </c>
      <c r="N1209" s="24" t="str">
        <f t="shared" si="75"/>
        <v xml:space="preserve">Diretoria </v>
      </c>
    </row>
    <row r="1210" spans="1:14" ht="57" customHeight="1" x14ac:dyDescent="0.2">
      <c r="A1210" s="24" t="s">
        <v>1513</v>
      </c>
      <c r="B1210" s="25">
        <v>44596</v>
      </c>
      <c r="C1210" s="26">
        <v>15080</v>
      </c>
      <c r="D1210" s="26" t="s">
        <v>91</v>
      </c>
      <c r="E1210" s="27" t="s">
        <v>1518</v>
      </c>
      <c r="F1210" s="28" t="s">
        <v>1519</v>
      </c>
      <c r="G1210" s="26" t="s">
        <v>68</v>
      </c>
      <c r="H1210" s="29">
        <v>6228.05</v>
      </c>
      <c r="J1210" s="29">
        <f t="shared" si="72"/>
        <v>6228.05</v>
      </c>
      <c r="K1210" s="29">
        <f t="shared" si="73"/>
        <v>0</v>
      </c>
      <c r="L1210" s="24">
        <f t="shared" si="74"/>
        <v>2</v>
      </c>
      <c r="M1210" s="24" t="str">
        <f>VLOOKUP(L1210,mês!A:B,2,0)</f>
        <v>Fevereiro</v>
      </c>
      <c r="N1210" s="24" t="str">
        <f t="shared" si="75"/>
        <v xml:space="preserve">Diretoria </v>
      </c>
    </row>
    <row r="1211" spans="1:14" ht="57" customHeight="1" x14ac:dyDescent="0.2">
      <c r="A1211" s="24" t="s">
        <v>1513</v>
      </c>
      <c r="B1211" s="25">
        <v>44742</v>
      </c>
      <c r="C1211" s="26">
        <v>15710</v>
      </c>
      <c r="D1211" s="26" t="s">
        <v>107</v>
      </c>
      <c r="E1211" s="27" t="s">
        <v>1520</v>
      </c>
      <c r="F1211" s="28" t="s">
        <v>1521</v>
      </c>
      <c r="G1211" s="26" t="s">
        <v>68</v>
      </c>
      <c r="H1211" s="29">
        <v>1054.25</v>
      </c>
      <c r="J1211" s="29">
        <f t="shared" si="72"/>
        <v>1054.25</v>
      </c>
      <c r="K1211" s="29">
        <f t="shared" si="73"/>
        <v>0</v>
      </c>
      <c r="L1211" s="24">
        <f t="shared" si="74"/>
        <v>6</v>
      </c>
      <c r="M1211" s="24" t="str">
        <f>VLOOKUP(L1211,mês!A:B,2,0)</f>
        <v>Junho</v>
      </c>
      <c r="N1211" s="24" t="str">
        <f t="shared" si="75"/>
        <v xml:space="preserve">Diretoria </v>
      </c>
    </row>
    <row r="1212" spans="1:14" ht="57" customHeight="1" x14ac:dyDescent="0.2">
      <c r="A1212" s="24" t="s">
        <v>1513</v>
      </c>
      <c r="B1212" s="25">
        <v>44749</v>
      </c>
      <c r="C1212" s="26">
        <v>15747</v>
      </c>
      <c r="D1212" s="26" t="s">
        <v>107</v>
      </c>
      <c r="E1212" s="27" t="s">
        <v>119</v>
      </c>
      <c r="F1212" s="28" t="s">
        <v>1522</v>
      </c>
      <c r="G1212" s="26" t="s">
        <v>68</v>
      </c>
      <c r="H1212" s="29">
        <v>80.75</v>
      </c>
      <c r="J1212" s="29">
        <f t="shared" si="72"/>
        <v>80.75</v>
      </c>
      <c r="K1212" s="29">
        <f t="shared" si="73"/>
        <v>0</v>
      </c>
      <c r="L1212" s="24">
        <f t="shared" si="74"/>
        <v>7</v>
      </c>
      <c r="M1212" s="24" t="str">
        <f>VLOOKUP(L1212,mês!A:B,2,0)</f>
        <v>Julho</v>
      </c>
      <c r="N1212" s="24" t="str">
        <f t="shared" si="75"/>
        <v xml:space="preserve">Diretoria </v>
      </c>
    </row>
    <row r="1213" spans="1:14" ht="57" customHeight="1" x14ac:dyDescent="0.2">
      <c r="A1213" s="24" t="s">
        <v>1523</v>
      </c>
      <c r="B1213" s="25">
        <v>44592</v>
      </c>
      <c r="C1213" s="26">
        <v>15065</v>
      </c>
      <c r="D1213" s="26" t="s">
        <v>146</v>
      </c>
      <c r="E1213" s="27" t="s">
        <v>472</v>
      </c>
      <c r="F1213" s="28" t="s">
        <v>1524</v>
      </c>
      <c r="G1213" s="26" t="s">
        <v>68</v>
      </c>
      <c r="H1213" s="29">
        <v>5829.01</v>
      </c>
      <c r="J1213" s="29">
        <f t="shared" si="72"/>
        <v>5829.01</v>
      </c>
      <c r="K1213" s="29">
        <f t="shared" si="73"/>
        <v>0</v>
      </c>
      <c r="L1213" s="24">
        <f t="shared" si="74"/>
        <v>1</v>
      </c>
      <c r="M1213" s="24" t="str">
        <f>VLOOKUP(L1213,mês!A:B,2,0)</f>
        <v>Janeiro</v>
      </c>
      <c r="N1213" s="24" t="str">
        <f t="shared" si="75"/>
        <v xml:space="preserve">RD Básico </v>
      </c>
    </row>
    <row r="1214" spans="1:14" ht="57" customHeight="1" x14ac:dyDescent="0.2">
      <c r="A1214" s="24" t="s">
        <v>1525</v>
      </c>
      <c r="B1214" s="25">
        <v>44839</v>
      </c>
      <c r="C1214" s="26">
        <v>16142</v>
      </c>
      <c r="D1214" s="26" t="s">
        <v>268</v>
      </c>
      <c r="E1214" s="27" t="s">
        <v>258</v>
      </c>
      <c r="F1214" s="28" t="s">
        <v>1526</v>
      </c>
      <c r="G1214" s="26" t="s">
        <v>68</v>
      </c>
      <c r="H1214" s="29">
        <v>445.44</v>
      </c>
      <c r="J1214" s="29">
        <f t="shared" si="72"/>
        <v>445.44</v>
      </c>
      <c r="K1214" s="29">
        <f t="shared" si="73"/>
        <v>0</v>
      </c>
      <c r="L1214" s="24">
        <f t="shared" si="74"/>
        <v>10</v>
      </c>
      <c r="M1214" s="24" t="str">
        <f>VLOOKUP(L1214,mês!A:B,2,0)</f>
        <v>Outubro</v>
      </c>
      <c r="N1214" s="24" t="str">
        <f t="shared" si="75"/>
        <v xml:space="preserve">RI </v>
      </c>
    </row>
    <row r="1215" spans="1:14" ht="57" customHeight="1" x14ac:dyDescent="0.2">
      <c r="A1215" s="24" t="s">
        <v>1525</v>
      </c>
      <c r="B1215" s="25">
        <v>44858</v>
      </c>
      <c r="C1215" s="26">
        <v>16231</v>
      </c>
      <c r="D1215" s="26" t="s">
        <v>268</v>
      </c>
      <c r="E1215" s="27" t="s">
        <v>1527</v>
      </c>
      <c r="F1215" s="28" t="s">
        <v>1528</v>
      </c>
      <c r="G1215" s="26" t="s">
        <v>68</v>
      </c>
      <c r="H1215" s="29">
        <v>165.1</v>
      </c>
      <c r="J1215" s="29">
        <f t="shared" si="72"/>
        <v>165.1</v>
      </c>
      <c r="K1215" s="29">
        <f t="shared" si="73"/>
        <v>0</v>
      </c>
      <c r="L1215" s="24">
        <f t="shared" si="74"/>
        <v>10</v>
      </c>
      <c r="M1215" s="24" t="str">
        <f>VLOOKUP(L1215,mês!A:B,2,0)</f>
        <v>Outubro</v>
      </c>
      <c r="N1215" s="24" t="str">
        <f t="shared" si="75"/>
        <v xml:space="preserve">RI </v>
      </c>
    </row>
    <row r="1216" spans="1:14" ht="57" customHeight="1" x14ac:dyDescent="0.2">
      <c r="A1216" s="24" t="s">
        <v>1529</v>
      </c>
      <c r="B1216" s="25">
        <v>44574</v>
      </c>
      <c r="C1216" s="26">
        <v>15028</v>
      </c>
      <c r="D1216" s="26" t="s">
        <v>91</v>
      </c>
      <c r="E1216" s="27" t="s">
        <v>1530</v>
      </c>
      <c r="F1216" s="28" t="s">
        <v>1531</v>
      </c>
      <c r="G1216" s="26" t="s">
        <v>68</v>
      </c>
      <c r="H1216" s="29">
        <v>241116.45</v>
      </c>
      <c r="J1216" s="29">
        <f t="shared" si="72"/>
        <v>241116.45</v>
      </c>
      <c r="K1216" s="29">
        <f t="shared" si="73"/>
        <v>0</v>
      </c>
      <c r="L1216" s="24">
        <f t="shared" si="74"/>
        <v>1</v>
      </c>
      <c r="M1216" s="24" t="str">
        <f>VLOOKUP(L1216,mês!A:B,2,0)</f>
        <v>Janeiro</v>
      </c>
      <c r="N1216" s="24" t="str">
        <f t="shared" si="75"/>
        <v xml:space="preserve">Diretoria </v>
      </c>
    </row>
    <row r="1217" spans="1:14" ht="57" customHeight="1" x14ac:dyDescent="0.2">
      <c r="A1217" s="24" t="s">
        <v>1529</v>
      </c>
      <c r="B1217" s="25">
        <v>44574</v>
      </c>
      <c r="C1217" s="26">
        <v>15029</v>
      </c>
      <c r="D1217" s="26" t="s">
        <v>91</v>
      </c>
      <c r="E1217" s="27" t="s">
        <v>1532</v>
      </c>
      <c r="F1217" s="28" t="s">
        <v>1533</v>
      </c>
      <c r="G1217" s="26" t="s">
        <v>68</v>
      </c>
      <c r="H1217" s="29">
        <v>273128.7</v>
      </c>
      <c r="J1217" s="29">
        <f t="shared" si="72"/>
        <v>273128.7</v>
      </c>
      <c r="K1217" s="29">
        <f t="shared" si="73"/>
        <v>0</v>
      </c>
      <c r="L1217" s="24">
        <f t="shared" si="74"/>
        <v>1</v>
      </c>
      <c r="M1217" s="24" t="str">
        <f>VLOOKUP(L1217,mês!A:B,2,0)</f>
        <v>Janeiro</v>
      </c>
      <c r="N1217" s="24" t="str">
        <f t="shared" si="75"/>
        <v xml:space="preserve">Diretoria </v>
      </c>
    </row>
    <row r="1218" spans="1:14" ht="57" customHeight="1" x14ac:dyDescent="0.2">
      <c r="A1218" s="24" t="s">
        <v>1529</v>
      </c>
      <c r="B1218" s="25">
        <v>44582</v>
      </c>
      <c r="C1218" s="26">
        <v>15049</v>
      </c>
      <c r="D1218" s="26" t="s">
        <v>91</v>
      </c>
      <c r="E1218" s="27" t="s">
        <v>1534</v>
      </c>
      <c r="F1218" s="28" t="s">
        <v>1535</v>
      </c>
      <c r="G1218" s="26" t="s">
        <v>68</v>
      </c>
      <c r="H1218" s="29">
        <v>710526.15</v>
      </c>
      <c r="J1218" s="29">
        <f t="shared" si="72"/>
        <v>710526.15</v>
      </c>
      <c r="K1218" s="29">
        <f t="shared" si="73"/>
        <v>0</v>
      </c>
      <c r="L1218" s="24">
        <f t="shared" si="74"/>
        <v>1</v>
      </c>
      <c r="M1218" s="24" t="str">
        <f>VLOOKUP(L1218,mês!A:B,2,0)</f>
        <v>Janeiro</v>
      </c>
      <c r="N1218" s="24" t="str">
        <f t="shared" si="75"/>
        <v xml:space="preserve">Diretoria </v>
      </c>
    </row>
    <row r="1219" spans="1:14" ht="57" customHeight="1" x14ac:dyDescent="0.2">
      <c r="A1219" s="24" t="s">
        <v>1529</v>
      </c>
      <c r="B1219" s="25">
        <v>44642</v>
      </c>
      <c r="C1219" s="26">
        <v>15252</v>
      </c>
      <c r="D1219" s="26" t="s">
        <v>91</v>
      </c>
      <c r="E1219" s="27" t="s">
        <v>1530</v>
      </c>
      <c r="F1219" s="28" t="s">
        <v>1536</v>
      </c>
      <c r="G1219" s="26" t="s">
        <v>68</v>
      </c>
      <c r="H1219" s="29">
        <v>23001.87</v>
      </c>
      <c r="J1219" s="29">
        <f t="shared" ref="J1219:J1282" si="76">IF(G1219="Não",0,H1219)</f>
        <v>23001.87</v>
      </c>
      <c r="K1219" s="29">
        <f t="shared" ref="K1219:K1282" si="77">IF(G1219="Não",H1219,0)</f>
        <v>0</v>
      </c>
      <c r="L1219" s="24">
        <f t="shared" ref="L1219:L1282" si="78">MONTH(B1219)</f>
        <v>3</v>
      </c>
      <c r="M1219" s="24" t="str">
        <f>VLOOKUP(L1219,mês!A:B,2,0)</f>
        <v>Março</v>
      </c>
      <c r="N1219" s="24" t="str">
        <f t="shared" ref="N1219:N1282" si="79">LEFT(A1219,SEARCH("-",A1219)-1)</f>
        <v xml:space="preserve">Diretoria </v>
      </c>
    </row>
    <row r="1220" spans="1:14" ht="57" customHeight="1" x14ac:dyDescent="0.2">
      <c r="A1220" s="24" t="s">
        <v>1529</v>
      </c>
      <c r="B1220" s="25">
        <v>44644</v>
      </c>
      <c r="C1220" s="26">
        <v>15262</v>
      </c>
      <c r="D1220" s="26" t="s">
        <v>91</v>
      </c>
      <c r="E1220" s="27" t="s">
        <v>1532</v>
      </c>
      <c r="F1220" s="28" t="s">
        <v>1537</v>
      </c>
      <c r="G1220" s="26" t="s">
        <v>68</v>
      </c>
      <c r="H1220" s="29">
        <v>26220.78</v>
      </c>
      <c r="J1220" s="29">
        <f t="shared" si="76"/>
        <v>26220.78</v>
      </c>
      <c r="K1220" s="29">
        <f t="shared" si="77"/>
        <v>0</v>
      </c>
      <c r="L1220" s="24">
        <f t="shared" si="78"/>
        <v>3</v>
      </c>
      <c r="M1220" s="24" t="str">
        <f>VLOOKUP(L1220,mês!A:B,2,0)</f>
        <v>Março</v>
      </c>
      <c r="N1220" s="24" t="str">
        <f t="shared" si="79"/>
        <v xml:space="preserve">Diretoria </v>
      </c>
    </row>
    <row r="1221" spans="1:14" ht="57" customHeight="1" x14ac:dyDescent="0.2">
      <c r="A1221" s="24" t="s">
        <v>1529</v>
      </c>
      <c r="B1221" s="25">
        <v>44644</v>
      </c>
      <c r="C1221" s="26">
        <v>15263</v>
      </c>
      <c r="D1221" s="26" t="s">
        <v>91</v>
      </c>
      <c r="E1221" s="27" t="s">
        <v>1534</v>
      </c>
      <c r="F1221" s="28" t="s">
        <v>1538</v>
      </c>
      <c r="G1221" s="26" t="s">
        <v>68</v>
      </c>
      <c r="H1221" s="29">
        <v>68497.11</v>
      </c>
      <c r="J1221" s="29">
        <f t="shared" si="76"/>
        <v>68497.11</v>
      </c>
      <c r="K1221" s="29">
        <f t="shared" si="77"/>
        <v>0</v>
      </c>
      <c r="L1221" s="24">
        <f t="shared" si="78"/>
        <v>3</v>
      </c>
      <c r="M1221" s="24" t="str">
        <f>VLOOKUP(L1221,mês!A:B,2,0)</f>
        <v>Março</v>
      </c>
      <c r="N1221" s="24" t="str">
        <f t="shared" si="79"/>
        <v xml:space="preserve">Diretoria </v>
      </c>
    </row>
    <row r="1222" spans="1:14" ht="57" customHeight="1" x14ac:dyDescent="0.2">
      <c r="A1222" s="24" t="s">
        <v>1529</v>
      </c>
      <c r="B1222" s="25">
        <v>44658</v>
      </c>
      <c r="C1222" s="26">
        <v>15325</v>
      </c>
      <c r="D1222" s="26" t="s">
        <v>91</v>
      </c>
      <c r="E1222" s="27" t="s">
        <v>1532</v>
      </c>
      <c r="F1222" s="28" t="s">
        <v>1539</v>
      </c>
      <c r="G1222" s="26" t="s">
        <v>68</v>
      </c>
      <c r="H1222" s="29">
        <v>626604.42000000004</v>
      </c>
      <c r="J1222" s="29">
        <f t="shared" si="76"/>
        <v>626604.42000000004</v>
      </c>
      <c r="K1222" s="29">
        <f t="shared" si="77"/>
        <v>0</v>
      </c>
      <c r="L1222" s="24">
        <f t="shared" si="78"/>
        <v>4</v>
      </c>
      <c r="M1222" s="24" t="str">
        <f>VLOOKUP(L1222,mês!A:B,2,0)</f>
        <v>Abril</v>
      </c>
      <c r="N1222" s="24" t="str">
        <f t="shared" si="79"/>
        <v xml:space="preserve">Diretoria </v>
      </c>
    </row>
    <row r="1223" spans="1:14" ht="57" customHeight="1" x14ac:dyDescent="0.2">
      <c r="A1223" s="24" t="s">
        <v>1540</v>
      </c>
      <c r="B1223" s="25">
        <v>44895</v>
      </c>
      <c r="C1223" s="26">
        <v>16357</v>
      </c>
      <c r="D1223" s="26" t="s">
        <v>176</v>
      </c>
      <c r="E1223" s="27" t="s">
        <v>307</v>
      </c>
      <c r="F1223" s="28" t="s">
        <v>1541</v>
      </c>
      <c r="G1223" s="26" t="s">
        <v>68</v>
      </c>
      <c r="H1223" s="29">
        <v>12500</v>
      </c>
      <c r="J1223" s="29">
        <f t="shared" si="76"/>
        <v>12500</v>
      </c>
      <c r="K1223" s="29">
        <f t="shared" si="77"/>
        <v>0</v>
      </c>
      <c r="L1223" s="24">
        <f t="shared" si="78"/>
        <v>11</v>
      </c>
      <c r="M1223" s="24" t="str">
        <f>VLOOKUP(L1223,mês!A:B,2,0)</f>
        <v>Novembro</v>
      </c>
      <c r="N1223" s="24" t="str">
        <f t="shared" si="79"/>
        <v xml:space="preserve">RI </v>
      </c>
    </row>
    <row r="1224" spans="1:14" ht="57" customHeight="1" x14ac:dyDescent="0.2">
      <c r="A1224" s="24" t="s">
        <v>1540</v>
      </c>
      <c r="B1224" s="25">
        <v>44903</v>
      </c>
      <c r="C1224" s="26">
        <v>16385</v>
      </c>
      <c r="D1224" s="26" t="s">
        <v>176</v>
      </c>
      <c r="E1224" s="27" t="s">
        <v>1542</v>
      </c>
      <c r="F1224" s="28" t="s">
        <v>1543</v>
      </c>
      <c r="G1224" s="26" t="s">
        <v>68</v>
      </c>
      <c r="H1224" s="29">
        <v>200</v>
      </c>
      <c r="J1224" s="29">
        <f t="shared" si="76"/>
        <v>200</v>
      </c>
      <c r="K1224" s="29">
        <f t="shared" si="77"/>
        <v>0</v>
      </c>
      <c r="L1224" s="24">
        <f t="shared" si="78"/>
        <v>12</v>
      </c>
      <c r="M1224" s="24" t="str">
        <f>VLOOKUP(L1224,mês!A:B,2,0)</f>
        <v>Dezembro</v>
      </c>
      <c r="N1224" s="24" t="str">
        <f t="shared" si="79"/>
        <v xml:space="preserve">RI </v>
      </c>
    </row>
    <row r="1225" spans="1:14" ht="57" customHeight="1" x14ac:dyDescent="0.2">
      <c r="A1225" s="24" t="s">
        <v>1540</v>
      </c>
      <c r="B1225" s="25">
        <v>44915</v>
      </c>
      <c r="C1225" s="26">
        <v>16441</v>
      </c>
      <c r="D1225" s="26" t="s">
        <v>176</v>
      </c>
      <c r="E1225" s="27" t="s">
        <v>1544</v>
      </c>
      <c r="F1225" s="28" t="s">
        <v>1545</v>
      </c>
      <c r="G1225" s="26" t="s">
        <v>68</v>
      </c>
      <c r="H1225" s="29">
        <v>3600</v>
      </c>
      <c r="J1225" s="29">
        <f t="shared" si="76"/>
        <v>3600</v>
      </c>
      <c r="K1225" s="29">
        <f t="shared" si="77"/>
        <v>0</v>
      </c>
      <c r="L1225" s="24">
        <f t="shared" si="78"/>
        <v>12</v>
      </c>
      <c r="M1225" s="24" t="str">
        <f>VLOOKUP(L1225,mês!A:B,2,0)</f>
        <v>Dezembro</v>
      </c>
      <c r="N1225" s="24" t="str">
        <f t="shared" si="79"/>
        <v xml:space="preserve">RI </v>
      </c>
    </row>
    <row r="1226" spans="1:14" ht="57" customHeight="1" x14ac:dyDescent="0.2">
      <c r="A1226" s="24" t="s">
        <v>1540</v>
      </c>
      <c r="B1226" s="25">
        <v>44915</v>
      </c>
      <c r="C1226" s="26">
        <v>16443</v>
      </c>
      <c r="D1226" s="26" t="s">
        <v>176</v>
      </c>
      <c r="E1226" s="27" t="s">
        <v>1546</v>
      </c>
      <c r="F1226" s="28" t="s">
        <v>1547</v>
      </c>
      <c r="G1226" s="26" t="s">
        <v>68</v>
      </c>
      <c r="H1226" s="29">
        <v>200</v>
      </c>
      <c r="J1226" s="29">
        <f t="shared" si="76"/>
        <v>200</v>
      </c>
      <c r="K1226" s="29">
        <f t="shared" si="77"/>
        <v>0</v>
      </c>
      <c r="L1226" s="24">
        <f t="shared" si="78"/>
        <v>12</v>
      </c>
      <c r="M1226" s="24" t="str">
        <f>VLOOKUP(L1226,mês!A:B,2,0)</f>
        <v>Dezembro</v>
      </c>
      <c r="N1226" s="24" t="str">
        <f t="shared" si="79"/>
        <v xml:space="preserve">RI </v>
      </c>
    </row>
    <row r="1227" spans="1:14" ht="57" customHeight="1" x14ac:dyDescent="0.2">
      <c r="A1227" s="24" t="s">
        <v>1540</v>
      </c>
      <c r="B1227" s="25">
        <v>44915</v>
      </c>
      <c r="C1227" s="26">
        <v>16445</v>
      </c>
      <c r="D1227" s="26" t="s">
        <v>176</v>
      </c>
      <c r="E1227" s="27" t="s">
        <v>1548</v>
      </c>
      <c r="F1227" s="28" t="s">
        <v>1549</v>
      </c>
      <c r="G1227" s="26" t="s">
        <v>68</v>
      </c>
      <c r="H1227" s="29">
        <v>200</v>
      </c>
      <c r="J1227" s="29">
        <f t="shared" si="76"/>
        <v>200</v>
      </c>
      <c r="K1227" s="29">
        <f t="shared" si="77"/>
        <v>0</v>
      </c>
      <c r="L1227" s="24">
        <f t="shared" si="78"/>
        <v>12</v>
      </c>
      <c r="M1227" s="24" t="str">
        <f>VLOOKUP(L1227,mês!A:B,2,0)</f>
        <v>Dezembro</v>
      </c>
      <c r="N1227" s="24" t="str">
        <f t="shared" si="79"/>
        <v xml:space="preserve">RI </v>
      </c>
    </row>
    <row r="1228" spans="1:14" ht="57" customHeight="1" x14ac:dyDescent="0.2">
      <c r="A1228" s="24" t="s">
        <v>1540</v>
      </c>
      <c r="B1228" s="25">
        <v>44915</v>
      </c>
      <c r="C1228" s="26">
        <v>16446</v>
      </c>
      <c r="D1228" s="26" t="s">
        <v>176</v>
      </c>
      <c r="E1228" s="27" t="s">
        <v>1550</v>
      </c>
      <c r="F1228" s="28" t="s">
        <v>1551</v>
      </c>
      <c r="G1228" s="26" t="s">
        <v>68</v>
      </c>
      <c r="H1228" s="29">
        <v>193.95</v>
      </c>
      <c r="J1228" s="29">
        <f t="shared" si="76"/>
        <v>193.95</v>
      </c>
      <c r="K1228" s="29">
        <f t="shared" si="77"/>
        <v>0</v>
      </c>
      <c r="L1228" s="24">
        <f t="shared" si="78"/>
        <v>12</v>
      </c>
      <c r="M1228" s="24" t="str">
        <f>VLOOKUP(L1228,mês!A:B,2,0)</f>
        <v>Dezembro</v>
      </c>
      <c r="N1228" s="24" t="str">
        <f t="shared" si="79"/>
        <v xml:space="preserve">RI </v>
      </c>
    </row>
    <row r="1229" spans="1:14" ht="57" customHeight="1" x14ac:dyDescent="0.2">
      <c r="A1229" s="24" t="s">
        <v>1540</v>
      </c>
      <c r="B1229" s="25">
        <v>44915</v>
      </c>
      <c r="C1229" s="26">
        <v>16447</v>
      </c>
      <c r="D1229" s="26" t="s">
        <v>176</v>
      </c>
      <c r="E1229" s="27" t="s">
        <v>1552</v>
      </c>
      <c r="F1229" s="28" t="s">
        <v>1553</v>
      </c>
      <c r="G1229" s="26" t="s">
        <v>68</v>
      </c>
      <c r="H1229" s="29">
        <v>200</v>
      </c>
      <c r="J1229" s="29">
        <f t="shared" si="76"/>
        <v>200</v>
      </c>
      <c r="K1229" s="29">
        <f t="shared" si="77"/>
        <v>0</v>
      </c>
      <c r="L1229" s="24">
        <f t="shared" si="78"/>
        <v>12</v>
      </c>
      <c r="M1229" s="24" t="str">
        <f>VLOOKUP(L1229,mês!A:B,2,0)</f>
        <v>Dezembro</v>
      </c>
      <c r="N1229" s="24" t="str">
        <f t="shared" si="79"/>
        <v xml:space="preserve">RI </v>
      </c>
    </row>
    <row r="1230" spans="1:14" ht="57" customHeight="1" x14ac:dyDescent="0.2">
      <c r="A1230" s="24" t="s">
        <v>1540</v>
      </c>
      <c r="B1230" s="25">
        <v>44915</v>
      </c>
      <c r="C1230" s="26">
        <v>16449</v>
      </c>
      <c r="D1230" s="26" t="s">
        <v>176</v>
      </c>
      <c r="E1230" s="27" t="s">
        <v>1554</v>
      </c>
      <c r="F1230" s="28" t="s">
        <v>1555</v>
      </c>
      <c r="G1230" s="26" t="s">
        <v>68</v>
      </c>
      <c r="H1230" s="29">
        <v>199.3</v>
      </c>
      <c r="J1230" s="29">
        <f t="shared" si="76"/>
        <v>199.3</v>
      </c>
      <c r="K1230" s="29">
        <f t="shared" si="77"/>
        <v>0</v>
      </c>
      <c r="L1230" s="24">
        <f t="shared" si="78"/>
        <v>12</v>
      </c>
      <c r="M1230" s="24" t="str">
        <f>VLOOKUP(L1230,mês!A:B,2,0)</f>
        <v>Dezembro</v>
      </c>
      <c r="N1230" s="24" t="str">
        <f t="shared" si="79"/>
        <v xml:space="preserve">RI </v>
      </c>
    </row>
    <row r="1231" spans="1:14" ht="57" customHeight="1" x14ac:dyDescent="0.2">
      <c r="A1231" s="24" t="s">
        <v>1540</v>
      </c>
      <c r="B1231" s="25">
        <v>44915</v>
      </c>
      <c r="C1231" s="26">
        <v>16450</v>
      </c>
      <c r="D1231" s="26" t="s">
        <v>176</v>
      </c>
      <c r="E1231" s="27" t="s">
        <v>1554</v>
      </c>
      <c r="F1231" s="28" t="s">
        <v>1556</v>
      </c>
      <c r="G1231" s="26" t="s">
        <v>68</v>
      </c>
      <c r="H1231" s="29">
        <v>1839.7</v>
      </c>
      <c r="J1231" s="29">
        <f t="shared" si="76"/>
        <v>1839.7</v>
      </c>
      <c r="K1231" s="29">
        <f t="shared" si="77"/>
        <v>0</v>
      </c>
      <c r="L1231" s="24">
        <f t="shared" si="78"/>
        <v>12</v>
      </c>
      <c r="M1231" s="24" t="str">
        <f>VLOOKUP(L1231,mês!A:B,2,0)</f>
        <v>Dezembro</v>
      </c>
      <c r="N1231" s="24" t="str">
        <f t="shared" si="79"/>
        <v xml:space="preserve">RI </v>
      </c>
    </row>
    <row r="1232" spans="1:14" ht="57" customHeight="1" x14ac:dyDescent="0.2">
      <c r="A1232" s="24" t="s">
        <v>1540</v>
      </c>
      <c r="B1232" s="25">
        <v>44916</v>
      </c>
      <c r="C1232" s="26">
        <v>16452</v>
      </c>
      <c r="D1232" s="26" t="s">
        <v>176</v>
      </c>
      <c r="E1232" s="27" t="s">
        <v>1557</v>
      </c>
      <c r="F1232" s="28" t="s">
        <v>1558</v>
      </c>
      <c r="G1232" s="26" t="s">
        <v>68</v>
      </c>
      <c r="H1232" s="29">
        <v>153</v>
      </c>
      <c r="J1232" s="29">
        <f t="shared" si="76"/>
        <v>153</v>
      </c>
      <c r="K1232" s="29">
        <f t="shared" si="77"/>
        <v>0</v>
      </c>
      <c r="L1232" s="24">
        <f t="shared" si="78"/>
        <v>12</v>
      </c>
      <c r="M1232" s="24" t="str">
        <f>VLOOKUP(L1232,mês!A:B,2,0)</f>
        <v>Dezembro</v>
      </c>
      <c r="N1232" s="24" t="str">
        <f t="shared" si="79"/>
        <v xml:space="preserve">RI </v>
      </c>
    </row>
    <row r="1233" spans="1:14" ht="57" customHeight="1" x14ac:dyDescent="0.2">
      <c r="A1233" s="24" t="s">
        <v>1540</v>
      </c>
      <c r="B1233" s="25">
        <v>44917</v>
      </c>
      <c r="C1233" s="26">
        <v>16455</v>
      </c>
      <c r="D1233" s="26" t="s">
        <v>176</v>
      </c>
      <c r="E1233" s="27" t="s">
        <v>1554</v>
      </c>
      <c r="F1233" s="28" t="s">
        <v>1556</v>
      </c>
      <c r="G1233" s="26" t="s">
        <v>68</v>
      </c>
      <c r="H1233" s="29">
        <v>489.46</v>
      </c>
      <c r="J1233" s="29">
        <f t="shared" si="76"/>
        <v>489.46</v>
      </c>
      <c r="K1233" s="29">
        <f t="shared" si="77"/>
        <v>0</v>
      </c>
      <c r="L1233" s="24">
        <f t="shared" si="78"/>
        <v>12</v>
      </c>
      <c r="M1233" s="24" t="str">
        <f>VLOOKUP(L1233,mês!A:B,2,0)</f>
        <v>Dezembro</v>
      </c>
      <c r="N1233" s="24" t="str">
        <f t="shared" si="79"/>
        <v xml:space="preserve">RI </v>
      </c>
    </row>
    <row r="1234" spans="1:14" ht="57" customHeight="1" x14ac:dyDescent="0.2">
      <c r="A1234" s="24" t="s">
        <v>1540</v>
      </c>
      <c r="B1234" s="25">
        <v>44918</v>
      </c>
      <c r="C1234" s="26">
        <v>16456</v>
      </c>
      <c r="D1234" s="26" t="s">
        <v>176</v>
      </c>
      <c r="E1234" s="27" t="s">
        <v>1559</v>
      </c>
      <c r="F1234" s="28" t="s">
        <v>1560</v>
      </c>
      <c r="G1234" s="26" t="s">
        <v>68</v>
      </c>
      <c r="H1234" s="29">
        <v>225</v>
      </c>
      <c r="J1234" s="29">
        <f t="shared" si="76"/>
        <v>225</v>
      </c>
      <c r="K1234" s="29">
        <f t="shared" si="77"/>
        <v>0</v>
      </c>
      <c r="L1234" s="24">
        <f t="shared" si="78"/>
        <v>12</v>
      </c>
      <c r="M1234" s="24" t="str">
        <f>VLOOKUP(L1234,mês!A:B,2,0)</f>
        <v>Dezembro</v>
      </c>
      <c r="N1234" s="24" t="str">
        <f t="shared" si="79"/>
        <v xml:space="preserve">RI </v>
      </c>
    </row>
    <row r="1235" spans="1:14" ht="57" customHeight="1" x14ac:dyDescent="0.2">
      <c r="A1235" s="24" t="s">
        <v>1561</v>
      </c>
      <c r="B1235" s="25">
        <v>44806</v>
      </c>
      <c r="C1235" s="26">
        <v>15995</v>
      </c>
      <c r="D1235" s="26" t="s">
        <v>65</v>
      </c>
      <c r="E1235" s="27" t="s">
        <v>855</v>
      </c>
      <c r="F1235" s="28" t="s">
        <v>1562</v>
      </c>
      <c r="G1235" s="26" t="s">
        <v>68</v>
      </c>
      <c r="H1235" s="29">
        <v>450</v>
      </c>
      <c r="J1235" s="29">
        <f t="shared" si="76"/>
        <v>450</v>
      </c>
      <c r="K1235" s="29">
        <f t="shared" si="77"/>
        <v>0</v>
      </c>
      <c r="L1235" s="24">
        <f t="shared" si="78"/>
        <v>9</v>
      </c>
      <c r="M1235" s="24" t="str">
        <f>VLOOKUP(L1235,mês!A:B,2,0)</f>
        <v>Setembro</v>
      </c>
      <c r="N1235" s="24" t="str">
        <f t="shared" si="79"/>
        <v xml:space="preserve">RD </v>
      </c>
    </row>
    <row r="1236" spans="1:14" ht="57" customHeight="1" x14ac:dyDescent="0.2">
      <c r="A1236" s="24" t="s">
        <v>1563</v>
      </c>
      <c r="B1236" s="25">
        <v>44799</v>
      </c>
      <c r="C1236" s="26">
        <v>15917</v>
      </c>
      <c r="D1236" s="26" t="s">
        <v>268</v>
      </c>
      <c r="E1236" s="27" t="s">
        <v>66</v>
      </c>
      <c r="F1236" s="28" t="s">
        <v>1564</v>
      </c>
      <c r="G1236" s="26" t="s">
        <v>68</v>
      </c>
      <c r="H1236" s="29">
        <v>12810</v>
      </c>
      <c r="J1236" s="29">
        <f t="shared" si="76"/>
        <v>12810</v>
      </c>
      <c r="K1236" s="29">
        <f t="shared" si="77"/>
        <v>0</v>
      </c>
      <c r="L1236" s="24">
        <f t="shared" si="78"/>
        <v>8</v>
      </c>
      <c r="M1236" s="24" t="str">
        <f>VLOOKUP(L1236,mês!A:B,2,0)</f>
        <v>Agosto</v>
      </c>
      <c r="N1236" s="24" t="str">
        <f t="shared" si="79"/>
        <v xml:space="preserve">RI </v>
      </c>
    </row>
    <row r="1237" spans="1:14" ht="57" customHeight="1" x14ac:dyDescent="0.2">
      <c r="A1237" s="24" t="s">
        <v>1565</v>
      </c>
      <c r="B1237" s="25">
        <v>44712</v>
      </c>
      <c r="C1237" s="26">
        <v>15636</v>
      </c>
      <c r="D1237" s="26" t="s">
        <v>213</v>
      </c>
      <c r="E1237" s="27" t="s">
        <v>1566</v>
      </c>
      <c r="F1237" s="28" t="s">
        <v>1567</v>
      </c>
      <c r="G1237" s="26" t="s">
        <v>68</v>
      </c>
      <c r="H1237" s="29">
        <v>22300</v>
      </c>
      <c r="J1237" s="29">
        <f t="shared" si="76"/>
        <v>22300</v>
      </c>
      <c r="K1237" s="29">
        <f t="shared" si="77"/>
        <v>0</v>
      </c>
      <c r="L1237" s="24">
        <f t="shared" si="78"/>
        <v>5</v>
      </c>
      <c r="M1237" s="24" t="str">
        <f>VLOOKUP(L1237,mês!A:B,2,0)</f>
        <v>Maio</v>
      </c>
      <c r="N1237" s="24" t="str">
        <f t="shared" si="79"/>
        <v xml:space="preserve">CONVÊNIO </v>
      </c>
    </row>
    <row r="1238" spans="1:14" ht="57" customHeight="1" x14ac:dyDescent="0.2">
      <c r="A1238" s="24" t="s">
        <v>1568</v>
      </c>
      <c r="B1238" s="25">
        <v>44669</v>
      </c>
      <c r="C1238" s="26">
        <v>15371</v>
      </c>
      <c r="D1238" s="26" t="s">
        <v>124</v>
      </c>
      <c r="E1238" s="27" t="s">
        <v>152</v>
      </c>
      <c r="F1238" s="28" t="s">
        <v>1569</v>
      </c>
      <c r="G1238" s="26" t="s">
        <v>68</v>
      </c>
      <c r="H1238" s="29">
        <v>0</v>
      </c>
      <c r="J1238" s="29">
        <f t="shared" si="76"/>
        <v>0</v>
      </c>
      <c r="K1238" s="29">
        <f t="shared" si="77"/>
        <v>0</v>
      </c>
      <c r="L1238" s="24">
        <f t="shared" si="78"/>
        <v>4</v>
      </c>
      <c r="M1238" s="24" t="str">
        <f>VLOOKUP(L1238,mês!A:B,2,0)</f>
        <v>Abril</v>
      </c>
      <c r="N1238" s="24" t="str">
        <f t="shared" si="79"/>
        <v xml:space="preserve">Diretoria </v>
      </c>
    </row>
    <row r="1239" spans="1:14" ht="57" customHeight="1" x14ac:dyDescent="0.2">
      <c r="A1239" s="24" t="s">
        <v>1568</v>
      </c>
      <c r="B1239" s="25">
        <v>44804</v>
      </c>
      <c r="C1239" s="26">
        <v>15951</v>
      </c>
      <c r="D1239" s="26" t="s">
        <v>124</v>
      </c>
      <c r="E1239" s="27" t="s">
        <v>235</v>
      </c>
      <c r="F1239" s="28" t="s">
        <v>217</v>
      </c>
      <c r="G1239" s="26" t="s">
        <v>68</v>
      </c>
      <c r="H1239" s="29">
        <v>1845</v>
      </c>
      <c r="J1239" s="29">
        <f t="shared" si="76"/>
        <v>1845</v>
      </c>
      <c r="K1239" s="29">
        <f t="shared" si="77"/>
        <v>0</v>
      </c>
      <c r="L1239" s="24">
        <f t="shared" si="78"/>
        <v>8</v>
      </c>
      <c r="M1239" s="24" t="str">
        <f>VLOOKUP(L1239,mês!A:B,2,0)</f>
        <v>Agosto</v>
      </c>
      <c r="N1239" s="24" t="str">
        <f t="shared" si="79"/>
        <v xml:space="preserve">Diretoria </v>
      </c>
    </row>
    <row r="1240" spans="1:14" ht="57" customHeight="1" x14ac:dyDescent="0.2">
      <c r="A1240" s="24" t="s">
        <v>1570</v>
      </c>
      <c r="B1240" s="25">
        <v>44698</v>
      </c>
      <c r="C1240" s="26">
        <v>15591</v>
      </c>
      <c r="D1240" s="26" t="s">
        <v>65</v>
      </c>
      <c r="E1240" s="27" t="s">
        <v>1571</v>
      </c>
      <c r="F1240" s="28" t="s">
        <v>1572</v>
      </c>
      <c r="G1240" s="26" t="s">
        <v>68</v>
      </c>
      <c r="H1240" s="29">
        <v>199833.53</v>
      </c>
      <c r="J1240" s="29">
        <f t="shared" si="76"/>
        <v>199833.53</v>
      </c>
      <c r="K1240" s="29">
        <f t="shared" si="77"/>
        <v>0</v>
      </c>
      <c r="L1240" s="24">
        <f t="shared" si="78"/>
        <v>5</v>
      </c>
      <c r="M1240" s="24" t="str">
        <f>VLOOKUP(L1240,mês!A:B,2,0)</f>
        <v>Maio</v>
      </c>
      <c r="N1240" s="24" t="str">
        <f t="shared" si="79"/>
        <v xml:space="preserve">SEG </v>
      </c>
    </row>
    <row r="1241" spans="1:14" ht="57" customHeight="1" x14ac:dyDescent="0.2">
      <c r="A1241" s="24" t="s">
        <v>1570</v>
      </c>
      <c r="B1241" s="25">
        <v>44708</v>
      </c>
      <c r="C1241" s="26">
        <v>15630</v>
      </c>
      <c r="D1241" s="26" t="s">
        <v>160</v>
      </c>
      <c r="E1241" s="27" t="s">
        <v>1571</v>
      </c>
      <c r="F1241" s="28" t="s">
        <v>1573</v>
      </c>
      <c r="G1241" s="26" t="s">
        <v>68</v>
      </c>
      <c r="H1241" s="29">
        <v>33158.76</v>
      </c>
      <c r="J1241" s="29">
        <f t="shared" si="76"/>
        <v>33158.76</v>
      </c>
      <c r="K1241" s="29">
        <f t="shared" si="77"/>
        <v>0</v>
      </c>
      <c r="L1241" s="24">
        <f t="shared" si="78"/>
        <v>5</v>
      </c>
      <c r="M1241" s="24" t="str">
        <f>VLOOKUP(L1241,mês!A:B,2,0)</f>
        <v>Maio</v>
      </c>
      <c r="N1241" s="24" t="str">
        <f t="shared" si="79"/>
        <v xml:space="preserve">SEG </v>
      </c>
    </row>
    <row r="1242" spans="1:14" ht="57" customHeight="1" x14ac:dyDescent="0.2">
      <c r="A1242" s="24" t="s">
        <v>1570</v>
      </c>
      <c r="B1242" s="25">
        <v>44760</v>
      </c>
      <c r="C1242" s="26">
        <v>15769</v>
      </c>
      <c r="D1242" s="26" t="s">
        <v>65</v>
      </c>
      <c r="E1242" s="27" t="s">
        <v>1571</v>
      </c>
      <c r="F1242" s="28" t="s">
        <v>1574</v>
      </c>
      <c r="G1242" s="26" t="s">
        <v>68</v>
      </c>
      <c r="H1242" s="29">
        <v>88975.17</v>
      </c>
      <c r="J1242" s="29">
        <f t="shared" si="76"/>
        <v>88975.17</v>
      </c>
      <c r="K1242" s="29">
        <f t="shared" si="77"/>
        <v>0</v>
      </c>
      <c r="L1242" s="24">
        <f t="shared" si="78"/>
        <v>7</v>
      </c>
      <c r="M1242" s="24" t="str">
        <f>VLOOKUP(L1242,mês!A:B,2,0)</f>
        <v>Julho</v>
      </c>
      <c r="N1242" s="24" t="str">
        <f t="shared" si="79"/>
        <v xml:space="preserve">SEG </v>
      </c>
    </row>
    <row r="1243" spans="1:14" ht="57" customHeight="1" x14ac:dyDescent="0.2">
      <c r="A1243" s="24" t="s">
        <v>1570</v>
      </c>
      <c r="B1243" s="25">
        <v>44875</v>
      </c>
      <c r="C1243" s="26">
        <v>16298</v>
      </c>
      <c r="D1243" s="26" t="s">
        <v>65</v>
      </c>
      <c r="E1243" s="27" t="s">
        <v>415</v>
      </c>
      <c r="F1243" s="28" t="s">
        <v>415</v>
      </c>
      <c r="G1243" s="26" t="s">
        <v>68</v>
      </c>
      <c r="H1243" s="29">
        <v>20</v>
      </c>
      <c r="J1243" s="29">
        <f t="shared" si="76"/>
        <v>20</v>
      </c>
      <c r="K1243" s="29">
        <f t="shared" si="77"/>
        <v>0</v>
      </c>
      <c r="L1243" s="24">
        <f t="shared" si="78"/>
        <v>11</v>
      </c>
      <c r="M1243" s="24" t="str">
        <f>VLOOKUP(L1243,mês!A:B,2,0)</f>
        <v>Novembro</v>
      </c>
      <c r="N1243" s="24" t="str">
        <f t="shared" si="79"/>
        <v xml:space="preserve">SEG </v>
      </c>
    </row>
    <row r="1244" spans="1:14" ht="57" customHeight="1" x14ac:dyDescent="0.2">
      <c r="A1244" s="24" t="s">
        <v>1575</v>
      </c>
      <c r="B1244" s="25">
        <v>44594</v>
      </c>
      <c r="C1244" s="26">
        <v>15074</v>
      </c>
      <c r="D1244" s="26" t="s">
        <v>160</v>
      </c>
      <c r="E1244" s="27" t="s">
        <v>1576</v>
      </c>
      <c r="F1244" s="28" t="s">
        <v>1577</v>
      </c>
      <c r="G1244" s="26" t="s">
        <v>68</v>
      </c>
      <c r="H1244" s="29">
        <v>127264</v>
      </c>
      <c r="J1244" s="29">
        <f t="shared" si="76"/>
        <v>127264</v>
      </c>
      <c r="K1244" s="29">
        <f t="shared" si="77"/>
        <v>0</v>
      </c>
      <c r="L1244" s="24">
        <f t="shared" si="78"/>
        <v>2</v>
      </c>
      <c r="M1244" s="24" t="str">
        <f>VLOOKUP(L1244,mês!A:B,2,0)</f>
        <v>Fevereiro</v>
      </c>
      <c r="N1244" s="24" t="str">
        <f t="shared" si="79"/>
        <v xml:space="preserve">RINF </v>
      </c>
    </row>
    <row r="1245" spans="1:14" ht="57" customHeight="1" x14ac:dyDescent="0.2">
      <c r="A1245" s="24" t="s">
        <v>1575</v>
      </c>
      <c r="B1245" s="25">
        <v>44601</v>
      </c>
      <c r="C1245" s="26">
        <v>15092</v>
      </c>
      <c r="D1245" s="26" t="s">
        <v>160</v>
      </c>
      <c r="E1245" s="27" t="s">
        <v>75</v>
      </c>
      <c r="F1245" s="28" t="s">
        <v>1578</v>
      </c>
      <c r="G1245" s="26" t="s">
        <v>68</v>
      </c>
      <c r="H1245" s="29">
        <v>46998</v>
      </c>
      <c r="J1245" s="29">
        <f t="shared" si="76"/>
        <v>46998</v>
      </c>
      <c r="K1245" s="29">
        <f t="shared" si="77"/>
        <v>0</v>
      </c>
      <c r="L1245" s="24">
        <f t="shared" si="78"/>
        <v>2</v>
      </c>
      <c r="M1245" s="24" t="str">
        <f>VLOOKUP(L1245,mês!A:B,2,0)</f>
        <v>Fevereiro</v>
      </c>
      <c r="N1245" s="24" t="str">
        <f t="shared" si="79"/>
        <v xml:space="preserve">RINF </v>
      </c>
    </row>
    <row r="1246" spans="1:14" ht="57" customHeight="1" x14ac:dyDescent="0.2">
      <c r="A1246" s="24" t="s">
        <v>1575</v>
      </c>
      <c r="B1246" s="25">
        <v>44601</v>
      </c>
      <c r="C1246" s="26">
        <v>15091</v>
      </c>
      <c r="D1246" s="26" t="s">
        <v>160</v>
      </c>
      <c r="E1246" s="27" t="s">
        <v>75</v>
      </c>
      <c r="F1246" s="28" t="s">
        <v>1579</v>
      </c>
      <c r="G1246" s="26" t="s">
        <v>68</v>
      </c>
      <c r="H1246" s="29">
        <v>7954</v>
      </c>
      <c r="J1246" s="29">
        <f t="shared" si="76"/>
        <v>7954</v>
      </c>
      <c r="K1246" s="29">
        <f t="shared" si="77"/>
        <v>0</v>
      </c>
      <c r="L1246" s="24">
        <f t="shared" si="78"/>
        <v>2</v>
      </c>
      <c r="M1246" s="24" t="str">
        <f>VLOOKUP(L1246,mês!A:B,2,0)</f>
        <v>Fevereiro</v>
      </c>
      <c r="N1246" s="24" t="str">
        <f t="shared" si="79"/>
        <v xml:space="preserve">RINF </v>
      </c>
    </row>
    <row r="1247" spans="1:14" ht="57" customHeight="1" x14ac:dyDescent="0.2">
      <c r="A1247" s="24" t="s">
        <v>1575</v>
      </c>
      <c r="B1247" s="25">
        <v>44603</v>
      </c>
      <c r="C1247" s="26">
        <v>15131</v>
      </c>
      <c r="D1247" s="26" t="s">
        <v>160</v>
      </c>
      <c r="E1247" s="27" t="s">
        <v>75</v>
      </c>
      <c r="F1247" s="28" t="s">
        <v>1580</v>
      </c>
      <c r="G1247" s="26" t="s">
        <v>68</v>
      </c>
      <c r="H1247" s="29">
        <v>25625</v>
      </c>
      <c r="J1247" s="29">
        <f t="shared" si="76"/>
        <v>25625</v>
      </c>
      <c r="K1247" s="29">
        <f t="shared" si="77"/>
        <v>0</v>
      </c>
      <c r="L1247" s="24">
        <f t="shared" si="78"/>
        <v>2</v>
      </c>
      <c r="M1247" s="24" t="str">
        <f>VLOOKUP(L1247,mês!A:B,2,0)</f>
        <v>Fevereiro</v>
      </c>
      <c r="N1247" s="24" t="str">
        <f t="shared" si="79"/>
        <v xml:space="preserve">RINF </v>
      </c>
    </row>
    <row r="1248" spans="1:14" ht="57" customHeight="1" x14ac:dyDescent="0.2">
      <c r="A1248" s="24" t="s">
        <v>1575</v>
      </c>
      <c r="B1248" s="25">
        <v>44603</v>
      </c>
      <c r="C1248" s="26">
        <v>15132</v>
      </c>
      <c r="D1248" s="26" t="s">
        <v>160</v>
      </c>
      <c r="E1248" s="27" t="s">
        <v>1581</v>
      </c>
      <c r="F1248" s="28" t="s">
        <v>1582</v>
      </c>
      <c r="G1248" s="26" t="s">
        <v>68</v>
      </c>
      <c r="H1248" s="29">
        <v>79000</v>
      </c>
      <c r="J1248" s="29">
        <f t="shared" si="76"/>
        <v>79000</v>
      </c>
      <c r="K1248" s="29">
        <f t="shared" si="77"/>
        <v>0</v>
      </c>
      <c r="L1248" s="24">
        <f t="shared" si="78"/>
        <v>2</v>
      </c>
      <c r="M1248" s="24" t="str">
        <f>VLOOKUP(L1248,mês!A:B,2,0)</f>
        <v>Fevereiro</v>
      </c>
      <c r="N1248" s="24" t="str">
        <f t="shared" si="79"/>
        <v xml:space="preserve">RINF </v>
      </c>
    </row>
    <row r="1249" spans="1:14" ht="57" customHeight="1" x14ac:dyDescent="0.2">
      <c r="A1249" s="24" t="s">
        <v>1575</v>
      </c>
      <c r="B1249" s="25">
        <v>44603</v>
      </c>
      <c r="C1249" s="26">
        <v>15133</v>
      </c>
      <c r="D1249" s="26" t="s">
        <v>160</v>
      </c>
      <c r="E1249" s="27" t="s">
        <v>1583</v>
      </c>
      <c r="F1249" s="28" t="s">
        <v>1584</v>
      </c>
      <c r="G1249" s="26" t="s">
        <v>68</v>
      </c>
      <c r="H1249" s="29">
        <v>63632</v>
      </c>
      <c r="J1249" s="29">
        <f t="shared" si="76"/>
        <v>63632</v>
      </c>
      <c r="K1249" s="29">
        <f t="shared" si="77"/>
        <v>0</v>
      </c>
      <c r="L1249" s="24">
        <f t="shared" si="78"/>
        <v>2</v>
      </c>
      <c r="M1249" s="24" t="str">
        <f>VLOOKUP(L1249,mês!A:B,2,0)</f>
        <v>Fevereiro</v>
      </c>
      <c r="N1249" s="24" t="str">
        <f t="shared" si="79"/>
        <v xml:space="preserve">RINF </v>
      </c>
    </row>
    <row r="1250" spans="1:14" ht="57" customHeight="1" x14ac:dyDescent="0.2">
      <c r="A1250" s="24" t="s">
        <v>1575</v>
      </c>
      <c r="B1250" s="25">
        <v>44608</v>
      </c>
      <c r="C1250" s="26">
        <v>15149</v>
      </c>
      <c r="D1250" s="26" t="s">
        <v>160</v>
      </c>
      <c r="E1250" s="27" t="s">
        <v>1585</v>
      </c>
      <c r="F1250" s="28" t="s">
        <v>1586</v>
      </c>
      <c r="G1250" s="26" t="s">
        <v>68</v>
      </c>
      <c r="H1250" s="29">
        <v>42508.56</v>
      </c>
      <c r="J1250" s="29">
        <f t="shared" si="76"/>
        <v>42508.56</v>
      </c>
      <c r="K1250" s="29">
        <f t="shared" si="77"/>
        <v>0</v>
      </c>
      <c r="L1250" s="24">
        <f t="shared" si="78"/>
        <v>2</v>
      </c>
      <c r="M1250" s="24" t="str">
        <f>VLOOKUP(L1250,mês!A:B,2,0)</f>
        <v>Fevereiro</v>
      </c>
      <c r="N1250" s="24" t="str">
        <f t="shared" si="79"/>
        <v xml:space="preserve">RINF </v>
      </c>
    </row>
    <row r="1251" spans="1:14" ht="57" customHeight="1" x14ac:dyDescent="0.2">
      <c r="A1251" s="24" t="s">
        <v>1575</v>
      </c>
      <c r="B1251" s="25">
        <v>44616</v>
      </c>
      <c r="C1251" s="26">
        <v>15172</v>
      </c>
      <c r="D1251" s="26" t="s">
        <v>160</v>
      </c>
      <c r="E1251" s="27" t="s">
        <v>258</v>
      </c>
      <c r="F1251" s="28" t="s">
        <v>1587</v>
      </c>
      <c r="G1251" s="26" t="s">
        <v>68</v>
      </c>
      <c r="H1251" s="29">
        <v>130868</v>
      </c>
      <c r="J1251" s="29">
        <f t="shared" si="76"/>
        <v>130868</v>
      </c>
      <c r="K1251" s="29">
        <f t="shared" si="77"/>
        <v>0</v>
      </c>
      <c r="L1251" s="24">
        <f t="shared" si="78"/>
        <v>2</v>
      </c>
      <c r="M1251" s="24" t="str">
        <f>VLOOKUP(L1251,mês!A:B,2,0)</f>
        <v>Fevereiro</v>
      </c>
      <c r="N1251" s="24" t="str">
        <f t="shared" si="79"/>
        <v xml:space="preserve">RINF </v>
      </c>
    </row>
    <row r="1252" spans="1:14" ht="57" customHeight="1" x14ac:dyDescent="0.2">
      <c r="A1252" s="24" t="s">
        <v>1575</v>
      </c>
      <c r="B1252" s="25">
        <v>44627</v>
      </c>
      <c r="C1252" s="26">
        <v>15192</v>
      </c>
      <c r="D1252" s="26" t="s">
        <v>160</v>
      </c>
      <c r="E1252" s="27" t="s">
        <v>1588</v>
      </c>
      <c r="F1252" s="28" t="s">
        <v>1589</v>
      </c>
      <c r="G1252" s="26" t="s">
        <v>68</v>
      </c>
      <c r="H1252" s="29">
        <v>33525</v>
      </c>
      <c r="J1252" s="29">
        <f t="shared" si="76"/>
        <v>33525</v>
      </c>
      <c r="K1252" s="29">
        <f t="shared" si="77"/>
        <v>0</v>
      </c>
      <c r="L1252" s="24">
        <f t="shared" si="78"/>
        <v>3</v>
      </c>
      <c r="M1252" s="24" t="str">
        <f>VLOOKUP(L1252,mês!A:B,2,0)</f>
        <v>Março</v>
      </c>
      <c r="N1252" s="24" t="str">
        <f t="shared" si="79"/>
        <v xml:space="preserve">RINF </v>
      </c>
    </row>
    <row r="1253" spans="1:14" ht="57" customHeight="1" x14ac:dyDescent="0.2">
      <c r="A1253" s="24" t="s">
        <v>1575</v>
      </c>
      <c r="B1253" s="25">
        <v>44627</v>
      </c>
      <c r="C1253" s="26">
        <v>15191</v>
      </c>
      <c r="D1253" s="26" t="s">
        <v>160</v>
      </c>
      <c r="E1253" s="27" t="s">
        <v>1585</v>
      </c>
      <c r="F1253" s="28" t="s">
        <v>1590</v>
      </c>
      <c r="G1253" s="26" t="s">
        <v>68</v>
      </c>
      <c r="H1253" s="29">
        <v>15470</v>
      </c>
      <c r="J1253" s="29">
        <f t="shared" si="76"/>
        <v>15470</v>
      </c>
      <c r="K1253" s="29">
        <f t="shared" si="77"/>
        <v>0</v>
      </c>
      <c r="L1253" s="24">
        <f t="shared" si="78"/>
        <v>3</v>
      </c>
      <c r="M1253" s="24" t="str">
        <f>VLOOKUP(L1253,mês!A:B,2,0)</f>
        <v>Março</v>
      </c>
      <c r="N1253" s="24" t="str">
        <f t="shared" si="79"/>
        <v xml:space="preserve">RINF </v>
      </c>
    </row>
    <row r="1254" spans="1:14" ht="57" customHeight="1" x14ac:dyDescent="0.2">
      <c r="A1254" s="24" t="s">
        <v>1575</v>
      </c>
      <c r="B1254" s="25">
        <v>44628</v>
      </c>
      <c r="C1254" s="26">
        <v>15195</v>
      </c>
      <c r="D1254" s="26" t="s">
        <v>160</v>
      </c>
      <c r="E1254" s="27" t="s">
        <v>75</v>
      </c>
      <c r="F1254" s="28" t="s">
        <v>1591</v>
      </c>
      <c r="G1254" s="26" t="s">
        <v>68</v>
      </c>
      <c r="H1254" s="29">
        <v>863.72</v>
      </c>
      <c r="J1254" s="29">
        <f t="shared" si="76"/>
        <v>863.72</v>
      </c>
      <c r="K1254" s="29">
        <f t="shared" si="77"/>
        <v>0</v>
      </c>
      <c r="L1254" s="24">
        <f t="shared" si="78"/>
        <v>3</v>
      </c>
      <c r="M1254" s="24" t="str">
        <f>VLOOKUP(L1254,mês!A:B,2,0)</f>
        <v>Março</v>
      </c>
      <c r="N1254" s="24" t="str">
        <f t="shared" si="79"/>
        <v xml:space="preserve">RINF </v>
      </c>
    </row>
    <row r="1255" spans="1:14" ht="57" customHeight="1" x14ac:dyDescent="0.2">
      <c r="A1255" s="24" t="s">
        <v>1575</v>
      </c>
      <c r="B1255" s="25">
        <v>44648</v>
      </c>
      <c r="C1255" s="26">
        <v>15274</v>
      </c>
      <c r="D1255" s="26" t="s">
        <v>65</v>
      </c>
      <c r="E1255" s="27" t="s">
        <v>1585</v>
      </c>
      <c r="F1255" s="28" t="s">
        <v>1592</v>
      </c>
      <c r="G1255" s="26" t="s">
        <v>68</v>
      </c>
      <c r="H1255" s="29">
        <v>59787</v>
      </c>
      <c r="J1255" s="29">
        <f t="shared" si="76"/>
        <v>59787</v>
      </c>
      <c r="K1255" s="29">
        <f t="shared" si="77"/>
        <v>0</v>
      </c>
      <c r="L1255" s="24">
        <f t="shared" si="78"/>
        <v>3</v>
      </c>
      <c r="M1255" s="24" t="str">
        <f>VLOOKUP(L1255,mês!A:B,2,0)</f>
        <v>Março</v>
      </c>
      <c r="N1255" s="24" t="str">
        <f t="shared" si="79"/>
        <v xml:space="preserve">RINF </v>
      </c>
    </row>
    <row r="1256" spans="1:14" ht="57" customHeight="1" x14ac:dyDescent="0.2">
      <c r="A1256" s="24" t="s">
        <v>1575</v>
      </c>
      <c r="B1256" s="25">
        <v>44676</v>
      </c>
      <c r="C1256" s="26">
        <v>15391</v>
      </c>
      <c r="D1256" s="26" t="s">
        <v>160</v>
      </c>
      <c r="E1256" s="27" t="s">
        <v>1593</v>
      </c>
      <c r="F1256" s="28" t="s">
        <v>1594</v>
      </c>
      <c r="G1256" s="26" t="s">
        <v>68</v>
      </c>
      <c r="H1256" s="29">
        <v>8637.2000000000007</v>
      </c>
      <c r="J1256" s="29">
        <f t="shared" si="76"/>
        <v>8637.2000000000007</v>
      </c>
      <c r="K1256" s="29">
        <f t="shared" si="77"/>
        <v>0</v>
      </c>
      <c r="L1256" s="24">
        <f t="shared" si="78"/>
        <v>4</v>
      </c>
      <c r="M1256" s="24" t="str">
        <f>VLOOKUP(L1256,mês!A:B,2,0)</f>
        <v>Abril</v>
      </c>
      <c r="N1256" s="24" t="str">
        <f t="shared" si="79"/>
        <v xml:space="preserve">RINF </v>
      </c>
    </row>
    <row r="1257" spans="1:14" ht="57" customHeight="1" x14ac:dyDescent="0.2">
      <c r="A1257" s="24" t="s">
        <v>1575</v>
      </c>
      <c r="B1257" s="25">
        <v>44684</v>
      </c>
      <c r="C1257" s="26">
        <v>15455</v>
      </c>
      <c r="D1257" s="26" t="s">
        <v>160</v>
      </c>
      <c r="E1257" s="27" t="s">
        <v>1595</v>
      </c>
      <c r="F1257" s="28" t="s">
        <v>1596</v>
      </c>
      <c r="G1257" s="26" t="s">
        <v>68</v>
      </c>
      <c r="H1257" s="29">
        <v>125528.9</v>
      </c>
      <c r="J1257" s="29">
        <f t="shared" si="76"/>
        <v>125528.9</v>
      </c>
      <c r="K1257" s="29">
        <f t="shared" si="77"/>
        <v>0</v>
      </c>
      <c r="L1257" s="24">
        <f t="shared" si="78"/>
        <v>5</v>
      </c>
      <c r="M1257" s="24" t="str">
        <f>VLOOKUP(L1257,mês!A:B,2,0)</f>
        <v>Maio</v>
      </c>
      <c r="N1257" s="24" t="str">
        <f t="shared" si="79"/>
        <v xml:space="preserve">RINF </v>
      </c>
    </row>
    <row r="1258" spans="1:14" ht="57" customHeight="1" x14ac:dyDescent="0.2">
      <c r="A1258" s="24" t="s">
        <v>1575</v>
      </c>
      <c r="B1258" s="25">
        <v>44687</v>
      </c>
      <c r="C1258" s="26">
        <v>15494</v>
      </c>
      <c r="D1258" s="26" t="s">
        <v>160</v>
      </c>
      <c r="E1258" s="27" t="s">
        <v>75</v>
      </c>
      <c r="F1258" s="28" t="s">
        <v>1597</v>
      </c>
      <c r="G1258" s="26" t="s">
        <v>68</v>
      </c>
      <c r="H1258" s="29">
        <v>9825</v>
      </c>
      <c r="J1258" s="29">
        <f t="shared" si="76"/>
        <v>9825</v>
      </c>
      <c r="K1258" s="29">
        <f t="shared" si="77"/>
        <v>0</v>
      </c>
      <c r="L1258" s="24">
        <f t="shared" si="78"/>
        <v>5</v>
      </c>
      <c r="M1258" s="24" t="str">
        <f>VLOOKUP(L1258,mês!A:B,2,0)</f>
        <v>Maio</v>
      </c>
      <c r="N1258" s="24" t="str">
        <f t="shared" si="79"/>
        <v xml:space="preserve">RINF </v>
      </c>
    </row>
    <row r="1259" spans="1:14" ht="57" customHeight="1" x14ac:dyDescent="0.2">
      <c r="A1259" s="24" t="s">
        <v>1575</v>
      </c>
      <c r="B1259" s="25">
        <v>44687</v>
      </c>
      <c r="C1259" s="26">
        <v>15495</v>
      </c>
      <c r="D1259" s="26" t="s">
        <v>160</v>
      </c>
      <c r="E1259" s="27" t="s">
        <v>75</v>
      </c>
      <c r="F1259" s="28" t="s">
        <v>1598</v>
      </c>
      <c r="G1259" s="26" t="s">
        <v>68</v>
      </c>
      <c r="H1259" s="29">
        <v>14370</v>
      </c>
      <c r="J1259" s="29">
        <f t="shared" si="76"/>
        <v>14370</v>
      </c>
      <c r="K1259" s="29">
        <f t="shared" si="77"/>
        <v>0</v>
      </c>
      <c r="L1259" s="24">
        <f t="shared" si="78"/>
        <v>5</v>
      </c>
      <c r="M1259" s="24" t="str">
        <f>VLOOKUP(L1259,mês!A:B,2,0)</f>
        <v>Maio</v>
      </c>
      <c r="N1259" s="24" t="str">
        <f t="shared" si="79"/>
        <v xml:space="preserve">RINF </v>
      </c>
    </row>
    <row r="1260" spans="1:14" ht="57" customHeight="1" x14ac:dyDescent="0.2">
      <c r="A1260" s="24" t="s">
        <v>1575</v>
      </c>
      <c r="B1260" s="25">
        <v>44687</v>
      </c>
      <c r="C1260" s="26">
        <v>15496</v>
      </c>
      <c r="D1260" s="26" t="s">
        <v>160</v>
      </c>
      <c r="E1260" s="27" t="s">
        <v>1599</v>
      </c>
      <c r="F1260" s="28" t="s">
        <v>1600</v>
      </c>
      <c r="G1260" s="26" t="s">
        <v>68</v>
      </c>
      <c r="H1260" s="29">
        <v>31332</v>
      </c>
      <c r="J1260" s="29">
        <f t="shared" si="76"/>
        <v>31332</v>
      </c>
      <c r="K1260" s="29">
        <f t="shared" si="77"/>
        <v>0</v>
      </c>
      <c r="L1260" s="24">
        <f t="shared" si="78"/>
        <v>5</v>
      </c>
      <c r="M1260" s="24" t="str">
        <f>VLOOKUP(L1260,mês!A:B,2,0)</f>
        <v>Maio</v>
      </c>
      <c r="N1260" s="24" t="str">
        <f t="shared" si="79"/>
        <v xml:space="preserve">RINF </v>
      </c>
    </row>
    <row r="1261" spans="1:14" ht="57" customHeight="1" x14ac:dyDescent="0.2">
      <c r="A1261" s="24" t="s">
        <v>1575</v>
      </c>
      <c r="B1261" s="25">
        <v>44691</v>
      </c>
      <c r="C1261" s="26">
        <v>15510</v>
      </c>
      <c r="D1261" s="26" t="s">
        <v>160</v>
      </c>
      <c r="E1261" s="27" t="s">
        <v>1601</v>
      </c>
      <c r="F1261" s="28" t="s">
        <v>1602</v>
      </c>
      <c r="G1261" s="26" t="s">
        <v>68</v>
      </c>
      <c r="H1261" s="29">
        <v>47400</v>
      </c>
      <c r="J1261" s="29">
        <f t="shared" si="76"/>
        <v>47400</v>
      </c>
      <c r="K1261" s="29">
        <f t="shared" si="77"/>
        <v>0</v>
      </c>
      <c r="L1261" s="24">
        <f t="shared" si="78"/>
        <v>5</v>
      </c>
      <c r="M1261" s="24" t="str">
        <f>VLOOKUP(L1261,mês!A:B,2,0)</f>
        <v>Maio</v>
      </c>
      <c r="N1261" s="24" t="str">
        <f t="shared" si="79"/>
        <v xml:space="preserve">RINF </v>
      </c>
    </row>
    <row r="1262" spans="1:14" ht="57" customHeight="1" x14ac:dyDescent="0.2">
      <c r="A1262" s="24" t="s">
        <v>1575</v>
      </c>
      <c r="B1262" s="25">
        <v>44691</v>
      </c>
      <c r="C1262" s="26">
        <v>15519</v>
      </c>
      <c r="D1262" s="26" t="s">
        <v>160</v>
      </c>
      <c r="E1262" s="27" t="s">
        <v>1603</v>
      </c>
      <c r="F1262" s="28" t="s">
        <v>1604</v>
      </c>
      <c r="G1262" s="26" t="s">
        <v>68</v>
      </c>
      <c r="H1262" s="29">
        <v>77543.25</v>
      </c>
      <c r="J1262" s="29">
        <f t="shared" si="76"/>
        <v>77543.25</v>
      </c>
      <c r="K1262" s="29">
        <f t="shared" si="77"/>
        <v>0</v>
      </c>
      <c r="L1262" s="24">
        <f t="shared" si="78"/>
        <v>5</v>
      </c>
      <c r="M1262" s="24" t="str">
        <f>VLOOKUP(L1262,mês!A:B,2,0)</f>
        <v>Maio</v>
      </c>
      <c r="N1262" s="24" t="str">
        <f t="shared" si="79"/>
        <v xml:space="preserve">RINF </v>
      </c>
    </row>
    <row r="1263" spans="1:14" ht="57" customHeight="1" x14ac:dyDescent="0.2">
      <c r="A1263" s="24" t="s">
        <v>1575</v>
      </c>
      <c r="B1263" s="25">
        <v>44698</v>
      </c>
      <c r="C1263" s="26">
        <v>15592</v>
      </c>
      <c r="D1263" s="26" t="s">
        <v>65</v>
      </c>
      <c r="E1263" s="27" t="s">
        <v>1603</v>
      </c>
      <c r="F1263" s="28" t="s">
        <v>1605</v>
      </c>
      <c r="G1263" s="26" t="s">
        <v>68</v>
      </c>
      <c r="H1263" s="29">
        <v>2745</v>
      </c>
      <c r="J1263" s="29">
        <f t="shared" si="76"/>
        <v>2745</v>
      </c>
      <c r="K1263" s="29">
        <f t="shared" si="77"/>
        <v>0</v>
      </c>
      <c r="L1263" s="24">
        <f t="shared" si="78"/>
        <v>5</v>
      </c>
      <c r="M1263" s="24" t="str">
        <f>VLOOKUP(L1263,mês!A:B,2,0)</f>
        <v>Maio</v>
      </c>
      <c r="N1263" s="24" t="str">
        <f t="shared" si="79"/>
        <v xml:space="preserve">RINF </v>
      </c>
    </row>
    <row r="1264" spans="1:14" ht="57" customHeight="1" x14ac:dyDescent="0.2">
      <c r="A1264" s="24" t="s">
        <v>1575</v>
      </c>
      <c r="B1264" s="25">
        <v>44698</v>
      </c>
      <c r="C1264" s="26">
        <v>15593</v>
      </c>
      <c r="D1264" s="26" t="s">
        <v>160</v>
      </c>
      <c r="E1264" s="27" t="s">
        <v>75</v>
      </c>
      <c r="F1264" s="28" t="s">
        <v>1606</v>
      </c>
      <c r="G1264" s="26" t="s">
        <v>68</v>
      </c>
      <c r="H1264" s="29">
        <v>517260</v>
      </c>
      <c r="J1264" s="29">
        <f t="shared" si="76"/>
        <v>517260</v>
      </c>
      <c r="K1264" s="29">
        <f t="shared" si="77"/>
        <v>0</v>
      </c>
      <c r="L1264" s="24">
        <f t="shared" si="78"/>
        <v>5</v>
      </c>
      <c r="M1264" s="24" t="str">
        <f>VLOOKUP(L1264,mês!A:B,2,0)</f>
        <v>Maio</v>
      </c>
      <c r="N1264" s="24" t="str">
        <f t="shared" si="79"/>
        <v xml:space="preserve">RINF </v>
      </c>
    </row>
    <row r="1265" spans="1:14" ht="57" customHeight="1" x14ac:dyDescent="0.2">
      <c r="A1265" s="24" t="s">
        <v>1575</v>
      </c>
      <c r="B1265" s="25">
        <v>44698</v>
      </c>
      <c r="C1265" s="26">
        <v>15596</v>
      </c>
      <c r="D1265" s="26" t="s">
        <v>160</v>
      </c>
      <c r="E1265" s="27" t="s">
        <v>1571</v>
      </c>
      <c r="F1265" s="28" t="s">
        <v>1607</v>
      </c>
      <c r="G1265" s="26" t="s">
        <v>68</v>
      </c>
      <c r="H1265" s="29">
        <v>46998</v>
      </c>
      <c r="J1265" s="29">
        <f t="shared" si="76"/>
        <v>46998</v>
      </c>
      <c r="K1265" s="29">
        <f t="shared" si="77"/>
        <v>0</v>
      </c>
      <c r="L1265" s="24">
        <f t="shared" si="78"/>
        <v>5</v>
      </c>
      <c r="M1265" s="24" t="str">
        <f>VLOOKUP(L1265,mês!A:B,2,0)</f>
        <v>Maio</v>
      </c>
      <c r="N1265" s="24" t="str">
        <f t="shared" si="79"/>
        <v xml:space="preserve">RINF </v>
      </c>
    </row>
    <row r="1266" spans="1:14" ht="57" customHeight="1" x14ac:dyDescent="0.2">
      <c r="A1266" s="24" t="s">
        <v>1575</v>
      </c>
      <c r="B1266" s="25">
        <v>44704</v>
      </c>
      <c r="C1266" s="26">
        <v>15616</v>
      </c>
      <c r="D1266" s="26" t="s">
        <v>160</v>
      </c>
      <c r="E1266" s="27" t="s">
        <v>1608</v>
      </c>
      <c r="F1266" s="28" t="s">
        <v>1609</v>
      </c>
      <c r="G1266" s="26" t="s">
        <v>68</v>
      </c>
      <c r="H1266" s="29">
        <v>3120</v>
      </c>
      <c r="J1266" s="29">
        <f t="shared" si="76"/>
        <v>3120</v>
      </c>
      <c r="K1266" s="29">
        <f t="shared" si="77"/>
        <v>0</v>
      </c>
      <c r="L1266" s="24">
        <f t="shared" si="78"/>
        <v>5</v>
      </c>
      <c r="M1266" s="24" t="str">
        <f>VLOOKUP(L1266,mês!A:B,2,0)</f>
        <v>Maio</v>
      </c>
      <c r="N1266" s="24" t="str">
        <f t="shared" si="79"/>
        <v xml:space="preserve">RINF </v>
      </c>
    </row>
    <row r="1267" spans="1:14" ht="57" customHeight="1" x14ac:dyDescent="0.2">
      <c r="A1267" s="24" t="s">
        <v>1575</v>
      </c>
      <c r="B1267" s="25">
        <v>44727</v>
      </c>
      <c r="C1267" s="26">
        <v>15678</v>
      </c>
      <c r="D1267" s="26" t="s">
        <v>160</v>
      </c>
      <c r="E1267" s="27" t="s">
        <v>1610</v>
      </c>
      <c r="F1267" s="28" t="s">
        <v>1611</v>
      </c>
      <c r="G1267" s="26" t="s">
        <v>68</v>
      </c>
      <c r="H1267" s="29">
        <v>457.5</v>
      </c>
      <c r="J1267" s="29">
        <f t="shared" si="76"/>
        <v>457.5</v>
      </c>
      <c r="K1267" s="29">
        <f t="shared" si="77"/>
        <v>0</v>
      </c>
      <c r="L1267" s="24">
        <f t="shared" si="78"/>
        <v>6</v>
      </c>
      <c r="M1267" s="24" t="str">
        <f>VLOOKUP(L1267,mês!A:B,2,0)</f>
        <v>Junho</v>
      </c>
      <c r="N1267" s="24" t="str">
        <f t="shared" si="79"/>
        <v xml:space="preserve">RINF </v>
      </c>
    </row>
    <row r="1268" spans="1:14" ht="57" customHeight="1" x14ac:dyDescent="0.2">
      <c r="A1268" s="24" t="s">
        <v>1575</v>
      </c>
      <c r="B1268" s="25">
        <v>44791</v>
      </c>
      <c r="C1268" s="26">
        <v>15879</v>
      </c>
      <c r="D1268" s="26" t="s">
        <v>65</v>
      </c>
      <c r="E1268" s="27" t="s">
        <v>1612</v>
      </c>
      <c r="F1268" s="28" t="s">
        <v>1613</v>
      </c>
      <c r="G1268" s="26" t="s">
        <v>68</v>
      </c>
      <c r="H1268" s="29">
        <v>28356</v>
      </c>
      <c r="J1268" s="29">
        <f t="shared" si="76"/>
        <v>28356</v>
      </c>
      <c r="K1268" s="29">
        <f t="shared" si="77"/>
        <v>0</v>
      </c>
      <c r="L1268" s="24">
        <f t="shared" si="78"/>
        <v>8</v>
      </c>
      <c r="M1268" s="24" t="str">
        <f>VLOOKUP(L1268,mês!A:B,2,0)</f>
        <v>Agosto</v>
      </c>
      <c r="N1268" s="24" t="str">
        <f t="shared" si="79"/>
        <v xml:space="preserve">RINF </v>
      </c>
    </row>
    <row r="1269" spans="1:14" ht="57" customHeight="1" x14ac:dyDescent="0.2">
      <c r="A1269" s="24" t="s">
        <v>1575</v>
      </c>
      <c r="B1269" s="25">
        <v>44851</v>
      </c>
      <c r="C1269" s="26">
        <v>16216</v>
      </c>
      <c r="D1269" s="26" t="s">
        <v>65</v>
      </c>
      <c r="E1269" s="27" t="s">
        <v>66</v>
      </c>
      <c r="F1269" s="28" t="s">
        <v>1614</v>
      </c>
      <c r="G1269" s="26" t="s">
        <v>68</v>
      </c>
      <c r="H1269" s="29">
        <v>563.13</v>
      </c>
      <c r="J1269" s="29">
        <f t="shared" si="76"/>
        <v>563.13</v>
      </c>
      <c r="K1269" s="29">
        <f t="shared" si="77"/>
        <v>0</v>
      </c>
      <c r="L1269" s="24">
        <f t="shared" si="78"/>
        <v>10</v>
      </c>
      <c r="M1269" s="24" t="str">
        <f>VLOOKUP(L1269,mês!A:B,2,0)</f>
        <v>Outubro</v>
      </c>
      <c r="N1269" s="24" t="str">
        <f t="shared" si="79"/>
        <v xml:space="preserve">RINF </v>
      </c>
    </row>
    <row r="1270" spans="1:14" ht="57" customHeight="1" x14ac:dyDescent="0.2">
      <c r="A1270" s="24" t="s">
        <v>1615</v>
      </c>
      <c r="B1270" s="25">
        <v>44651</v>
      </c>
      <c r="C1270" s="26">
        <v>15298</v>
      </c>
      <c r="D1270" s="26" t="s">
        <v>65</v>
      </c>
      <c r="E1270" s="27" t="s">
        <v>421</v>
      </c>
      <c r="F1270" s="28" t="s">
        <v>1616</v>
      </c>
      <c r="G1270" s="26" t="s">
        <v>68</v>
      </c>
      <c r="H1270" s="29">
        <v>2375.25</v>
      </c>
      <c r="J1270" s="29">
        <f t="shared" si="76"/>
        <v>2375.25</v>
      </c>
      <c r="K1270" s="29">
        <f t="shared" si="77"/>
        <v>0</v>
      </c>
      <c r="L1270" s="24">
        <f t="shared" si="78"/>
        <v>3</v>
      </c>
      <c r="M1270" s="24" t="str">
        <f>VLOOKUP(L1270,mês!A:B,2,0)</f>
        <v>Março</v>
      </c>
      <c r="N1270" s="24" t="str">
        <f t="shared" si="79"/>
        <v xml:space="preserve">RD </v>
      </c>
    </row>
    <row r="1271" spans="1:14" ht="57" customHeight="1" x14ac:dyDescent="0.2">
      <c r="A1271" s="24" t="s">
        <v>1617</v>
      </c>
      <c r="B1271" s="25">
        <v>44588</v>
      </c>
      <c r="C1271" s="26">
        <v>15060</v>
      </c>
      <c r="D1271" s="26" t="s">
        <v>151</v>
      </c>
      <c r="E1271" s="27" t="s">
        <v>1618</v>
      </c>
      <c r="F1271" s="28" t="s">
        <v>1619</v>
      </c>
      <c r="G1271" s="26" t="s">
        <v>68</v>
      </c>
      <c r="H1271" s="29">
        <v>259.02</v>
      </c>
      <c r="J1271" s="29">
        <f t="shared" si="76"/>
        <v>259.02</v>
      </c>
      <c r="K1271" s="29">
        <f t="shared" si="77"/>
        <v>0</v>
      </c>
      <c r="L1271" s="24">
        <f t="shared" si="78"/>
        <v>1</v>
      </c>
      <c r="M1271" s="24" t="str">
        <f>VLOOKUP(L1271,mês!A:B,2,0)</f>
        <v>Janeiro</v>
      </c>
      <c r="N1271" s="24" t="str">
        <f t="shared" si="79"/>
        <v xml:space="preserve">RI </v>
      </c>
    </row>
    <row r="1272" spans="1:14" ht="57" customHeight="1" x14ac:dyDescent="0.2">
      <c r="A1272" s="24" t="s">
        <v>1617</v>
      </c>
      <c r="B1272" s="25">
        <v>44603</v>
      </c>
      <c r="C1272" s="26">
        <v>15129</v>
      </c>
      <c r="D1272" s="26" t="s">
        <v>151</v>
      </c>
      <c r="E1272" s="27" t="s">
        <v>1620</v>
      </c>
      <c r="F1272" s="28" t="s">
        <v>1621</v>
      </c>
      <c r="G1272" s="26" t="s">
        <v>68</v>
      </c>
      <c r="H1272" s="29">
        <v>204.48</v>
      </c>
      <c r="J1272" s="29">
        <f t="shared" si="76"/>
        <v>204.48</v>
      </c>
      <c r="K1272" s="29">
        <f t="shared" si="77"/>
        <v>0</v>
      </c>
      <c r="L1272" s="24">
        <f t="shared" si="78"/>
        <v>2</v>
      </c>
      <c r="M1272" s="24" t="str">
        <f>VLOOKUP(L1272,mês!A:B,2,0)</f>
        <v>Fevereiro</v>
      </c>
      <c r="N1272" s="24" t="str">
        <f t="shared" si="79"/>
        <v xml:space="preserve">RI </v>
      </c>
    </row>
    <row r="1273" spans="1:14" ht="57" customHeight="1" x14ac:dyDescent="0.2">
      <c r="A1273" s="24" t="s">
        <v>1617</v>
      </c>
      <c r="B1273" s="25">
        <v>44603</v>
      </c>
      <c r="C1273" s="26">
        <v>15136</v>
      </c>
      <c r="D1273" s="26" t="s">
        <v>151</v>
      </c>
      <c r="E1273" s="27" t="s">
        <v>1622</v>
      </c>
      <c r="F1273" s="28" t="s">
        <v>1623</v>
      </c>
      <c r="G1273" s="26" t="s">
        <v>68</v>
      </c>
      <c r="H1273" s="29">
        <v>752</v>
      </c>
      <c r="J1273" s="29">
        <f t="shared" si="76"/>
        <v>752</v>
      </c>
      <c r="K1273" s="29">
        <f t="shared" si="77"/>
        <v>0</v>
      </c>
      <c r="L1273" s="24">
        <f t="shared" si="78"/>
        <v>2</v>
      </c>
      <c r="M1273" s="24" t="str">
        <f>VLOOKUP(L1273,mês!A:B,2,0)</f>
        <v>Fevereiro</v>
      </c>
      <c r="N1273" s="24" t="str">
        <f t="shared" si="79"/>
        <v xml:space="preserve">RI </v>
      </c>
    </row>
    <row r="1274" spans="1:14" ht="57" customHeight="1" x14ac:dyDescent="0.2">
      <c r="A1274" s="24" t="s">
        <v>1617</v>
      </c>
      <c r="B1274" s="25">
        <v>44606</v>
      </c>
      <c r="C1274" s="26">
        <v>15141</v>
      </c>
      <c r="D1274" s="26" t="s">
        <v>151</v>
      </c>
      <c r="E1274" s="27" t="s">
        <v>1624</v>
      </c>
      <c r="F1274" s="28" t="s">
        <v>1625</v>
      </c>
      <c r="G1274" s="26" t="s">
        <v>68</v>
      </c>
      <c r="H1274" s="29">
        <v>1798.77</v>
      </c>
      <c r="J1274" s="29">
        <f t="shared" si="76"/>
        <v>1798.77</v>
      </c>
      <c r="K1274" s="29">
        <f t="shared" si="77"/>
        <v>0</v>
      </c>
      <c r="L1274" s="24">
        <f t="shared" si="78"/>
        <v>2</v>
      </c>
      <c r="M1274" s="24" t="str">
        <f>VLOOKUP(L1274,mês!A:B,2,0)</f>
        <v>Fevereiro</v>
      </c>
      <c r="N1274" s="24" t="str">
        <f t="shared" si="79"/>
        <v xml:space="preserve">RI </v>
      </c>
    </row>
    <row r="1275" spans="1:14" ht="57" customHeight="1" x14ac:dyDescent="0.2">
      <c r="A1275" s="24" t="s">
        <v>1617</v>
      </c>
      <c r="B1275" s="25">
        <v>44607</v>
      </c>
      <c r="C1275" s="26">
        <v>15144</v>
      </c>
      <c r="D1275" s="26" t="s">
        <v>151</v>
      </c>
      <c r="E1275" s="27" t="s">
        <v>1626</v>
      </c>
      <c r="F1275" s="28" t="s">
        <v>1627</v>
      </c>
      <c r="G1275" s="26" t="s">
        <v>68</v>
      </c>
      <c r="H1275" s="29">
        <v>138</v>
      </c>
      <c r="J1275" s="29">
        <f t="shared" si="76"/>
        <v>138</v>
      </c>
      <c r="K1275" s="29">
        <f t="shared" si="77"/>
        <v>0</v>
      </c>
      <c r="L1275" s="24">
        <f t="shared" si="78"/>
        <v>2</v>
      </c>
      <c r="M1275" s="24" t="str">
        <f>VLOOKUP(L1275,mês!A:B,2,0)</f>
        <v>Fevereiro</v>
      </c>
      <c r="N1275" s="24" t="str">
        <f t="shared" si="79"/>
        <v xml:space="preserve">RI </v>
      </c>
    </row>
    <row r="1276" spans="1:14" ht="57" customHeight="1" x14ac:dyDescent="0.2">
      <c r="A1276" s="24" t="s">
        <v>1617</v>
      </c>
      <c r="B1276" s="25">
        <v>44607</v>
      </c>
      <c r="C1276" s="26">
        <v>15145</v>
      </c>
      <c r="D1276" s="26" t="s">
        <v>151</v>
      </c>
      <c r="E1276" s="27" t="s">
        <v>1626</v>
      </c>
      <c r="F1276" s="28" t="s">
        <v>1627</v>
      </c>
      <c r="G1276" s="26" t="s">
        <v>68</v>
      </c>
      <c r="H1276" s="29">
        <v>257.51</v>
      </c>
      <c r="J1276" s="29">
        <f t="shared" si="76"/>
        <v>257.51</v>
      </c>
      <c r="K1276" s="29">
        <f t="shared" si="77"/>
        <v>0</v>
      </c>
      <c r="L1276" s="24">
        <f t="shared" si="78"/>
        <v>2</v>
      </c>
      <c r="M1276" s="24" t="str">
        <f>VLOOKUP(L1276,mês!A:B,2,0)</f>
        <v>Fevereiro</v>
      </c>
      <c r="N1276" s="24" t="str">
        <f t="shared" si="79"/>
        <v xml:space="preserve">RI </v>
      </c>
    </row>
    <row r="1277" spans="1:14" ht="57" customHeight="1" x14ac:dyDescent="0.2">
      <c r="A1277" s="24" t="s">
        <v>1617</v>
      </c>
      <c r="B1277" s="25">
        <v>44615</v>
      </c>
      <c r="C1277" s="26">
        <v>15163</v>
      </c>
      <c r="D1277" s="26" t="s">
        <v>151</v>
      </c>
      <c r="E1277" s="27" t="s">
        <v>1626</v>
      </c>
      <c r="F1277" s="28" t="s">
        <v>1628</v>
      </c>
      <c r="G1277" s="26" t="s">
        <v>68</v>
      </c>
      <c r="H1277" s="29">
        <v>209.1</v>
      </c>
      <c r="J1277" s="29">
        <f t="shared" si="76"/>
        <v>209.1</v>
      </c>
      <c r="K1277" s="29">
        <f t="shared" si="77"/>
        <v>0</v>
      </c>
      <c r="L1277" s="24">
        <f t="shared" si="78"/>
        <v>2</v>
      </c>
      <c r="M1277" s="24" t="str">
        <f>VLOOKUP(L1277,mês!A:B,2,0)</f>
        <v>Fevereiro</v>
      </c>
      <c r="N1277" s="24" t="str">
        <f t="shared" si="79"/>
        <v xml:space="preserve">RI </v>
      </c>
    </row>
    <row r="1278" spans="1:14" ht="57" customHeight="1" x14ac:dyDescent="0.2">
      <c r="A1278" s="24" t="s">
        <v>1617</v>
      </c>
      <c r="B1278" s="25">
        <v>44617</v>
      </c>
      <c r="C1278" s="26">
        <v>15162</v>
      </c>
      <c r="D1278" s="26" t="s">
        <v>151</v>
      </c>
      <c r="E1278" s="27" t="s">
        <v>1626</v>
      </c>
      <c r="F1278" s="28" t="s">
        <v>1629</v>
      </c>
      <c r="G1278" s="26" t="s">
        <v>68</v>
      </c>
      <c r="H1278" s="29">
        <v>419.91</v>
      </c>
      <c r="J1278" s="29">
        <f t="shared" si="76"/>
        <v>419.91</v>
      </c>
      <c r="K1278" s="29">
        <f t="shared" si="77"/>
        <v>0</v>
      </c>
      <c r="L1278" s="24">
        <f t="shared" si="78"/>
        <v>2</v>
      </c>
      <c r="M1278" s="24" t="str">
        <f>VLOOKUP(L1278,mês!A:B,2,0)</f>
        <v>Fevereiro</v>
      </c>
      <c r="N1278" s="24" t="str">
        <f t="shared" si="79"/>
        <v xml:space="preserve">RI </v>
      </c>
    </row>
    <row r="1279" spans="1:14" ht="57" customHeight="1" x14ac:dyDescent="0.2">
      <c r="A1279" s="24" t="s">
        <v>1617</v>
      </c>
      <c r="B1279" s="25">
        <v>44617</v>
      </c>
      <c r="C1279" s="26">
        <v>15168</v>
      </c>
      <c r="D1279" s="26" t="s">
        <v>151</v>
      </c>
      <c r="E1279" s="27" t="s">
        <v>1620</v>
      </c>
      <c r="F1279" s="28" t="s">
        <v>1630</v>
      </c>
      <c r="G1279" s="26" t="s">
        <v>68</v>
      </c>
      <c r="H1279" s="29">
        <v>300.22000000000003</v>
      </c>
      <c r="J1279" s="29">
        <f t="shared" si="76"/>
        <v>300.22000000000003</v>
      </c>
      <c r="K1279" s="29">
        <f t="shared" si="77"/>
        <v>0</v>
      </c>
      <c r="L1279" s="24">
        <f t="shared" si="78"/>
        <v>2</v>
      </c>
      <c r="M1279" s="24" t="str">
        <f>VLOOKUP(L1279,mês!A:B,2,0)</f>
        <v>Fevereiro</v>
      </c>
      <c r="N1279" s="24" t="str">
        <f t="shared" si="79"/>
        <v xml:space="preserve">RI </v>
      </c>
    </row>
    <row r="1280" spans="1:14" ht="57" customHeight="1" x14ac:dyDescent="0.2">
      <c r="A1280" s="24" t="s">
        <v>1617</v>
      </c>
      <c r="B1280" s="25">
        <v>44624</v>
      </c>
      <c r="C1280" s="26">
        <v>15185</v>
      </c>
      <c r="D1280" s="26" t="s">
        <v>151</v>
      </c>
      <c r="E1280" s="27" t="s">
        <v>1631</v>
      </c>
      <c r="F1280" s="28" t="s">
        <v>1632</v>
      </c>
      <c r="G1280" s="26" t="s">
        <v>68</v>
      </c>
      <c r="H1280" s="29">
        <v>1700</v>
      </c>
      <c r="J1280" s="29">
        <f t="shared" si="76"/>
        <v>1700</v>
      </c>
      <c r="K1280" s="29">
        <f t="shared" si="77"/>
        <v>0</v>
      </c>
      <c r="L1280" s="24">
        <f t="shared" si="78"/>
        <v>3</v>
      </c>
      <c r="M1280" s="24" t="str">
        <f>VLOOKUP(L1280,mês!A:B,2,0)</f>
        <v>Março</v>
      </c>
      <c r="N1280" s="24" t="str">
        <f t="shared" si="79"/>
        <v xml:space="preserve">RI </v>
      </c>
    </row>
    <row r="1281" spans="1:14" ht="57" customHeight="1" x14ac:dyDescent="0.2">
      <c r="A1281" s="24" t="s">
        <v>1617</v>
      </c>
      <c r="B1281" s="25">
        <v>44630</v>
      </c>
      <c r="C1281" s="26">
        <v>15208</v>
      </c>
      <c r="D1281" s="26" t="s">
        <v>151</v>
      </c>
      <c r="E1281" s="27" t="s">
        <v>1633</v>
      </c>
      <c r="F1281" s="28" t="s">
        <v>1634</v>
      </c>
      <c r="G1281" s="26" t="s">
        <v>68</v>
      </c>
      <c r="H1281" s="29">
        <v>2590</v>
      </c>
      <c r="J1281" s="29">
        <f t="shared" si="76"/>
        <v>2590</v>
      </c>
      <c r="K1281" s="29">
        <f t="shared" si="77"/>
        <v>0</v>
      </c>
      <c r="L1281" s="24">
        <f t="shared" si="78"/>
        <v>3</v>
      </c>
      <c r="M1281" s="24" t="str">
        <f>VLOOKUP(L1281,mês!A:B,2,0)</f>
        <v>Março</v>
      </c>
      <c r="N1281" s="24" t="str">
        <f t="shared" si="79"/>
        <v xml:space="preserve">RI </v>
      </c>
    </row>
    <row r="1282" spans="1:14" ht="57" customHeight="1" x14ac:dyDescent="0.2">
      <c r="A1282" s="24" t="s">
        <v>1617</v>
      </c>
      <c r="B1282" s="25">
        <v>44630</v>
      </c>
      <c r="C1282" s="26">
        <v>15210</v>
      </c>
      <c r="D1282" s="26" t="s">
        <v>151</v>
      </c>
      <c r="E1282" s="27" t="s">
        <v>1635</v>
      </c>
      <c r="F1282" s="28" t="s">
        <v>1636</v>
      </c>
      <c r="G1282" s="26" t="s">
        <v>68</v>
      </c>
      <c r="H1282" s="29">
        <v>500</v>
      </c>
      <c r="J1282" s="29">
        <f t="shared" si="76"/>
        <v>500</v>
      </c>
      <c r="K1282" s="29">
        <f t="shared" si="77"/>
        <v>0</v>
      </c>
      <c r="L1282" s="24">
        <f t="shared" si="78"/>
        <v>3</v>
      </c>
      <c r="M1282" s="24" t="str">
        <f>VLOOKUP(L1282,mês!A:B,2,0)</f>
        <v>Março</v>
      </c>
      <c r="N1282" s="24" t="str">
        <f t="shared" si="79"/>
        <v xml:space="preserve">RI </v>
      </c>
    </row>
    <row r="1283" spans="1:14" ht="57" customHeight="1" x14ac:dyDescent="0.2">
      <c r="A1283" s="24" t="s">
        <v>1617</v>
      </c>
      <c r="B1283" s="25">
        <v>44638</v>
      </c>
      <c r="C1283" s="26">
        <v>15237</v>
      </c>
      <c r="D1283" s="26" t="s">
        <v>151</v>
      </c>
      <c r="E1283" s="27" t="s">
        <v>760</v>
      </c>
      <c r="F1283" s="28" t="s">
        <v>1637</v>
      </c>
      <c r="G1283" s="26" t="s">
        <v>68</v>
      </c>
      <c r="H1283" s="29">
        <v>125.1</v>
      </c>
      <c r="J1283" s="29">
        <f t="shared" ref="J1283:J1346" si="80">IF(G1283="Não",0,H1283)</f>
        <v>125.1</v>
      </c>
      <c r="K1283" s="29">
        <f t="shared" ref="K1283:K1346" si="81">IF(G1283="Não",H1283,0)</f>
        <v>0</v>
      </c>
      <c r="L1283" s="24">
        <f t="shared" ref="L1283:L1346" si="82">MONTH(B1283)</f>
        <v>3</v>
      </c>
      <c r="M1283" s="24" t="str">
        <f>VLOOKUP(L1283,mês!A:B,2,0)</f>
        <v>Março</v>
      </c>
      <c r="N1283" s="24" t="str">
        <f t="shared" ref="N1283:N1346" si="83">LEFT(A1283,SEARCH("-",A1283)-1)</f>
        <v xml:space="preserve">RI </v>
      </c>
    </row>
    <row r="1284" spans="1:14" ht="57" customHeight="1" x14ac:dyDescent="0.2">
      <c r="A1284" s="24" t="s">
        <v>1617</v>
      </c>
      <c r="B1284" s="25">
        <v>44642</v>
      </c>
      <c r="C1284" s="26">
        <v>15249</v>
      </c>
      <c r="D1284" s="26" t="s">
        <v>151</v>
      </c>
      <c r="E1284" s="27" t="s">
        <v>1626</v>
      </c>
      <c r="F1284" s="28" t="s">
        <v>1638</v>
      </c>
      <c r="G1284" s="26" t="s">
        <v>68</v>
      </c>
      <c r="H1284" s="29">
        <v>450</v>
      </c>
      <c r="J1284" s="29">
        <f t="shared" si="80"/>
        <v>450</v>
      </c>
      <c r="K1284" s="29">
        <f t="shared" si="81"/>
        <v>0</v>
      </c>
      <c r="L1284" s="24">
        <f t="shared" si="82"/>
        <v>3</v>
      </c>
      <c r="M1284" s="24" t="str">
        <f>VLOOKUP(L1284,mês!A:B,2,0)</f>
        <v>Março</v>
      </c>
      <c r="N1284" s="24" t="str">
        <f t="shared" si="83"/>
        <v xml:space="preserve">RI </v>
      </c>
    </row>
    <row r="1285" spans="1:14" ht="57" customHeight="1" x14ac:dyDescent="0.2">
      <c r="A1285" s="24" t="s">
        <v>1617</v>
      </c>
      <c r="B1285" s="25">
        <v>44645</v>
      </c>
      <c r="C1285" s="26">
        <v>15266</v>
      </c>
      <c r="D1285" s="26" t="s">
        <v>151</v>
      </c>
      <c r="E1285" s="27" t="s">
        <v>1620</v>
      </c>
      <c r="F1285" s="28" t="s">
        <v>1639</v>
      </c>
      <c r="G1285" s="26" t="s">
        <v>68</v>
      </c>
      <c r="H1285" s="29">
        <v>123</v>
      </c>
      <c r="J1285" s="29">
        <f t="shared" si="80"/>
        <v>123</v>
      </c>
      <c r="K1285" s="29">
        <f t="shared" si="81"/>
        <v>0</v>
      </c>
      <c r="L1285" s="24">
        <f t="shared" si="82"/>
        <v>3</v>
      </c>
      <c r="M1285" s="24" t="str">
        <f>VLOOKUP(L1285,mês!A:B,2,0)</f>
        <v>Março</v>
      </c>
      <c r="N1285" s="24" t="str">
        <f t="shared" si="83"/>
        <v xml:space="preserve">RI </v>
      </c>
    </row>
    <row r="1286" spans="1:14" ht="57" customHeight="1" x14ac:dyDescent="0.2">
      <c r="A1286" s="24" t="s">
        <v>1617</v>
      </c>
      <c r="B1286" s="25">
        <v>44648</v>
      </c>
      <c r="C1286" s="26">
        <v>15275</v>
      </c>
      <c r="D1286" s="26" t="s">
        <v>151</v>
      </c>
      <c r="E1286" s="27" t="s">
        <v>1640</v>
      </c>
      <c r="F1286" s="28" t="s">
        <v>1641</v>
      </c>
      <c r="G1286" s="26" t="s">
        <v>68</v>
      </c>
      <c r="H1286" s="29">
        <v>730</v>
      </c>
      <c r="J1286" s="29">
        <f t="shared" si="80"/>
        <v>730</v>
      </c>
      <c r="K1286" s="29">
        <f t="shared" si="81"/>
        <v>0</v>
      </c>
      <c r="L1286" s="24">
        <f t="shared" si="82"/>
        <v>3</v>
      </c>
      <c r="M1286" s="24" t="str">
        <f>VLOOKUP(L1286,mês!A:B,2,0)</f>
        <v>Março</v>
      </c>
      <c r="N1286" s="24" t="str">
        <f t="shared" si="83"/>
        <v xml:space="preserve">RI </v>
      </c>
    </row>
    <row r="1287" spans="1:14" ht="57" customHeight="1" x14ac:dyDescent="0.2">
      <c r="A1287" s="24" t="s">
        <v>1617</v>
      </c>
      <c r="B1287" s="25">
        <v>44648</v>
      </c>
      <c r="C1287" s="26">
        <v>15280</v>
      </c>
      <c r="D1287" s="26" t="s">
        <v>151</v>
      </c>
      <c r="E1287" s="27" t="s">
        <v>66</v>
      </c>
      <c r="F1287" s="28" t="s">
        <v>1642</v>
      </c>
      <c r="G1287" s="26" t="s">
        <v>68</v>
      </c>
      <c r="H1287" s="29">
        <v>3490</v>
      </c>
      <c r="J1287" s="29">
        <f t="shared" si="80"/>
        <v>3490</v>
      </c>
      <c r="K1287" s="29">
        <f t="shared" si="81"/>
        <v>0</v>
      </c>
      <c r="L1287" s="24">
        <f t="shared" si="82"/>
        <v>3</v>
      </c>
      <c r="M1287" s="24" t="str">
        <f>VLOOKUP(L1287,mês!A:B,2,0)</f>
        <v>Março</v>
      </c>
      <c r="N1287" s="24" t="str">
        <f t="shared" si="83"/>
        <v xml:space="preserve">RI </v>
      </c>
    </row>
    <row r="1288" spans="1:14" ht="57" customHeight="1" x14ac:dyDescent="0.2">
      <c r="A1288" s="24" t="s">
        <v>1617</v>
      </c>
      <c r="B1288" s="25">
        <v>44658</v>
      </c>
      <c r="C1288" s="26">
        <v>15319</v>
      </c>
      <c r="D1288" s="26" t="s">
        <v>151</v>
      </c>
      <c r="E1288" s="27" t="s">
        <v>1643</v>
      </c>
      <c r="F1288" s="28" t="s">
        <v>1644</v>
      </c>
      <c r="G1288" s="26" t="s">
        <v>68</v>
      </c>
      <c r="H1288" s="29">
        <v>740.83</v>
      </c>
      <c r="J1288" s="29">
        <f t="shared" si="80"/>
        <v>740.83</v>
      </c>
      <c r="K1288" s="29">
        <f t="shared" si="81"/>
        <v>0</v>
      </c>
      <c r="L1288" s="24">
        <f t="shared" si="82"/>
        <v>4</v>
      </c>
      <c r="M1288" s="24" t="str">
        <f>VLOOKUP(L1288,mês!A:B,2,0)</f>
        <v>Abril</v>
      </c>
      <c r="N1288" s="24" t="str">
        <f t="shared" si="83"/>
        <v xml:space="preserve">RI </v>
      </c>
    </row>
    <row r="1289" spans="1:14" ht="57" customHeight="1" x14ac:dyDescent="0.2">
      <c r="A1289" s="24" t="s">
        <v>1617</v>
      </c>
      <c r="B1289" s="25">
        <v>44663</v>
      </c>
      <c r="C1289" s="26">
        <v>15351</v>
      </c>
      <c r="D1289" s="26" t="s">
        <v>151</v>
      </c>
      <c r="E1289" s="27" t="s">
        <v>1645</v>
      </c>
      <c r="F1289" s="28" t="s">
        <v>1646</v>
      </c>
      <c r="G1289" s="26" t="s">
        <v>68</v>
      </c>
      <c r="H1289" s="29">
        <v>1234.8</v>
      </c>
      <c r="J1289" s="29">
        <f t="shared" si="80"/>
        <v>1234.8</v>
      </c>
      <c r="K1289" s="29">
        <f t="shared" si="81"/>
        <v>0</v>
      </c>
      <c r="L1289" s="24">
        <f t="shared" si="82"/>
        <v>4</v>
      </c>
      <c r="M1289" s="24" t="str">
        <f>VLOOKUP(L1289,mês!A:B,2,0)</f>
        <v>Abril</v>
      </c>
      <c r="N1289" s="24" t="str">
        <f t="shared" si="83"/>
        <v xml:space="preserve">RI </v>
      </c>
    </row>
    <row r="1290" spans="1:14" ht="57" customHeight="1" x14ac:dyDescent="0.2">
      <c r="A1290" s="24" t="s">
        <v>1617</v>
      </c>
      <c r="B1290" s="25">
        <v>44679</v>
      </c>
      <c r="C1290" s="26">
        <v>15414</v>
      </c>
      <c r="D1290" s="26" t="s">
        <v>151</v>
      </c>
      <c r="E1290" s="27" t="s">
        <v>1643</v>
      </c>
      <c r="F1290" s="28" t="s">
        <v>1647</v>
      </c>
      <c r="G1290" s="26" t="s">
        <v>68</v>
      </c>
      <c r="H1290" s="29">
        <v>232.59</v>
      </c>
      <c r="J1290" s="29">
        <f t="shared" si="80"/>
        <v>232.59</v>
      </c>
      <c r="K1290" s="29">
        <f t="shared" si="81"/>
        <v>0</v>
      </c>
      <c r="L1290" s="24">
        <f t="shared" si="82"/>
        <v>4</v>
      </c>
      <c r="M1290" s="24" t="str">
        <f>VLOOKUP(L1290,mês!A:B,2,0)</f>
        <v>Abril</v>
      </c>
      <c r="N1290" s="24" t="str">
        <f t="shared" si="83"/>
        <v xml:space="preserve">RI </v>
      </c>
    </row>
    <row r="1291" spans="1:14" ht="57" customHeight="1" x14ac:dyDescent="0.2">
      <c r="A1291" s="24" t="s">
        <v>1617</v>
      </c>
      <c r="B1291" s="25">
        <v>44692</v>
      </c>
      <c r="C1291" s="26">
        <v>15536</v>
      </c>
      <c r="D1291" s="26" t="s">
        <v>151</v>
      </c>
      <c r="E1291" s="27" t="s">
        <v>1648</v>
      </c>
      <c r="F1291" s="28" t="s">
        <v>1649</v>
      </c>
      <c r="G1291" s="26" t="s">
        <v>68</v>
      </c>
      <c r="H1291" s="29">
        <v>1590</v>
      </c>
      <c r="J1291" s="29">
        <f t="shared" si="80"/>
        <v>1590</v>
      </c>
      <c r="K1291" s="29">
        <f t="shared" si="81"/>
        <v>0</v>
      </c>
      <c r="L1291" s="24">
        <f t="shared" si="82"/>
        <v>5</v>
      </c>
      <c r="M1291" s="24" t="str">
        <f>VLOOKUP(L1291,mês!A:B,2,0)</f>
        <v>Maio</v>
      </c>
      <c r="N1291" s="24" t="str">
        <f t="shared" si="83"/>
        <v xml:space="preserve">RI </v>
      </c>
    </row>
    <row r="1292" spans="1:14" ht="57" customHeight="1" x14ac:dyDescent="0.2">
      <c r="A1292" s="24" t="s">
        <v>1617</v>
      </c>
      <c r="B1292" s="25">
        <v>44693</v>
      </c>
      <c r="C1292" s="26">
        <v>15537</v>
      </c>
      <c r="D1292" s="26" t="s">
        <v>151</v>
      </c>
      <c r="E1292" s="27" t="s">
        <v>1648</v>
      </c>
      <c r="F1292" s="28" t="s">
        <v>1650</v>
      </c>
      <c r="G1292" s="26" t="s">
        <v>68</v>
      </c>
      <c r="H1292" s="29">
        <v>1590</v>
      </c>
      <c r="J1292" s="29">
        <f t="shared" si="80"/>
        <v>1590</v>
      </c>
      <c r="K1292" s="29">
        <f t="shared" si="81"/>
        <v>0</v>
      </c>
      <c r="L1292" s="24">
        <f t="shared" si="82"/>
        <v>5</v>
      </c>
      <c r="M1292" s="24" t="str">
        <f>VLOOKUP(L1292,mês!A:B,2,0)</f>
        <v>Maio</v>
      </c>
      <c r="N1292" s="24" t="str">
        <f t="shared" si="83"/>
        <v xml:space="preserve">RI </v>
      </c>
    </row>
    <row r="1293" spans="1:14" ht="57" customHeight="1" x14ac:dyDescent="0.2">
      <c r="A1293" s="24" t="s">
        <v>1617</v>
      </c>
      <c r="B1293" s="25">
        <v>44697</v>
      </c>
      <c r="C1293" s="26">
        <v>15583</v>
      </c>
      <c r="D1293" s="26" t="s">
        <v>151</v>
      </c>
      <c r="E1293" s="27" t="s">
        <v>1643</v>
      </c>
      <c r="F1293" s="28" t="s">
        <v>1651</v>
      </c>
      <c r="G1293" s="26" t="s">
        <v>68</v>
      </c>
      <c r="H1293" s="29">
        <v>304</v>
      </c>
      <c r="J1293" s="29">
        <f t="shared" si="80"/>
        <v>304</v>
      </c>
      <c r="K1293" s="29">
        <f t="shared" si="81"/>
        <v>0</v>
      </c>
      <c r="L1293" s="24">
        <f t="shared" si="82"/>
        <v>5</v>
      </c>
      <c r="M1293" s="24" t="str">
        <f>VLOOKUP(L1293,mês!A:B,2,0)</f>
        <v>Maio</v>
      </c>
      <c r="N1293" s="24" t="str">
        <f t="shared" si="83"/>
        <v xml:space="preserve">RI </v>
      </c>
    </row>
    <row r="1294" spans="1:14" ht="57" customHeight="1" x14ac:dyDescent="0.2">
      <c r="A1294" s="24" t="s">
        <v>1617</v>
      </c>
      <c r="B1294" s="25">
        <v>44698</v>
      </c>
      <c r="C1294" s="26">
        <v>15587</v>
      </c>
      <c r="D1294" s="26" t="s">
        <v>151</v>
      </c>
      <c r="E1294" s="27" t="s">
        <v>1620</v>
      </c>
      <c r="F1294" s="28" t="s">
        <v>1652</v>
      </c>
      <c r="G1294" s="26" t="s">
        <v>68</v>
      </c>
      <c r="H1294" s="29">
        <v>560.78</v>
      </c>
      <c r="J1294" s="29">
        <f t="shared" si="80"/>
        <v>560.78</v>
      </c>
      <c r="K1294" s="29">
        <f t="shared" si="81"/>
        <v>0</v>
      </c>
      <c r="L1294" s="24">
        <f t="shared" si="82"/>
        <v>5</v>
      </c>
      <c r="M1294" s="24" t="str">
        <f>VLOOKUP(L1294,mês!A:B,2,0)</f>
        <v>Maio</v>
      </c>
      <c r="N1294" s="24" t="str">
        <f t="shared" si="83"/>
        <v xml:space="preserve">RI </v>
      </c>
    </row>
    <row r="1295" spans="1:14" ht="57" customHeight="1" x14ac:dyDescent="0.2">
      <c r="A1295" s="24" t="s">
        <v>1617</v>
      </c>
      <c r="B1295" s="25">
        <v>44712</v>
      </c>
      <c r="C1295" s="26">
        <v>15635</v>
      </c>
      <c r="D1295" s="26" t="s">
        <v>151</v>
      </c>
      <c r="E1295" s="27" t="s">
        <v>1643</v>
      </c>
      <c r="F1295" s="28" t="s">
        <v>1653</v>
      </c>
      <c r="G1295" s="26" t="s">
        <v>68</v>
      </c>
      <c r="H1295" s="29">
        <v>45.6</v>
      </c>
      <c r="J1295" s="29">
        <f t="shared" si="80"/>
        <v>45.6</v>
      </c>
      <c r="K1295" s="29">
        <f t="shared" si="81"/>
        <v>0</v>
      </c>
      <c r="L1295" s="24">
        <f t="shared" si="82"/>
        <v>5</v>
      </c>
      <c r="M1295" s="24" t="str">
        <f>VLOOKUP(L1295,mês!A:B,2,0)</f>
        <v>Maio</v>
      </c>
      <c r="N1295" s="24" t="str">
        <f t="shared" si="83"/>
        <v xml:space="preserve">RI </v>
      </c>
    </row>
    <row r="1296" spans="1:14" ht="57" customHeight="1" x14ac:dyDescent="0.2">
      <c r="A1296" s="24" t="s">
        <v>1617</v>
      </c>
      <c r="B1296" s="25">
        <v>44719</v>
      </c>
      <c r="C1296" s="26">
        <v>15655</v>
      </c>
      <c r="D1296" s="26" t="s">
        <v>151</v>
      </c>
      <c r="E1296" s="27" t="s">
        <v>1648</v>
      </c>
      <c r="F1296" s="28" t="s">
        <v>1654</v>
      </c>
      <c r="G1296" s="26" t="s">
        <v>68</v>
      </c>
      <c r="H1296" s="29">
        <v>1590</v>
      </c>
      <c r="J1296" s="29">
        <f t="shared" si="80"/>
        <v>1590</v>
      </c>
      <c r="K1296" s="29">
        <f t="shared" si="81"/>
        <v>0</v>
      </c>
      <c r="L1296" s="24">
        <f t="shared" si="82"/>
        <v>6</v>
      </c>
      <c r="M1296" s="24" t="str">
        <f>VLOOKUP(L1296,mês!A:B,2,0)</f>
        <v>Junho</v>
      </c>
      <c r="N1296" s="24" t="str">
        <f t="shared" si="83"/>
        <v xml:space="preserve">RI </v>
      </c>
    </row>
    <row r="1297" spans="1:14" ht="57" customHeight="1" x14ac:dyDescent="0.2">
      <c r="A1297" s="24" t="s">
        <v>1617</v>
      </c>
      <c r="B1297" s="25">
        <v>44739</v>
      </c>
      <c r="C1297" s="26">
        <v>15691</v>
      </c>
      <c r="D1297" s="26" t="s">
        <v>151</v>
      </c>
      <c r="E1297" s="27" t="s">
        <v>1618</v>
      </c>
      <c r="F1297" s="28" t="s">
        <v>1655</v>
      </c>
      <c r="G1297" s="26" t="s">
        <v>68</v>
      </c>
      <c r="H1297" s="29">
        <v>657.1</v>
      </c>
      <c r="J1297" s="29">
        <f t="shared" si="80"/>
        <v>657.1</v>
      </c>
      <c r="K1297" s="29">
        <f t="shared" si="81"/>
        <v>0</v>
      </c>
      <c r="L1297" s="24">
        <f t="shared" si="82"/>
        <v>6</v>
      </c>
      <c r="M1297" s="24" t="str">
        <f>VLOOKUP(L1297,mês!A:B,2,0)</f>
        <v>Junho</v>
      </c>
      <c r="N1297" s="24" t="str">
        <f t="shared" si="83"/>
        <v xml:space="preserve">RI </v>
      </c>
    </row>
    <row r="1298" spans="1:14" ht="57" customHeight="1" x14ac:dyDescent="0.2">
      <c r="A1298" s="24" t="s">
        <v>1617</v>
      </c>
      <c r="B1298" s="25">
        <v>44739</v>
      </c>
      <c r="C1298" s="26">
        <v>15696</v>
      </c>
      <c r="D1298" s="26" t="s">
        <v>151</v>
      </c>
      <c r="E1298" s="27" t="s">
        <v>1643</v>
      </c>
      <c r="F1298" s="28" t="s">
        <v>1656</v>
      </c>
      <c r="G1298" s="26" t="s">
        <v>68</v>
      </c>
      <c r="H1298" s="29">
        <v>171.11</v>
      </c>
      <c r="J1298" s="29">
        <f t="shared" si="80"/>
        <v>171.11</v>
      </c>
      <c r="K1298" s="29">
        <f t="shared" si="81"/>
        <v>0</v>
      </c>
      <c r="L1298" s="24">
        <f t="shared" si="82"/>
        <v>6</v>
      </c>
      <c r="M1298" s="24" t="str">
        <f>VLOOKUP(L1298,mês!A:B,2,0)</f>
        <v>Junho</v>
      </c>
      <c r="N1298" s="24" t="str">
        <f t="shared" si="83"/>
        <v xml:space="preserve">RI </v>
      </c>
    </row>
    <row r="1299" spans="1:14" ht="57" customHeight="1" x14ac:dyDescent="0.2">
      <c r="A1299" s="24" t="s">
        <v>1617</v>
      </c>
      <c r="B1299" s="25">
        <v>44743</v>
      </c>
      <c r="C1299" s="26">
        <v>15712</v>
      </c>
      <c r="D1299" s="26" t="s">
        <v>151</v>
      </c>
      <c r="E1299" s="27" t="s">
        <v>1657</v>
      </c>
      <c r="F1299" s="28" t="s">
        <v>1658</v>
      </c>
      <c r="G1299" s="26" t="s">
        <v>68</v>
      </c>
      <c r="H1299" s="29">
        <v>359</v>
      </c>
      <c r="J1299" s="29">
        <f t="shared" si="80"/>
        <v>359</v>
      </c>
      <c r="K1299" s="29">
        <f t="shared" si="81"/>
        <v>0</v>
      </c>
      <c r="L1299" s="24">
        <f t="shared" si="82"/>
        <v>7</v>
      </c>
      <c r="M1299" s="24" t="str">
        <f>VLOOKUP(L1299,mês!A:B,2,0)</f>
        <v>Julho</v>
      </c>
      <c r="N1299" s="24" t="str">
        <f t="shared" si="83"/>
        <v xml:space="preserve">RI </v>
      </c>
    </row>
    <row r="1300" spans="1:14" ht="57" customHeight="1" x14ac:dyDescent="0.2">
      <c r="A1300" s="24" t="s">
        <v>1617</v>
      </c>
      <c r="B1300" s="25">
        <v>44746</v>
      </c>
      <c r="C1300" s="26">
        <v>15731</v>
      </c>
      <c r="D1300" s="26" t="s">
        <v>151</v>
      </c>
      <c r="E1300" s="27" t="s">
        <v>1076</v>
      </c>
      <c r="F1300" s="28" t="s">
        <v>1659</v>
      </c>
      <c r="G1300" s="26" t="s">
        <v>68</v>
      </c>
      <c r="H1300" s="29">
        <v>2345.04</v>
      </c>
      <c r="J1300" s="29">
        <f t="shared" si="80"/>
        <v>2345.04</v>
      </c>
      <c r="K1300" s="29">
        <f t="shared" si="81"/>
        <v>0</v>
      </c>
      <c r="L1300" s="24">
        <f t="shared" si="82"/>
        <v>7</v>
      </c>
      <c r="M1300" s="24" t="str">
        <f>VLOOKUP(L1300,mês!A:B,2,0)</f>
        <v>Julho</v>
      </c>
      <c r="N1300" s="24" t="str">
        <f t="shared" si="83"/>
        <v xml:space="preserve">RI </v>
      </c>
    </row>
    <row r="1301" spans="1:14" ht="57" customHeight="1" x14ac:dyDescent="0.2">
      <c r="A1301" s="24" t="s">
        <v>1617</v>
      </c>
      <c r="B1301" s="25">
        <v>44755</v>
      </c>
      <c r="C1301" s="26">
        <v>15760</v>
      </c>
      <c r="D1301" s="26" t="s">
        <v>151</v>
      </c>
      <c r="E1301" s="27" t="s">
        <v>1620</v>
      </c>
      <c r="F1301" s="28" t="s">
        <v>1660</v>
      </c>
      <c r="G1301" s="26" t="s">
        <v>68</v>
      </c>
      <c r="H1301" s="29">
        <v>632.88</v>
      </c>
      <c r="J1301" s="29">
        <f t="shared" si="80"/>
        <v>632.88</v>
      </c>
      <c r="K1301" s="29">
        <f t="shared" si="81"/>
        <v>0</v>
      </c>
      <c r="L1301" s="24">
        <f t="shared" si="82"/>
        <v>7</v>
      </c>
      <c r="M1301" s="24" t="str">
        <f>VLOOKUP(L1301,mês!A:B,2,0)</f>
        <v>Julho</v>
      </c>
      <c r="N1301" s="24" t="str">
        <f t="shared" si="83"/>
        <v xml:space="preserve">RI </v>
      </c>
    </row>
    <row r="1302" spans="1:14" ht="57" customHeight="1" x14ac:dyDescent="0.2">
      <c r="A1302" s="24" t="s">
        <v>1617</v>
      </c>
      <c r="B1302" s="25">
        <v>44778</v>
      </c>
      <c r="C1302" s="26">
        <v>15822</v>
      </c>
      <c r="D1302" s="26" t="s">
        <v>151</v>
      </c>
      <c r="E1302" s="27" t="s">
        <v>389</v>
      </c>
      <c r="F1302" s="28" t="s">
        <v>1661</v>
      </c>
      <c r="G1302" s="26" t="s">
        <v>68</v>
      </c>
      <c r="H1302" s="29">
        <v>421.3</v>
      </c>
      <c r="J1302" s="29">
        <f t="shared" si="80"/>
        <v>421.3</v>
      </c>
      <c r="K1302" s="29">
        <f t="shared" si="81"/>
        <v>0</v>
      </c>
      <c r="L1302" s="24">
        <f t="shared" si="82"/>
        <v>8</v>
      </c>
      <c r="M1302" s="24" t="str">
        <f>VLOOKUP(L1302,mês!A:B,2,0)</f>
        <v>Agosto</v>
      </c>
      <c r="N1302" s="24" t="str">
        <f t="shared" si="83"/>
        <v xml:space="preserve">RI </v>
      </c>
    </row>
    <row r="1303" spans="1:14" ht="57" customHeight="1" x14ac:dyDescent="0.2">
      <c r="A1303" s="24" t="s">
        <v>1617</v>
      </c>
      <c r="B1303" s="25">
        <v>44803</v>
      </c>
      <c r="C1303" s="26">
        <v>15920</v>
      </c>
      <c r="D1303" s="26" t="s">
        <v>151</v>
      </c>
      <c r="E1303" s="27" t="s">
        <v>1643</v>
      </c>
      <c r="F1303" s="28" t="s">
        <v>1662</v>
      </c>
      <c r="G1303" s="26" t="s">
        <v>68</v>
      </c>
      <c r="H1303" s="29">
        <v>84.5</v>
      </c>
      <c r="J1303" s="29">
        <f t="shared" si="80"/>
        <v>84.5</v>
      </c>
      <c r="K1303" s="29">
        <f t="shared" si="81"/>
        <v>0</v>
      </c>
      <c r="L1303" s="24">
        <f t="shared" si="82"/>
        <v>8</v>
      </c>
      <c r="M1303" s="24" t="str">
        <f>VLOOKUP(L1303,mês!A:B,2,0)</f>
        <v>Agosto</v>
      </c>
      <c r="N1303" s="24" t="str">
        <f t="shared" si="83"/>
        <v xml:space="preserve">RI </v>
      </c>
    </row>
    <row r="1304" spans="1:14" ht="57" customHeight="1" x14ac:dyDescent="0.2">
      <c r="A1304" s="24" t="s">
        <v>1617</v>
      </c>
      <c r="B1304" s="25">
        <v>44806</v>
      </c>
      <c r="C1304" s="26">
        <v>15974</v>
      </c>
      <c r="D1304" s="26" t="s">
        <v>151</v>
      </c>
      <c r="E1304" s="27" t="s">
        <v>1663</v>
      </c>
      <c r="F1304" s="28" t="s">
        <v>1664</v>
      </c>
      <c r="G1304" s="26" t="s">
        <v>68</v>
      </c>
      <c r="H1304" s="29">
        <v>515.62</v>
      </c>
      <c r="J1304" s="29">
        <f t="shared" si="80"/>
        <v>515.62</v>
      </c>
      <c r="K1304" s="29">
        <f t="shared" si="81"/>
        <v>0</v>
      </c>
      <c r="L1304" s="24">
        <f t="shared" si="82"/>
        <v>9</v>
      </c>
      <c r="M1304" s="24" t="str">
        <f>VLOOKUP(L1304,mês!A:B,2,0)</f>
        <v>Setembro</v>
      </c>
      <c r="N1304" s="24" t="str">
        <f t="shared" si="83"/>
        <v xml:space="preserve">RI </v>
      </c>
    </row>
    <row r="1305" spans="1:14" ht="57" customHeight="1" x14ac:dyDescent="0.2">
      <c r="A1305" s="24" t="s">
        <v>1617</v>
      </c>
      <c r="B1305" s="25">
        <v>44837</v>
      </c>
      <c r="C1305" s="26">
        <v>16121</v>
      </c>
      <c r="D1305" s="26" t="s">
        <v>151</v>
      </c>
      <c r="E1305" s="27" t="s">
        <v>1665</v>
      </c>
      <c r="F1305" s="28" t="s">
        <v>1666</v>
      </c>
      <c r="G1305" s="26" t="s">
        <v>68</v>
      </c>
      <c r="H1305" s="29">
        <v>1730.47</v>
      </c>
      <c r="J1305" s="29">
        <f t="shared" si="80"/>
        <v>1730.47</v>
      </c>
      <c r="K1305" s="29">
        <f t="shared" si="81"/>
        <v>0</v>
      </c>
      <c r="L1305" s="24">
        <f t="shared" si="82"/>
        <v>10</v>
      </c>
      <c r="M1305" s="24" t="str">
        <f>VLOOKUP(L1305,mês!A:B,2,0)</f>
        <v>Outubro</v>
      </c>
      <c r="N1305" s="24" t="str">
        <f t="shared" si="83"/>
        <v xml:space="preserve">RI </v>
      </c>
    </row>
    <row r="1306" spans="1:14" ht="57" customHeight="1" x14ac:dyDescent="0.2">
      <c r="A1306" s="24" t="s">
        <v>1617</v>
      </c>
      <c r="B1306" s="25">
        <v>44847</v>
      </c>
      <c r="C1306" s="26">
        <v>16193</v>
      </c>
      <c r="D1306" s="26" t="s">
        <v>151</v>
      </c>
      <c r="E1306" s="27" t="s">
        <v>1667</v>
      </c>
      <c r="F1306" s="28" t="s">
        <v>1668</v>
      </c>
      <c r="G1306" s="26" t="s">
        <v>68</v>
      </c>
      <c r="H1306" s="29">
        <v>4503.1099999999997</v>
      </c>
      <c r="J1306" s="29">
        <f t="shared" si="80"/>
        <v>4503.1099999999997</v>
      </c>
      <c r="K1306" s="29">
        <f t="shared" si="81"/>
        <v>0</v>
      </c>
      <c r="L1306" s="24">
        <f t="shared" si="82"/>
        <v>10</v>
      </c>
      <c r="M1306" s="24" t="str">
        <f>VLOOKUP(L1306,mês!A:B,2,0)</f>
        <v>Outubro</v>
      </c>
      <c r="N1306" s="24" t="str">
        <f t="shared" si="83"/>
        <v xml:space="preserve">RI </v>
      </c>
    </row>
    <row r="1307" spans="1:14" ht="57" customHeight="1" x14ac:dyDescent="0.2">
      <c r="A1307" s="24" t="s">
        <v>1617</v>
      </c>
      <c r="B1307" s="25">
        <v>44871</v>
      </c>
      <c r="C1307" s="26">
        <v>16267</v>
      </c>
      <c r="D1307" s="26" t="s">
        <v>151</v>
      </c>
      <c r="E1307" s="27" t="s">
        <v>1618</v>
      </c>
      <c r="F1307" s="28" t="s">
        <v>1669</v>
      </c>
      <c r="G1307" s="26" t="s">
        <v>68</v>
      </c>
      <c r="H1307" s="29">
        <v>84</v>
      </c>
      <c r="J1307" s="29">
        <f t="shared" si="80"/>
        <v>84</v>
      </c>
      <c r="K1307" s="29">
        <f t="shared" si="81"/>
        <v>0</v>
      </c>
      <c r="L1307" s="24">
        <f t="shared" si="82"/>
        <v>11</v>
      </c>
      <c r="M1307" s="24" t="str">
        <f>VLOOKUP(L1307,mês!A:B,2,0)</f>
        <v>Novembro</v>
      </c>
      <c r="N1307" s="24" t="str">
        <f t="shared" si="83"/>
        <v xml:space="preserve">RI </v>
      </c>
    </row>
    <row r="1308" spans="1:14" ht="57" customHeight="1" x14ac:dyDescent="0.2">
      <c r="A1308" s="24" t="s">
        <v>1617</v>
      </c>
      <c r="B1308" s="25">
        <v>44871</v>
      </c>
      <c r="C1308" s="26">
        <v>16268</v>
      </c>
      <c r="D1308" s="26" t="s">
        <v>151</v>
      </c>
      <c r="E1308" s="27" t="s">
        <v>1670</v>
      </c>
      <c r="F1308" s="28" t="s">
        <v>1671</v>
      </c>
      <c r="G1308" s="26" t="s">
        <v>68</v>
      </c>
      <c r="H1308" s="29">
        <v>1350</v>
      </c>
      <c r="J1308" s="29">
        <f t="shared" si="80"/>
        <v>1350</v>
      </c>
      <c r="K1308" s="29">
        <f t="shared" si="81"/>
        <v>0</v>
      </c>
      <c r="L1308" s="24">
        <f t="shared" si="82"/>
        <v>11</v>
      </c>
      <c r="M1308" s="24" t="str">
        <f>VLOOKUP(L1308,mês!A:B,2,0)</f>
        <v>Novembro</v>
      </c>
      <c r="N1308" s="24" t="str">
        <f t="shared" si="83"/>
        <v xml:space="preserve">RI </v>
      </c>
    </row>
    <row r="1309" spans="1:14" ht="57" customHeight="1" x14ac:dyDescent="0.2">
      <c r="A1309" s="24" t="s">
        <v>1617</v>
      </c>
      <c r="B1309" s="25">
        <v>44882</v>
      </c>
      <c r="C1309" s="26">
        <v>16306</v>
      </c>
      <c r="D1309" s="26" t="s">
        <v>151</v>
      </c>
      <c r="E1309" s="27" t="s">
        <v>73</v>
      </c>
      <c r="F1309" s="28" t="s">
        <v>1672</v>
      </c>
      <c r="G1309" s="26" t="s">
        <v>68</v>
      </c>
      <c r="H1309" s="29">
        <v>3000</v>
      </c>
      <c r="J1309" s="29">
        <f t="shared" si="80"/>
        <v>3000</v>
      </c>
      <c r="K1309" s="29">
        <f t="shared" si="81"/>
        <v>0</v>
      </c>
      <c r="L1309" s="24">
        <f t="shared" si="82"/>
        <v>11</v>
      </c>
      <c r="M1309" s="24" t="str">
        <f>VLOOKUP(L1309,mês!A:B,2,0)</f>
        <v>Novembro</v>
      </c>
      <c r="N1309" s="24" t="str">
        <f t="shared" si="83"/>
        <v xml:space="preserve">RI </v>
      </c>
    </row>
    <row r="1310" spans="1:14" ht="57" customHeight="1" x14ac:dyDescent="0.2">
      <c r="A1310" s="24" t="s">
        <v>1673</v>
      </c>
      <c r="B1310" s="25">
        <v>44587</v>
      </c>
      <c r="C1310" s="26">
        <v>15058</v>
      </c>
      <c r="D1310" s="26" t="s">
        <v>176</v>
      </c>
      <c r="E1310" s="27" t="s">
        <v>1674</v>
      </c>
      <c r="F1310" s="28" t="s">
        <v>1675</v>
      </c>
      <c r="G1310" s="26" t="s">
        <v>68</v>
      </c>
      <c r="H1310" s="29">
        <v>149.34</v>
      </c>
      <c r="J1310" s="29">
        <f t="shared" si="80"/>
        <v>149.34</v>
      </c>
      <c r="K1310" s="29">
        <f t="shared" si="81"/>
        <v>0</v>
      </c>
      <c r="L1310" s="24">
        <f t="shared" si="82"/>
        <v>1</v>
      </c>
      <c r="M1310" s="24" t="str">
        <f>VLOOKUP(L1310,mês!A:B,2,0)</f>
        <v>Janeiro</v>
      </c>
      <c r="N1310" s="24" t="str">
        <f t="shared" si="83"/>
        <v xml:space="preserve">RI </v>
      </c>
    </row>
    <row r="1311" spans="1:14" ht="57" customHeight="1" x14ac:dyDescent="0.2">
      <c r="A1311" s="24" t="s">
        <v>1676</v>
      </c>
      <c r="B1311" s="25">
        <v>44706</v>
      </c>
      <c r="C1311" s="26">
        <v>15620</v>
      </c>
      <c r="D1311" s="26" t="s">
        <v>65</v>
      </c>
      <c r="E1311" s="27" t="s">
        <v>1677</v>
      </c>
      <c r="F1311" s="28" t="s">
        <v>1678</v>
      </c>
      <c r="G1311" s="26" t="s">
        <v>68</v>
      </c>
      <c r="H1311" s="29">
        <v>6500</v>
      </c>
      <c r="J1311" s="29">
        <f t="shared" si="80"/>
        <v>6500</v>
      </c>
      <c r="K1311" s="29">
        <f t="shared" si="81"/>
        <v>0</v>
      </c>
      <c r="L1311" s="24">
        <f t="shared" si="82"/>
        <v>5</v>
      </c>
      <c r="M1311" s="24" t="str">
        <f>VLOOKUP(L1311,mês!A:B,2,0)</f>
        <v>Maio</v>
      </c>
      <c r="N1311" s="24" t="str">
        <f t="shared" si="83"/>
        <v xml:space="preserve">Diretoria </v>
      </c>
    </row>
    <row r="1312" spans="1:14" ht="57" customHeight="1" x14ac:dyDescent="0.2">
      <c r="A1312" s="24" t="s">
        <v>1679</v>
      </c>
      <c r="B1312" s="25">
        <v>44592</v>
      </c>
      <c r="C1312" s="26">
        <v>15052</v>
      </c>
      <c r="D1312" s="26" t="s">
        <v>146</v>
      </c>
      <c r="E1312" s="27" t="s">
        <v>214</v>
      </c>
      <c r="F1312" s="28" t="s">
        <v>1680</v>
      </c>
      <c r="G1312" s="26" t="s">
        <v>68</v>
      </c>
      <c r="H1312" s="29">
        <v>105.32</v>
      </c>
      <c r="J1312" s="29">
        <f t="shared" si="80"/>
        <v>105.32</v>
      </c>
      <c r="K1312" s="29">
        <f t="shared" si="81"/>
        <v>0</v>
      </c>
      <c r="L1312" s="24">
        <f t="shared" si="82"/>
        <v>1</v>
      </c>
      <c r="M1312" s="24" t="str">
        <f>VLOOKUP(L1312,mês!A:B,2,0)</f>
        <v>Janeiro</v>
      </c>
      <c r="N1312" s="24" t="str">
        <f t="shared" si="83"/>
        <v xml:space="preserve">RI </v>
      </c>
    </row>
    <row r="1313" spans="1:14" ht="57" customHeight="1" x14ac:dyDescent="0.2">
      <c r="A1313" s="24" t="s">
        <v>1679</v>
      </c>
      <c r="B1313" s="25">
        <v>44678</v>
      </c>
      <c r="C1313" s="26">
        <v>15388</v>
      </c>
      <c r="D1313" s="26" t="s">
        <v>146</v>
      </c>
      <c r="E1313" s="27" t="s">
        <v>214</v>
      </c>
      <c r="F1313" s="28" t="s">
        <v>1681</v>
      </c>
      <c r="G1313" s="26" t="s">
        <v>68</v>
      </c>
      <c r="H1313" s="29">
        <v>16.28</v>
      </c>
      <c r="J1313" s="29">
        <f t="shared" si="80"/>
        <v>16.28</v>
      </c>
      <c r="K1313" s="29">
        <f t="shared" si="81"/>
        <v>0</v>
      </c>
      <c r="L1313" s="24">
        <f t="shared" si="82"/>
        <v>4</v>
      </c>
      <c r="M1313" s="24" t="str">
        <f>VLOOKUP(L1313,mês!A:B,2,0)</f>
        <v>Abril</v>
      </c>
      <c r="N1313" s="24" t="str">
        <f t="shared" si="83"/>
        <v xml:space="preserve">RI </v>
      </c>
    </row>
    <row r="1314" spans="1:14" ht="57" customHeight="1" x14ac:dyDescent="0.2">
      <c r="A1314" s="24" t="s">
        <v>1679</v>
      </c>
      <c r="B1314" s="25">
        <v>44691</v>
      </c>
      <c r="C1314" s="26">
        <v>15493</v>
      </c>
      <c r="D1314" s="26" t="s">
        <v>146</v>
      </c>
      <c r="E1314" s="27" t="s">
        <v>214</v>
      </c>
      <c r="F1314" s="28" t="s">
        <v>1682</v>
      </c>
      <c r="G1314" s="26" t="s">
        <v>68</v>
      </c>
      <c r="H1314" s="29">
        <v>32.299999999999997</v>
      </c>
      <c r="J1314" s="29">
        <f t="shared" si="80"/>
        <v>32.299999999999997</v>
      </c>
      <c r="K1314" s="29">
        <f t="shared" si="81"/>
        <v>0</v>
      </c>
      <c r="L1314" s="24">
        <f t="shared" si="82"/>
        <v>5</v>
      </c>
      <c r="M1314" s="24" t="str">
        <f>VLOOKUP(L1314,mês!A:B,2,0)</f>
        <v>Maio</v>
      </c>
      <c r="N1314" s="24" t="str">
        <f t="shared" si="83"/>
        <v xml:space="preserve">RI </v>
      </c>
    </row>
    <row r="1315" spans="1:14" ht="57" customHeight="1" x14ac:dyDescent="0.2">
      <c r="A1315" s="24" t="s">
        <v>1679</v>
      </c>
      <c r="B1315" s="25">
        <v>44693</v>
      </c>
      <c r="C1315" s="26">
        <v>15513</v>
      </c>
      <c r="D1315" s="26" t="s">
        <v>146</v>
      </c>
      <c r="E1315" s="27" t="s">
        <v>214</v>
      </c>
      <c r="F1315" s="28" t="s">
        <v>1683</v>
      </c>
      <c r="G1315" s="26" t="s">
        <v>68</v>
      </c>
      <c r="H1315" s="29">
        <v>25.76</v>
      </c>
      <c r="J1315" s="29">
        <f t="shared" si="80"/>
        <v>25.76</v>
      </c>
      <c r="K1315" s="29">
        <f t="shared" si="81"/>
        <v>0</v>
      </c>
      <c r="L1315" s="24">
        <f t="shared" si="82"/>
        <v>5</v>
      </c>
      <c r="M1315" s="24" t="str">
        <f>VLOOKUP(L1315,mês!A:B,2,0)</f>
        <v>Maio</v>
      </c>
      <c r="N1315" s="24" t="str">
        <f t="shared" si="83"/>
        <v xml:space="preserve">RI </v>
      </c>
    </row>
    <row r="1316" spans="1:14" ht="57" customHeight="1" x14ac:dyDescent="0.2">
      <c r="A1316" s="24" t="s">
        <v>1684</v>
      </c>
      <c r="B1316" s="25">
        <v>44725</v>
      </c>
      <c r="C1316" s="26">
        <v>15671</v>
      </c>
      <c r="D1316" s="26" t="s">
        <v>146</v>
      </c>
      <c r="E1316" s="27" t="s">
        <v>1685</v>
      </c>
      <c r="F1316" s="28" t="s">
        <v>1686</v>
      </c>
      <c r="G1316" s="26" t="s">
        <v>68</v>
      </c>
      <c r="H1316" s="29">
        <v>49.64</v>
      </c>
      <c r="J1316" s="29">
        <f t="shared" si="80"/>
        <v>49.64</v>
      </c>
      <c r="K1316" s="29">
        <f t="shared" si="81"/>
        <v>0</v>
      </c>
      <c r="L1316" s="24">
        <f t="shared" si="82"/>
        <v>6</v>
      </c>
      <c r="M1316" s="24" t="str">
        <f>VLOOKUP(L1316,mês!A:B,2,0)</f>
        <v>Junho</v>
      </c>
      <c r="N1316" s="24" t="str">
        <f t="shared" si="83"/>
        <v xml:space="preserve">RI </v>
      </c>
    </row>
    <row r="1317" spans="1:14" ht="57" customHeight="1" x14ac:dyDescent="0.2">
      <c r="A1317" s="24" t="s">
        <v>1684</v>
      </c>
      <c r="B1317" s="25">
        <v>44736</v>
      </c>
      <c r="C1317" s="26">
        <v>15687</v>
      </c>
      <c r="D1317" s="26" t="s">
        <v>151</v>
      </c>
      <c r="E1317" s="27" t="s">
        <v>1687</v>
      </c>
      <c r="F1317" s="28" t="s">
        <v>1688</v>
      </c>
      <c r="G1317" s="26" t="s">
        <v>68</v>
      </c>
      <c r="H1317" s="29">
        <v>97.43</v>
      </c>
      <c r="J1317" s="29">
        <f t="shared" si="80"/>
        <v>97.43</v>
      </c>
      <c r="K1317" s="29">
        <f t="shared" si="81"/>
        <v>0</v>
      </c>
      <c r="L1317" s="24">
        <f t="shared" si="82"/>
        <v>6</v>
      </c>
      <c r="M1317" s="24" t="str">
        <f>VLOOKUP(L1317,mês!A:B,2,0)</f>
        <v>Junho</v>
      </c>
      <c r="N1317" s="24" t="str">
        <f t="shared" si="83"/>
        <v xml:space="preserve">RI </v>
      </c>
    </row>
    <row r="1318" spans="1:14" ht="57" customHeight="1" x14ac:dyDescent="0.2">
      <c r="A1318" s="24" t="s">
        <v>1684</v>
      </c>
      <c r="B1318" s="25">
        <v>44746</v>
      </c>
      <c r="C1318" s="26">
        <v>15725</v>
      </c>
      <c r="D1318" s="26" t="s">
        <v>146</v>
      </c>
      <c r="E1318" s="27" t="s">
        <v>1685</v>
      </c>
      <c r="F1318" s="28" t="s">
        <v>1689</v>
      </c>
      <c r="G1318" s="26" t="s">
        <v>68</v>
      </c>
      <c r="H1318" s="29">
        <v>26.61</v>
      </c>
      <c r="J1318" s="29">
        <f t="shared" si="80"/>
        <v>26.61</v>
      </c>
      <c r="K1318" s="29">
        <f t="shared" si="81"/>
        <v>0</v>
      </c>
      <c r="L1318" s="24">
        <f t="shared" si="82"/>
        <v>7</v>
      </c>
      <c r="M1318" s="24" t="str">
        <f>VLOOKUP(L1318,mês!A:B,2,0)</f>
        <v>Julho</v>
      </c>
      <c r="N1318" s="24" t="str">
        <f t="shared" si="83"/>
        <v xml:space="preserve">RI </v>
      </c>
    </row>
    <row r="1319" spans="1:14" ht="57" customHeight="1" x14ac:dyDescent="0.2">
      <c r="A1319" s="24" t="s">
        <v>1684</v>
      </c>
      <c r="B1319" s="25">
        <v>44747</v>
      </c>
      <c r="C1319" s="26">
        <v>15742</v>
      </c>
      <c r="D1319" s="26" t="s">
        <v>146</v>
      </c>
      <c r="E1319" s="27" t="s">
        <v>1685</v>
      </c>
      <c r="F1319" s="28" t="s">
        <v>1690</v>
      </c>
      <c r="G1319" s="26" t="s">
        <v>68</v>
      </c>
      <c r="H1319" s="29">
        <v>36.369999999999997</v>
      </c>
      <c r="J1319" s="29">
        <f t="shared" si="80"/>
        <v>36.369999999999997</v>
      </c>
      <c r="K1319" s="29">
        <f t="shared" si="81"/>
        <v>0</v>
      </c>
      <c r="L1319" s="24">
        <f t="shared" si="82"/>
        <v>7</v>
      </c>
      <c r="M1319" s="24" t="str">
        <f>VLOOKUP(L1319,mês!A:B,2,0)</f>
        <v>Julho</v>
      </c>
      <c r="N1319" s="24" t="str">
        <f t="shared" si="83"/>
        <v xml:space="preserve">RI </v>
      </c>
    </row>
    <row r="1320" spans="1:14" ht="57" customHeight="1" x14ac:dyDescent="0.2">
      <c r="A1320" s="24" t="s">
        <v>1684</v>
      </c>
      <c r="B1320" s="25">
        <v>44819</v>
      </c>
      <c r="C1320" s="26">
        <v>16047</v>
      </c>
      <c r="D1320" s="26" t="s">
        <v>151</v>
      </c>
      <c r="E1320" s="27" t="s">
        <v>1691</v>
      </c>
      <c r="F1320" s="28" t="s">
        <v>1692</v>
      </c>
      <c r="G1320" s="26" t="s">
        <v>68</v>
      </c>
      <c r="H1320" s="29">
        <v>480</v>
      </c>
      <c r="J1320" s="29">
        <f t="shared" si="80"/>
        <v>480</v>
      </c>
      <c r="K1320" s="29">
        <f t="shared" si="81"/>
        <v>0</v>
      </c>
      <c r="L1320" s="24">
        <f t="shared" si="82"/>
        <v>9</v>
      </c>
      <c r="M1320" s="24" t="str">
        <f>VLOOKUP(L1320,mês!A:B,2,0)</f>
        <v>Setembro</v>
      </c>
      <c r="N1320" s="24" t="str">
        <f t="shared" si="83"/>
        <v xml:space="preserve">RI </v>
      </c>
    </row>
    <row r="1321" spans="1:14" ht="57" customHeight="1" x14ac:dyDescent="0.2">
      <c r="A1321" s="24" t="s">
        <v>1684</v>
      </c>
      <c r="B1321" s="25">
        <v>44839</v>
      </c>
      <c r="C1321" s="26">
        <v>16143</v>
      </c>
      <c r="D1321" s="26" t="s">
        <v>65</v>
      </c>
      <c r="E1321" s="27" t="s">
        <v>472</v>
      </c>
      <c r="F1321" s="28" t="s">
        <v>1693</v>
      </c>
      <c r="G1321" s="26" t="s">
        <v>68</v>
      </c>
      <c r="H1321" s="29">
        <v>191.82</v>
      </c>
      <c r="J1321" s="29">
        <f t="shared" si="80"/>
        <v>191.82</v>
      </c>
      <c r="K1321" s="29">
        <f t="shared" si="81"/>
        <v>0</v>
      </c>
      <c r="L1321" s="24">
        <f t="shared" si="82"/>
        <v>10</v>
      </c>
      <c r="M1321" s="24" t="str">
        <f>VLOOKUP(L1321,mês!A:B,2,0)</f>
        <v>Outubro</v>
      </c>
      <c r="N1321" s="24" t="str">
        <f t="shared" si="83"/>
        <v xml:space="preserve">RI </v>
      </c>
    </row>
    <row r="1322" spans="1:14" ht="57" customHeight="1" x14ac:dyDescent="0.2">
      <c r="A1322" s="24" t="s">
        <v>1684</v>
      </c>
      <c r="B1322" s="25">
        <v>44868</v>
      </c>
      <c r="C1322" s="26">
        <v>16262</v>
      </c>
      <c r="D1322" s="26" t="s">
        <v>151</v>
      </c>
      <c r="E1322" s="27" t="s">
        <v>1687</v>
      </c>
      <c r="F1322" s="28" t="s">
        <v>1694</v>
      </c>
      <c r="G1322" s="26" t="s">
        <v>68</v>
      </c>
      <c r="H1322" s="29">
        <v>6149.82</v>
      </c>
      <c r="J1322" s="29">
        <f t="shared" si="80"/>
        <v>6149.82</v>
      </c>
      <c r="K1322" s="29">
        <f t="shared" si="81"/>
        <v>0</v>
      </c>
      <c r="L1322" s="24">
        <f t="shared" si="82"/>
        <v>11</v>
      </c>
      <c r="M1322" s="24" t="str">
        <f>VLOOKUP(L1322,mês!A:B,2,0)</f>
        <v>Novembro</v>
      </c>
      <c r="N1322" s="24" t="str">
        <f t="shared" si="83"/>
        <v xml:space="preserve">RI </v>
      </c>
    </row>
    <row r="1323" spans="1:14" ht="57" customHeight="1" x14ac:dyDescent="0.2">
      <c r="A1323" s="24" t="s">
        <v>1684</v>
      </c>
      <c r="B1323" s="25">
        <v>44868</v>
      </c>
      <c r="C1323" s="26">
        <v>16263</v>
      </c>
      <c r="D1323" s="26" t="s">
        <v>151</v>
      </c>
      <c r="E1323" s="27" t="s">
        <v>1687</v>
      </c>
      <c r="F1323" s="28" t="s">
        <v>1695</v>
      </c>
      <c r="G1323" s="26" t="s">
        <v>68</v>
      </c>
      <c r="H1323" s="29">
        <v>191.82</v>
      </c>
      <c r="J1323" s="29">
        <f t="shared" si="80"/>
        <v>191.82</v>
      </c>
      <c r="K1323" s="29">
        <f t="shared" si="81"/>
        <v>0</v>
      </c>
      <c r="L1323" s="24">
        <f t="shared" si="82"/>
        <v>11</v>
      </c>
      <c r="M1323" s="24" t="str">
        <f>VLOOKUP(L1323,mês!A:B,2,0)</f>
        <v>Novembro</v>
      </c>
      <c r="N1323" s="24" t="str">
        <f t="shared" si="83"/>
        <v xml:space="preserve">RI </v>
      </c>
    </row>
    <row r="1324" spans="1:14" ht="57" customHeight="1" x14ac:dyDescent="0.2">
      <c r="A1324" s="24" t="s">
        <v>1684</v>
      </c>
      <c r="B1324" s="25">
        <v>44896</v>
      </c>
      <c r="C1324" s="26">
        <v>16367</v>
      </c>
      <c r="D1324" s="26" t="s">
        <v>146</v>
      </c>
      <c r="E1324" s="27" t="s">
        <v>1685</v>
      </c>
      <c r="F1324" s="28" t="s">
        <v>1696</v>
      </c>
      <c r="G1324" s="26" t="s">
        <v>68</v>
      </c>
      <c r="H1324" s="29">
        <v>61.57</v>
      </c>
      <c r="J1324" s="29">
        <f t="shared" si="80"/>
        <v>61.57</v>
      </c>
      <c r="K1324" s="29">
        <f t="shared" si="81"/>
        <v>0</v>
      </c>
      <c r="L1324" s="24">
        <f t="shared" si="82"/>
        <v>12</v>
      </c>
      <c r="M1324" s="24" t="str">
        <f>VLOOKUP(L1324,mês!A:B,2,0)</f>
        <v>Dezembro</v>
      </c>
      <c r="N1324" s="24" t="str">
        <f t="shared" si="83"/>
        <v xml:space="preserve">RI </v>
      </c>
    </row>
    <row r="1325" spans="1:14" ht="57" customHeight="1" x14ac:dyDescent="0.2">
      <c r="A1325" s="24" t="s">
        <v>1697</v>
      </c>
      <c r="B1325" s="25">
        <v>44806</v>
      </c>
      <c r="C1325" s="26">
        <v>15980</v>
      </c>
      <c r="D1325" s="26" t="s">
        <v>264</v>
      </c>
      <c r="E1325" s="27" t="s">
        <v>855</v>
      </c>
      <c r="F1325" s="28" t="s">
        <v>1698</v>
      </c>
      <c r="G1325" s="26" t="s">
        <v>68</v>
      </c>
      <c r="H1325" s="29">
        <v>528.82000000000005</v>
      </c>
      <c r="J1325" s="29">
        <f t="shared" si="80"/>
        <v>528.82000000000005</v>
      </c>
      <c r="K1325" s="29">
        <f t="shared" si="81"/>
        <v>0</v>
      </c>
      <c r="L1325" s="24">
        <f t="shared" si="82"/>
        <v>9</v>
      </c>
      <c r="M1325" s="24" t="str">
        <f>VLOOKUP(L1325,mês!A:B,2,0)</f>
        <v>Setembro</v>
      </c>
      <c r="N1325" s="24" t="str">
        <f t="shared" si="83"/>
        <v xml:space="preserve">RD Básico </v>
      </c>
    </row>
    <row r="1326" spans="1:14" ht="57" customHeight="1" x14ac:dyDescent="0.2">
      <c r="A1326" s="24" t="s">
        <v>1699</v>
      </c>
      <c r="B1326" s="25">
        <v>44600</v>
      </c>
      <c r="C1326" s="26">
        <v>15086</v>
      </c>
      <c r="D1326" s="26" t="s">
        <v>268</v>
      </c>
      <c r="E1326" s="27" t="s">
        <v>66</v>
      </c>
      <c r="F1326" s="28" t="s">
        <v>1700</v>
      </c>
      <c r="G1326" s="26" t="s">
        <v>68</v>
      </c>
      <c r="H1326" s="29">
        <v>2216</v>
      </c>
      <c r="J1326" s="29">
        <f t="shared" si="80"/>
        <v>2216</v>
      </c>
      <c r="K1326" s="29">
        <f t="shared" si="81"/>
        <v>0</v>
      </c>
      <c r="L1326" s="24">
        <f t="shared" si="82"/>
        <v>2</v>
      </c>
      <c r="M1326" s="24" t="str">
        <f>VLOOKUP(L1326,mês!A:B,2,0)</f>
        <v>Fevereiro</v>
      </c>
      <c r="N1326" s="24" t="str">
        <f t="shared" si="83"/>
        <v xml:space="preserve">RD Básico </v>
      </c>
    </row>
    <row r="1327" spans="1:14" ht="57" customHeight="1" x14ac:dyDescent="0.2">
      <c r="A1327" s="24" t="s">
        <v>1701</v>
      </c>
      <c r="B1327" s="25">
        <v>44592</v>
      </c>
      <c r="C1327" s="26">
        <v>15066</v>
      </c>
      <c r="D1327" s="26" t="s">
        <v>151</v>
      </c>
      <c r="E1327" s="27" t="s">
        <v>472</v>
      </c>
      <c r="F1327" s="28" t="s">
        <v>1702</v>
      </c>
      <c r="G1327" s="26" t="s">
        <v>68</v>
      </c>
      <c r="H1327" s="29">
        <v>1630.47</v>
      </c>
      <c r="J1327" s="29">
        <f t="shared" si="80"/>
        <v>1630.47</v>
      </c>
      <c r="K1327" s="29">
        <f t="shared" si="81"/>
        <v>0</v>
      </c>
      <c r="L1327" s="24">
        <f t="shared" si="82"/>
        <v>1</v>
      </c>
      <c r="M1327" s="24" t="str">
        <f>VLOOKUP(L1327,mês!A:B,2,0)</f>
        <v>Janeiro</v>
      </c>
      <c r="N1327" s="24" t="str">
        <f t="shared" si="83"/>
        <v xml:space="preserve">RD Básico </v>
      </c>
    </row>
    <row r="1328" spans="1:14" ht="57" customHeight="1" x14ac:dyDescent="0.2">
      <c r="A1328" s="24" t="s">
        <v>1701</v>
      </c>
      <c r="B1328" s="25">
        <v>44592</v>
      </c>
      <c r="C1328" s="26">
        <v>15067</v>
      </c>
      <c r="D1328" s="26" t="s">
        <v>151</v>
      </c>
      <c r="E1328" s="27" t="s">
        <v>472</v>
      </c>
      <c r="F1328" s="28" t="s">
        <v>1703</v>
      </c>
      <c r="G1328" s="26" t="s">
        <v>68</v>
      </c>
      <c r="H1328" s="29">
        <v>1630.47</v>
      </c>
      <c r="J1328" s="29">
        <f t="shared" si="80"/>
        <v>1630.47</v>
      </c>
      <c r="K1328" s="29">
        <f t="shared" si="81"/>
        <v>0</v>
      </c>
      <c r="L1328" s="24">
        <f t="shared" si="82"/>
        <v>1</v>
      </c>
      <c r="M1328" s="24" t="str">
        <f>VLOOKUP(L1328,mês!A:B,2,0)</f>
        <v>Janeiro</v>
      </c>
      <c r="N1328" s="24" t="str">
        <f t="shared" si="83"/>
        <v xml:space="preserve">RD Básico </v>
      </c>
    </row>
    <row r="1329" spans="1:14" ht="57" customHeight="1" x14ac:dyDescent="0.2">
      <c r="A1329" s="24" t="s">
        <v>1704</v>
      </c>
      <c r="B1329" s="25">
        <v>44663</v>
      </c>
      <c r="C1329" s="26">
        <v>15349</v>
      </c>
      <c r="D1329" s="26" t="s">
        <v>176</v>
      </c>
      <c r="E1329" s="27" t="s">
        <v>1705</v>
      </c>
      <c r="F1329" s="28" t="s">
        <v>1706</v>
      </c>
      <c r="G1329" s="26" t="s">
        <v>68</v>
      </c>
      <c r="H1329" s="29">
        <v>264.8</v>
      </c>
      <c r="J1329" s="29">
        <f t="shared" si="80"/>
        <v>264.8</v>
      </c>
      <c r="K1329" s="29">
        <f t="shared" si="81"/>
        <v>0</v>
      </c>
      <c r="L1329" s="24">
        <f t="shared" si="82"/>
        <v>4</v>
      </c>
      <c r="M1329" s="24" t="str">
        <f>VLOOKUP(L1329,mês!A:B,2,0)</f>
        <v>Abril</v>
      </c>
      <c r="N1329" s="24" t="str">
        <f t="shared" si="83"/>
        <v xml:space="preserve">RD Básico </v>
      </c>
    </row>
    <row r="1330" spans="1:14" ht="57" customHeight="1" x14ac:dyDescent="0.2">
      <c r="A1330" s="24" t="s">
        <v>1704</v>
      </c>
      <c r="B1330" s="25">
        <v>44770</v>
      </c>
      <c r="C1330" s="26">
        <v>15795</v>
      </c>
      <c r="D1330" s="26" t="s">
        <v>176</v>
      </c>
      <c r="E1330" s="27" t="s">
        <v>964</v>
      </c>
      <c r="F1330" s="28" t="s">
        <v>1707</v>
      </c>
      <c r="G1330" s="26" t="s">
        <v>68</v>
      </c>
      <c r="H1330" s="29">
        <v>79</v>
      </c>
      <c r="J1330" s="29">
        <f t="shared" si="80"/>
        <v>79</v>
      </c>
      <c r="K1330" s="29">
        <f t="shared" si="81"/>
        <v>0</v>
      </c>
      <c r="L1330" s="24">
        <f t="shared" si="82"/>
        <v>7</v>
      </c>
      <c r="M1330" s="24" t="str">
        <f>VLOOKUP(L1330,mês!A:B,2,0)</f>
        <v>Julho</v>
      </c>
      <c r="N1330" s="24" t="str">
        <f t="shared" si="83"/>
        <v xml:space="preserve">RD Básico </v>
      </c>
    </row>
    <row r="1331" spans="1:14" ht="57" customHeight="1" x14ac:dyDescent="0.2">
      <c r="A1331" s="24" t="s">
        <v>1704</v>
      </c>
      <c r="B1331" s="25">
        <v>44809</v>
      </c>
      <c r="C1331" s="26">
        <v>15998</v>
      </c>
      <c r="D1331" s="26" t="s">
        <v>176</v>
      </c>
      <c r="E1331" s="27" t="s">
        <v>964</v>
      </c>
      <c r="F1331" s="28" t="s">
        <v>1708</v>
      </c>
      <c r="G1331" s="26" t="s">
        <v>68</v>
      </c>
      <c r="H1331" s="29">
        <v>98.69</v>
      </c>
      <c r="J1331" s="29">
        <f t="shared" si="80"/>
        <v>98.69</v>
      </c>
      <c r="K1331" s="29">
        <f t="shared" si="81"/>
        <v>0</v>
      </c>
      <c r="L1331" s="24">
        <f t="shared" si="82"/>
        <v>9</v>
      </c>
      <c r="M1331" s="24" t="str">
        <f>VLOOKUP(L1331,mês!A:B,2,0)</f>
        <v>Setembro</v>
      </c>
      <c r="N1331" s="24" t="str">
        <f t="shared" si="83"/>
        <v xml:space="preserve">RD Básico </v>
      </c>
    </row>
    <row r="1332" spans="1:14" ht="57" customHeight="1" x14ac:dyDescent="0.2">
      <c r="A1332" s="24" t="s">
        <v>1704</v>
      </c>
      <c r="B1332" s="25">
        <v>44817</v>
      </c>
      <c r="C1332" s="26">
        <v>16029</v>
      </c>
      <c r="D1332" s="26" t="s">
        <v>176</v>
      </c>
      <c r="E1332" s="27" t="s">
        <v>964</v>
      </c>
      <c r="F1332" s="28" t="s">
        <v>1709</v>
      </c>
      <c r="G1332" s="26" t="s">
        <v>68</v>
      </c>
      <c r="H1332" s="29">
        <v>246.18</v>
      </c>
      <c r="J1332" s="29">
        <f t="shared" si="80"/>
        <v>246.18</v>
      </c>
      <c r="K1332" s="29">
        <f t="shared" si="81"/>
        <v>0</v>
      </c>
      <c r="L1332" s="24">
        <f t="shared" si="82"/>
        <v>9</v>
      </c>
      <c r="M1332" s="24" t="str">
        <f>VLOOKUP(L1332,mês!A:B,2,0)</f>
        <v>Setembro</v>
      </c>
      <c r="N1332" s="24" t="str">
        <f t="shared" si="83"/>
        <v xml:space="preserve">RD Básico </v>
      </c>
    </row>
    <row r="1333" spans="1:14" ht="57" customHeight="1" x14ac:dyDescent="0.2">
      <c r="A1333" s="24" t="s">
        <v>1704</v>
      </c>
      <c r="B1333" s="25">
        <v>44837</v>
      </c>
      <c r="C1333" s="26">
        <v>16120</v>
      </c>
      <c r="D1333" s="26" t="s">
        <v>176</v>
      </c>
      <c r="E1333" s="27" t="s">
        <v>1705</v>
      </c>
      <c r="F1333" s="28" t="s">
        <v>1710</v>
      </c>
      <c r="G1333" s="26" t="s">
        <v>68</v>
      </c>
      <c r="H1333" s="29">
        <v>171.7</v>
      </c>
      <c r="J1333" s="29">
        <f t="shared" si="80"/>
        <v>171.7</v>
      </c>
      <c r="K1333" s="29">
        <f t="shared" si="81"/>
        <v>0</v>
      </c>
      <c r="L1333" s="24">
        <f t="shared" si="82"/>
        <v>10</v>
      </c>
      <c r="M1333" s="24" t="str">
        <f>VLOOKUP(L1333,mês!A:B,2,0)</f>
        <v>Outubro</v>
      </c>
      <c r="N1333" s="24" t="str">
        <f t="shared" si="83"/>
        <v xml:space="preserve">RD Básico </v>
      </c>
    </row>
    <row r="1334" spans="1:14" ht="57" customHeight="1" x14ac:dyDescent="0.2">
      <c r="A1334" s="24" t="s">
        <v>1704</v>
      </c>
      <c r="B1334" s="25">
        <v>44855</v>
      </c>
      <c r="C1334" s="26">
        <v>16229</v>
      </c>
      <c r="D1334" s="26" t="s">
        <v>176</v>
      </c>
      <c r="E1334" s="27" t="s">
        <v>1705</v>
      </c>
      <c r="F1334" s="28" t="s">
        <v>1711</v>
      </c>
      <c r="G1334" s="26" t="s">
        <v>68</v>
      </c>
      <c r="H1334" s="29">
        <v>132.75</v>
      </c>
      <c r="J1334" s="29">
        <f t="shared" si="80"/>
        <v>132.75</v>
      </c>
      <c r="K1334" s="29">
        <f t="shared" si="81"/>
        <v>0</v>
      </c>
      <c r="L1334" s="24">
        <f t="shared" si="82"/>
        <v>10</v>
      </c>
      <c r="M1334" s="24" t="str">
        <f>VLOOKUP(L1334,mês!A:B,2,0)</f>
        <v>Outubro</v>
      </c>
      <c r="N1334" s="24" t="str">
        <f t="shared" si="83"/>
        <v xml:space="preserve">RD Básico </v>
      </c>
    </row>
    <row r="1335" spans="1:14" ht="57" customHeight="1" x14ac:dyDescent="0.2">
      <c r="A1335" s="24" t="s">
        <v>1704</v>
      </c>
      <c r="B1335" s="25">
        <v>44909</v>
      </c>
      <c r="C1335" s="26">
        <v>16421</v>
      </c>
      <c r="D1335" s="26" t="s">
        <v>176</v>
      </c>
      <c r="E1335" s="27" t="s">
        <v>1712</v>
      </c>
      <c r="F1335" s="28" t="s">
        <v>1713</v>
      </c>
      <c r="G1335" s="26" t="s">
        <v>68</v>
      </c>
      <c r="H1335" s="29">
        <v>107.03</v>
      </c>
      <c r="J1335" s="29">
        <f t="shared" si="80"/>
        <v>107.03</v>
      </c>
      <c r="K1335" s="29">
        <f t="shared" si="81"/>
        <v>0</v>
      </c>
      <c r="L1335" s="24">
        <f t="shared" si="82"/>
        <v>12</v>
      </c>
      <c r="M1335" s="24" t="str">
        <f>VLOOKUP(L1335,mês!A:B,2,0)</f>
        <v>Dezembro</v>
      </c>
      <c r="N1335" s="24" t="str">
        <f t="shared" si="83"/>
        <v xml:space="preserve">RD Básico </v>
      </c>
    </row>
    <row r="1336" spans="1:14" ht="57" customHeight="1" x14ac:dyDescent="0.2">
      <c r="A1336" s="24" t="s">
        <v>1714</v>
      </c>
      <c r="B1336" s="25">
        <v>44749</v>
      </c>
      <c r="C1336" s="26">
        <v>15746</v>
      </c>
      <c r="D1336" s="26" t="s">
        <v>268</v>
      </c>
      <c r="E1336" s="27" t="s">
        <v>1715</v>
      </c>
      <c r="F1336" s="28" t="s">
        <v>1716</v>
      </c>
      <c r="G1336" s="26" t="s">
        <v>68</v>
      </c>
      <c r="H1336" s="29">
        <v>205.2</v>
      </c>
      <c r="J1336" s="29">
        <f t="shared" si="80"/>
        <v>205.2</v>
      </c>
      <c r="K1336" s="29">
        <f t="shared" si="81"/>
        <v>0</v>
      </c>
      <c r="L1336" s="24">
        <f t="shared" si="82"/>
        <v>7</v>
      </c>
      <c r="M1336" s="24" t="str">
        <f>VLOOKUP(L1336,mês!A:B,2,0)</f>
        <v>Julho</v>
      </c>
      <c r="N1336" s="24" t="str">
        <f t="shared" si="83"/>
        <v xml:space="preserve">RD Básico </v>
      </c>
    </row>
    <row r="1337" spans="1:14" ht="57" customHeight="1" x14ac:dyDescent="0.2">
      <c r="A1337" s="24" t="s">
        <v>1717</v>
      </c>
      <c r="B1337" s="25">
        <v>44580</v>
      </c>
      <c r="C1337" s="26">
        <v>15041</v>
      </c>
      <c r="D1337" s="26" t="s">
        <v>65</v>
      </c>
      <c r="E1337" s="27" t="s">
        <v>1104</v>
      </c>
      <c r="F1337" s="28" t="s">
        <v>1718</v>
      </c>
      <c r="G1337" s="26" t="s">
        <v>68</v>
      </c>
      <c r="H1337" s="29">
        <v>0</v>
      </c>
      <c r="J1337" s="29">
        <f t="shared" si="80"/>
        <v>0</v>
      </c>
      <c r="K1337" s="29">
        <f t="shared" si="81"/>
        <v>0</v>
      </c>
      <c r="L1337" s="24">
        <f t="shared" si="82"/>
        <v>1</v>
      </c>
      <c r="M1337" s="24" t="str">
        <f>VLOOKUP(L1337,mês!A:B,2,0)</f>
        <v>Janeiro</v>
      </c>
      <c r="N1337" s="24" t="str">
        <f t="shared" si="83"/>
        <v xml:space="preserve">Diretoria </v>
      </c>
    </row>
    <row r="1338" spans="1:14" ht="57" customHeight="1" x14ac:dyDescent="0.2">
      <c r="A1338" s="24" t="s">
        <v>1717</v>
      </c>
      <c r="B1338" s="25">
        <v>44606</v>
      </c>
      <c r="C1338" s="26">
        <v>15142</v>
      </c>
      <c r="D1338" s="26" t="s">
        <v>65</v>
      </c>
      <c r="E1338" s="27" t="s">
        <v>1719</v>
      </c>
      <c r="F1338" s="28" t="s">
        <v>1720</v>
      </c>
      <c r="G1338" s="26" t="s">
        <v>68</v>
      </c>
      <c r="H1338" s="29">
        <v>89100</v>
      </c>
      <c r="J1338" s="29">
        <f t="shared" si="80"/>
        <v>89100</v>
      </c>
      <c r="K1338" s="29">
        <f t="shared" si="81"/>
        <v>0</v>
      </c>
      <c r="L1338" s="24">
        <f t="shared" si="82"/>
        <v>2</v>
      </c>
      <c r="M1338" s="24" t="str">
        <f>VLOOKUP(L1338,mês!A:B,2,0)</f>
        <v>Fevereiro</v>
      </c>
      <c r="N1338" s="24" t="str">
        <f t="shared" si="83"/>
        <v xml:space="preserve">Diretoria </v>
      </c>
    </row>
    <row r="1339" spans="1:14" ht="57" customHeight="1" x14ac:dyDescent="0.2">
      <c r="A1339" s="24" t="s">
        <v>1717</v>
      </c>
      <c r="B1339" s="25">
        <v>44631</v>
      </c>
      <c r="C1339" s="26">
        <v>15215</v>
      </c>
      <c r="D1339" s="26" t="s">
        <v>189</v>
      </c>
      <c r="E1339" s="27" t="s">
        <v>1721</v>
      </c>
      <c r="F1339" s="28" t="s">
        <v>1722</v>
      </c>
      <c r="G1339" s="26" t="s">
        <v>68</v>
      </c>
      <c r="H1339" s="29">
        <v>0</v>
      </c>
      <c r="J1339" s="29">
        <f t="shared" si="80"/>
        <v>0</v>
      </c>
      <c r="K1339" s="29">
        <f t="shared" si="81"/>
        <v>0</v>
      </c>
      <c r="L1339" s="24">
        <f t="shared" si="82"/>
        <v>3</v>
      </c>
      <c r="M1339" s="24" t="str">
        <f>VLOOKUP(L1339,mês!A:B,2,0)</f>
        <v>Março</v>
      </c>
      <c r="N1339" s="24" t="str">
        <f t="shared" si="83"/>
        <v xml:space="preserve">Diretoria </v>
      </c>
    </row>
    <row r="1340" spans="1:14" ht="57" customHeight="1" x14ac:dyDescent="0.2">
      <c r="A1340" s="24" t="s">
        <v>1717</v>
      </c>
      <c r="B1340" s="25">
        <v>44649</v>
      </c>
      <c r="C1340" s="26">
        <v>15284</v>
      </c>
      <c r="D1340" s="26" t="s">
        <v>65</v>
      </c>
      <c r="E1340" s="27" t="s">
        <v>152</v>
      </c>
      <c r="F1340" s="28" t="s">
        <v>1723</v>
      </c>
      <c r="G1340" s="26" t="s">
        <v>682</v>
      </c>
      <c r="H1340" s="29">
        <v>0</v>
      </c>
      <c r="J1340" s="29">
        <f t="shared" si="80"/>
        <v>0</v>
      </c>
      <c r="K1340" s="29">
        <f t="shared" si="81"/>
        <v>0</v>
      </c>
      <c r="L1340" s="24">
        <f t="shared" si="82"/>
        <v>3</v>
      </c>
      <c r="M1340" s="24" t="str">
        <f>VLOOKUP(L1340,mês!A:B,2,0)</f>
        <v>Março</v>
      </c>
      <c r="N1340" s="24" t="str">
        <f t="shared" si="83"/>
        <v xml:space="preserve">Diretoria </v>
      </c>
    </row>
    <row r="1341" spans="1:14" ht="57" customHeight="1" x14ac:dyDescent="0.2">
      <c r="A1341" s="24" t="s">
        <v>1717</v>
      </c>
      <c r="B1341" s="25">
        <v>44659</v>
      </c>
      <c r="C1341" s="26">
        <v>15331</v>
      </c>
      <c r="D1341" s="26" t="s">
        <v>65</v>
      </c>
      <c r="E1341" s="27" t="s">
        <v>1104</v>
      </c>
      <c r="F1341" s="28" t="s">
        <v>1724</v>
      </c>
      <c r="G1341" s="26" t="s">
        <v>68</v>
      </c>
      <c r="H1341" s="29">
        <v>0</v>
      </c>
      <c r="J1341" s="29">
        <f t="shared" si="80"/>
        <v>0</v>
      </c>
      <c r="K1341" s="29">
        <f t="shared" si="81"/>
        <v>0</v>
      </c>
      <c r="L1341" s="24">
        <f t="shared" si="82"/>
        <v>4</v>
      </c>
      <c r="M1341" s="24" t="str">
        <f>VLOOKUP(L1341,mês!A:B,2,0)</f>
        <v>Abril</v>
      </c>
      <c r="N1341" s="24" t="str">
        <f t="shared" si="83"/>
        <v xml:space="preserve">Diretoria </v>
      </c>
    </row>
    <row r="1342" spans="1:14" ht="57" customHeight="1" x14ac:dyDescent="0.2">
      <c r="A1342" s="24" t="s">
        <v>1717</v>
      </c>
      <c r="B1342" s="25">
        <v>44665</v>
      </c>
      <c r="C1342" s="26">
        <v>15366</v>
      </c>
      <c r="D1342" s="26" t="s">
        <v>65</v>
      </c>
      <c r="E1342" s="27" t="s">
        <v>1725</v>
      </c>
      <c r="F1342" s="28" t="s">
        <v>1726</v>
      </c>
      <c r="G1342" s="26" t="s">
        <v>68</v>
      </c>
      <c r="H1342" s="29">
        <v>99645</v>
      </c>
      <c r="J1342" s="29">
        <f t="shared" si="80"/>
        <v>99645</v>
      </c>
      <c r="K1342" s="29">
        <f t="shared" si="81"/>
        <v>0</v>
      </c>
      <c r="L1342" s="24">
        <f t="shared" si="82"/>
        <v>4</v>
      </c>
      <c r="M1342" s="24" t="str">
        <f>VLOOKUP(L1342,mês!A:B,2,0)</f>
        <v>Abril</v>
      </c>
      <c r="N1342" s="24" t="str">
        <f t="shared" si="83"/>
        <v xml:space="preserve">Diretoria </v>
      </c>
    </row>
    <row r="1343" spans="1:14" ht="57" customHeight="1" x14ac:dyDescent="0.2">
      <c r="A1343" s="24" t="s">
        <v>1717</v>
      </c>
      <c r="B1343" s="25">
        <v>44677</v>
      </c>
      <c r="C1343" s="26">
        <v>15396</v>
      </c>
      <c r="D1343" s="26" t="s">
        <v>65</v>
      </c>
      <c r="E1343" s="27" t="s">
        <v>1727</v>
      </c>
      <c r="F1343" s="28" t="s">
        <v>1728</v>
      </c>
      <c r="G1343" s="26" t="s">
        <v>68</v>
      </c>
      <c r="H1343" s="29">
        <v>103180</v>
      </c>
      <c r="J1343" s="29">
        <f t="shared" si="80"/>
        <v>103180</v>
      </c>
      <c r="K1343" s="29">
        <f t="shared" si="81"/>
        <v>0</v>
      </c>
      <c r="L1343" s="24">
        <f t="shared" si="82"/>
        <v>4</v>
      </c>
      <c r="M1343" s="24" t="str">
        <f>VLOOKUP(L1343,mês!A:B,2,0)</f>
        <v>Abril</v>
      </c>
      <c r="N1343" s="24" t="str">
        <f t="shared" si="83"/>
        <v xml:space="preserve">Diretoria </v>
      </c>
    </row>
    <row r="1344" spans="1:14" ht="57" customHeight="1" x14ac:dyDescent="0.2">
      <c r="A1344" s="24" t="s">
        <v>1717</v>
      </c>
      <c r="B1344" s="25">
        <v>44690</v>
      </c>
      <c r="C1344" s="26">
        <v>15504</v>
      </c>
      <c r="D1344" s="26" t="s">
        <v>160</v>
      </c>
      <c r="E1344" s="27" t="s">
        <v>161</v>
      </c>
      <c r="F1344" s="28" t="s">
        <v>1729</v>
      </c>
      <c r="G1344" s="26" t="s">
        <v>68</v>
      </c>
      <c r="H1344" s="29">
        <v>67400</v>
      </c>
      <c r="J1344" s="29">
        <f t="shared" si="80"/>
        <v>67400</v>
      </c>
      <c r="K1344" s="29">
        <f t="shared" si="81"/>
        <v>0</v>
      </c>
      <c r="L1344" s="24">
        <f t="shared" si="82"/>
        <v>5</v>
      </c>
      <c r="M1344" s="24" t="str">
        <f>VLOOKUP(L1344,mês!A:B,2,0)</f>
        <v>Maio</v>
      </c>
      <c r="N1344" s="24" t="str">
        <f t="shared" si="83"/>
        <v xml:space="preserve">Diretoria </v>
      </c>
    </row>
    <row r="1345" spans="1:14" ht="57" customHeight="1" x14ac:dyDescent="0.2">
      <c r="A1345" s="24" t="s">
        <v>1717</v>
      </c>
      <c r="B1345" s="25">
        <v>44701</v>
      </c>
      <c r="C1345" s="26">
        <v>15612</v>
      </c>
      <c r="D1345" s="26" t="s">
        <v>65</v>
      </c>
      <c r="E1345" s="27" t="s">
        <v>1730</v>
      </c>
      <c r="F1345" s="28" t="s">
        <v>1731</v>
      </c>
      <c r="G1345" s="26" t="s">
        <v>68</v>
      </c>
      <c r="H1345" s="29">
        <v>95500</v>
      </c>
      <c r="J1345" s="29">
        <f t="shared" si="80"/>
        <v>95500</v>
      </c>
      <c r="K1345" s="29">
        <f t="shared" si="81"/>
        <v>0</v>
      </c>
      <c r="L1345" s="24">
        <f t="shared" si="82"/>
        <v>5</v>
      </c>
      <c r="M1345" s="24" t="str">
        <f>VLOOKUP(L1345,mês!A:B,2,0)</f>
        <v>Maio</v>
      </c>
      <c r="N1345" s="24" t="str">
        <f t="shared" si="83"/>
        <v xml:space="preserve">Diretoria </v>
      </c>
    </row>
    <row r="1346" spans="1:14" ht="57" customHeight="1" x14ac:dyDescent="0.2">
      <c r="A1346" s="24" t="s">
        <v>1717</v>
      </c>
      <c r="B1346" s="25">
        <v>44704</v>
      </c>
      <c r="C1346" s="26">
        <v>15614</v>
      </c>
      <c r="D1346" s="26" t="s">
        <v>65</v>
      </c>
      <c r="E1346" s="27" t="s">
        <v>161</v>
      </c>
      <c r="F1346" s="28" t="s">
        <v>1732</v>
      </c>
      <c r="G1346" s="26" t="s">
        <v>68</v>
      </c>
      <c r="H1346" s="29">
        <v>37614.959999999999</v>
      </c>
      <c r="J1346" s="29">
        <f t="shared" si="80"/>
        <v>37614.959999999999</v>
      </c>
      <c r="K1346" s="29">
        <f t="shared" si="81"/>
        <v>0</v>
      </c>
      <c r="L1346" s="24">
        <f t="shared" si="82"/>
        <v>5</v>
      </c>
      <c r="M1346" s="24" t="str">
        <f>VLOOKUP(L1346,mês!A:B,2,0)</f>
        <v>Maio</v>
      </c>
      <c r="N1346" s="24" t="str">
        <f t="shared" si="83"/>
        <v xml:space="preserve">Diretoria </v>
      </c>
    </row>
    <row r="1347" spans="1:14" ht="57" customHeight="1" x14ac:dyDescent="0.2">
      <c r="A1347" s="24" t="s">
        <v>1717</v>
      </c>
      <c r="B1347" s="25">
        <v>44704</v>
      </c>
      <c r="C1347" s="26">
        <v>15615</v>
      </c>
      <c r="D1347" s="26" t="s">
        <v>65</v>
      </c>
      <c r="E1347" s="27" t="s">
        <v>144</v>
      </c>
      <c r="F1347" s="28" t="s">
        <v>1733</v>
      </c>
      <c r="G1347" s="26" t="s">
        <v>68</v>
      </c>
      <c r="H1347" s="29">
        <v>15666</v>
      </c>
      <c r="J1347" s="29">
        <f t="shared" ref="J1347:J1389" si="84">IF(G1347="Não",0,H1347)</f>
        <v>15666</v>
      </c>
      <c r="K1347" s="29">
        <f t="shared" ref="K1347:K1389" si="85">IF(G1347="Não",H1347,0)</f>
        <v>0</v>
      </c>
      <c r="L1347" s="24">
        <f t="shared" ref="L1347:L1389" si="86">MONTH(B1347)</f>
        <v>5</v>
      </c>
      <c r="M1347" s="24" t="str">
        <f>VLOOKUP(L1347,mês!A:B,2,0)</f>
        <v>Maio</v>
      </c>
      <c r="N1347" s="24" t="str">
        <f t="shared" ref="N1347:N1389" si="87">LEFT(A1347,SEARCH("-",A1347)-1)</f>
        <v xml:space="preserve">Diretoria </v>
      </c>
    </row>
    <row r="1348" spans="1:14" ht="57" customHeight="1" x14ac:dyDescent="0.2">
      <c r="A1348" s="24" t="s">
        <v>1717</v>
      </c>
      <c r="B1348" s="25">
        <v>44705</v>
      </c>
      <c r="C1348" s="26">
        <v>15618</v>
      </c>
      <c r="D1348" s="26" t="s">
        <v>65</v>
      </c>
      <c r="E1348" s="27" t="s">
        <v>1734</v>
      </c>
      <c r="F1348" s="28" t="s">
        <v>1735</v>
      </c>
      <c r="G1348" s="26" t="s">
        <v>68</v>
      </c>
      <c r="H1348" s="29">
        <v>2675</v>
      </c>
      <c r="J1348" s="29">
        <f t="shared" si="84"/>
        <v>2675</v>
      </c>
      <c r="K1348" s="29">
        <f t="shared" si="85"/>
        <v>0</v>
      </c>
      <c r="L1348" s="24">
        <f t="shared" si="86"/>
        <v>5</v>
      </c>
      <c r="M1348" s="24" t="str">
        <f>VLOOKUP(L1348,mês!A:B,2,0)</f>
        <v>Maio</v>
      </c>
      <c r="N1348" s="24" t="str">
        <f t="shared" si="87"/>
        <v xml:space="preserve">Diretoria </v>
      </c>
    </row>
    <row r="1349" spans="1:14" ht="57" customHeight="1" x14ac:dyDescent="0.2">
      <c r="A1349" s="24" t="s">
        <v>1717</v>
      </c>
      <c r="B1349" s="25">
        <v>44750</v>
      </c>
      <c r="C1349" s="26">
        <v>15754</v>
      </c>
      <c r="D1349" s="26" t="s">
        <v>65</v>
      </c>
      <c r="E1349" s="27" t="s">
        <v>66</v>
      </c>
      <c r="F1349" s="28" t="s">
        <v>1736</v>
      </c>
      <c r="G1349" s="26" t="s">
        <v>68</v>
      </c>
      <c r="H1349" s="29">
        <v>545000</v>
      </c>
      <c r="J1349" s="29">
        <f t="shared" si="84"/>
        <v>545000</v>
      </c>
      <c r="K1349" s="29">
        <f t="shared" si="85"/>
        <v>0</v>
      </c>
      <c r="L1349" s="24">
        <f t="shared" si="86"/>
        <v>7</v>
      </c>
      <c r="M1349" s="24" t="str">
        <f>VLOOKUP(L1349,mês!A:B,2,0)</f>
        <v>Julho</v>
      </c>
      <c r="N1349" s="24" t="str">
        <f t="shared" si="87"/>
        <v xml:space="preserve">Diretoria </v>
      </c>
    </row>
    <row r="1350" spans="1:14" ht="57" customHeight="1" x14ac:dyDescent="0.2">
      <c r="A1350" s="24" t="s">
        <v>1717</v>
      </c>
      <c r="B1350" s="25">
        <v>44791</v>
      </c>
      <c r="C1350" s="26">
        <v>15876</v>
      </c>
      <c r="D1350" s="26" t="s">
        <v>65</v>
      </c>
      <c r="E1350" s="27" t="s">
        <v>1057</v>
      </c>
      <c r="F1350" s="28" t="s">
        <v>1737</v>
      </c>
      <c r="G1350" s="26" t="s">
        <v>68</v>
      </c>
      <c r="H1350" s="29">
        <v>18427.5</v>
      </c>
      <c r="J1350" s="29">
        <f t="shared" si="84"/>
        <v>18427.5</v>
      </c>
      <c r="K1350" s="29">
        <f t="shared" si="85"/>
        <v>0</v>
      </c>
      <c r="L1350" s="24">
        <f t="shared" si="86"/>
        <v>8</v>
      </c>
      <c r="M1350" s="24" t="str">
        <f>VLOOKUP(L1350,mês!A:B,2,0)</f>
        <v>Agosto</v>
      </c>
      <c r="N1350" s="24" t="str">
        <f t="shared" si="87"/>
        <v xml:space="preserve">Diretoria </v>
      </c>
    </row>
    <row r="1351" spans="1:14" ht="57" customHeight="1" x14ac:dyDescent="0.2">
      <c r="A1351" s="24" t="s">
        <v>1717</v>
      </c>
      <c r="B1351" s="25">
        <v>44799</v>
      </c>
      <c r="C1351" s="26">
        <v>15911</v>
      </c>
      <c r="D1351" s="26" t="s">
        <v>65</v>
      </c>
      <c r="E1351" s="27" t="s">
        <v>1738</v>
      </c>
      <c r="F1351" s="28" t="s">
        <v>1739</v>
      </c>
      <c r="G1351" s="26" t="s">
        <v>68</v>
      </c>
      <c r="H1351" s="29">
        <v>408504.32000000001</v>
      </c>
      <c r="J1351" s="29">
        <f t="shared" si="84"/>
        <v>408504.32000000001</v>
      </c>
      <c r="K1351" s="29">
        <f t="shared" si="85"/>
        <v>0</v>
      </c>
      <c r="L1351" s="24">
        <f t="shared" si="86"/>
        <v>8</v>
      </c>
      <c r="M1351" s="24" t="str">
        <f>VLOOKUP(L1351,mês!A:B,2,0)</f>
        <v>Agosto</v>
      </c>
      <c r="N1351" s="24" t="str">
        <f t="shared" si="87"/>
        <v xml:space="preserve">Diretoria </v>
      </c>
    </row>
    <row r="1352" spans="1:14" ht="57" customHeight="1" x14ac:dyDescent="0.2">
      <c r="A1352" s="24" t="s">
        <v>1717</v>
      </c>
      <c r="B1352" s="25">
        <v>44812</v>
      </c>
      <c r="C1352" s="26">
        <v>16011</v>
      </c>
      <c r="D1352" s="26" t="s">
        <v>65</v>
      </c>
      <c r="E1352" s="27" t="s">
        <v>1740</v>
      </c>
      <c r="F1352" s="28" t="s">
        <v>1741</v>
      </c>
      <c r="G1352" s="26" t="s">
        <v>68</v>
      </c>
      <c r="H1352" s="29">
        <v>81754.13</v>
      </c>
      <c r="J1352" s="29">
        <f t="shared" si="84"/>
        <v>81754.13</v>
      </c>
      <c r="K1352" s="29">
        <f t="shared" si="85"/>
        <v>0</v>
      </c>
      <c r="L1352" s="24">
        <f t="shared" si="86"/>
        <v>9</v>
      </c>
      <c r="M1352" s="24" t="str">
        <f>VLOOKUP(L1352,mês!A:B,2,0)</f>
        <v>Setembro</v>
      </c>
      <c r="N1352" s="24" t="str">
        <f t="shared" si="87"/>
        <v xml:space="preserve">Diretoria </v>
      </c>
    </row>
    <row r="1353" spans="1:14" ht="57" customHeight="1" x14ac:dyDescent="0.2">
      <c r="A1353" s="24" t="s">
        <v>1717</v>
      </c>
      <c r="B1353" s="25">
        <v>44823</v>
      </c>
      <c r="C1353" s="26">
        <v>16074</v>
      </c>
      <c r="D1353" s="26" t="s">
        <v>65</v>
      </c>
      <c r="E1353" s="27" t="s">
        <v>1742</v>
      </c>
      <c r="F1353" s="28" t="s">
        <v>1743</v>
      </c>
      <c r="G1353" s="26" t="s">
        <v>68</v>
      </c>
      <c r="H1353" s="29">
        <v>7690</v>
      </c>
      <c r="J1353" s="29">
        <f t="shared" si="84"/>
        <v>7690</v>
      </c>
      <c r="K1353" s="29">
        <f t="shared" si="85"/>
        <v>0</v>
      </c>
      <c r="L1353" s="24">
        <f t="shared" si="86"/>
        <v>9</v>
      </c>
      <c r="M1353" s="24" t="str">
        <f>VLOOKUP(L1353,mês!A:B,2,0)</f>
        <v>Setembro</v>
      </c>
      <c r="N1353" s="24" t="str">
        <f t="shared" si="87"/>
        <v xml:space="preserve">Diretoria </v>
      </c>
    </row>
    <row r="1354" spans="1:14" ht="57" customHeight="1" x14ac:dyDescent="0.2">
      <c r="A1354" s="24" t="s">
        <v>1717</v>
      </c>
      <c r="B1354" s="25">
        <v>44839</v>
      </c>
      <c r="C1354" s="26">
        <v>16141</v>
      </c>
      <c r="D1354" s="26" t="s">
        <v>65</v>
      </c>
      <c r="E1354" s="27" t="s">
        <v>1719</v>
      </c>
      <c r="F1354" s="28" t="s">
        <v>1744</v>
      </c>
      <c r="G1354" s="26" t="s">
        <v>68</v>
      </c>
      <c r="H1354" s="29">
        <v>206758.16</v>
      </c>
      <c r="J1354" s="29">
        <f t="shared" si="84"/>
        <v>206758.16</v>
      </c>
      <c r="K1354" s="29">
        <f t="shared" si="85"/>
        <v>0</v>
      </c>
      <c r="L1354" s="24">
        <f t="shared" si="86"/>
        <v>10</v>
      </c>
      <c r="M1354" s="24" t="str">
        <f>VLOOKUP(L1354,mês!A:B,2,0)</f>
        <v>Outubro</v>
      </c>
      <c r="N1354" s="24" t="str">
        <f t="shared" si="87"/>
        <v xml:space="preserve">Diretoria </v>
      </c>
    </row>
    <row r="1355" spans="1:14" ht="57" customHeight="1" x14ac:dyDescent="0.2">
      <c r="A1355" s="24" t="s">
        <v>1717</v>
      </c>
      <c r="B1355" s="25">
        <v>44860</v>
      </c>
      <c r="C1355" s="26">
        <v>16240</v>
      </c>
      <c r="D1355" s="26" t="s">
        <v>65</v>
      </c>
      <c r="E1355" s="27" t="s">
        <v>152</v>
      </c>
      <c r="F1355" s="28" t="s">
        <v>1745</v>
      </c>
      <c r="G1355" s="26" t="s">
        <v>682</v>
      </c>
      <c r="H1355" s="29">
        <v>0</v>
      </c>
      <c r="J1355" s="29">
        <f t="shared" si="84"/>
        <v>0</v>
      </c>
      <c r="K1355" s="29">
        <f t="shared" si="85"/>
        <v>0</v>
      </c>
      <c r="L1355" s="24">
        <f t="shared" si="86"/>
        <v>10</v>
      </c>
      <c r="M1355" s="24" t="str">
        <f>VLOOKUP(L1355,mês!A:B,2,0)</f>
        <v>Outubro</v>
      </c>
      <c r="N1355" s="24" t="str">
        <f t="shared" si="87"/>
        <v xml:space="preserve">Diretoria </v>
      </c>
    </row>
    <row r="1356" spans="1:14" ht="57" customHeight="1" x14ac:dyDescent="0.2">
      <c r="A1356" s="24" t="s">
        <v>1717</v>
      </c>
      <c r="B1356" s="25">
        <v>44861</v>
      </c>
      <c r="C1356" s="26">
        <v>16247</v>
      </c>
      <c r="D1356" s="26" t="s">
        <v>65</v>
      </c>
      <c r="E1356" s="27" t="s">
        <v>152</v>
      </c>
      <c r="F1356" s="28" t="s">
        <v>1746</v>
      </c>
      <c r="G1356" s="26" t="s">
        <v>68</v>
      </c>
      <c r="H1356" s="29">
        <v>0</v>
      </c>
      <c r="J1356" s="29">
        <f t="shared" si="84"/>
        <v>0</v>
      </c>
      <c r="K1356" s="29">
        <f t="shared" si="85"/>
        <v>0</v>
      </c>
      <c r="L1356" s="24">
        <f t="shared" si="86"/>
        <v>10</v>
      </c>
      <c r="M1356" s="24" t="str">
        <f>VLOOKUP(L1356,mês!A:B,2,0)</f>
        <v>Outubro</v>
      </c>
      <c r="N1356" s="24" t="str">
        <f t="shared" si="87"/>
        <v xml:space="preserve">Diretoria </v>
      </c>
    </row>
    <row r="1357" spans="1:14" ht="57" customHeight="1" x14ac:dyDescent="0.2">
      <c r="A1357" s="24" t="s">
        <v>1717</v>
      </c>
      <c r="B1357" s="25">
        <v>44875</v>
      </c>
      <c r="C1357" s="26">
        <v>16294</v>
      </c>
      <c r="D1357" s="26" t="s">
        <v>65</v>
      </c>
      <c r="E1357" s="27" t="s">
        <v>1104</v>
      </c>
      <c r="F1357" s="28" t="s">
        <v>1747</v>
      </c>
      <c r="G1357" s="26" t="s">
        <v>68</v>
      </c>
      <c r="H1357" s="29">
        <v>0</v>
      </c>
      <c r="J1357" s="29">
        <f t="shared" si="84"/>
        <v>0</v>
      </c>
      <c r="K1357" s="29">
        <f t="shared" si="85"/>
        <v>0</v>
      </c>
      <c r="L1357" s="24">
        <f t="shared" si="86"/>
        <v>11</v>
      </c>
      <c r="M1357" s="24" t="str">
        <f>VLOOKUP(L1357,mês!A:B,2,0)</f>
        <v>Novembro</v>
      </c>
      <c r="N1357" s="24" t="str">
        <f t="shared" si="87"/>
        <v xml:space="preserve">Diretoria </v>
      </c>
    </row>
    <row r="1358" spans="1:14" ht="57" customHeight="1" x14ac:dyDescent="0.2">
      <c r="A1358" s="24" t="s">
        <v>1748</v>
      </c>
      <c r="B1358" s="25">
        <v>44600</v>
      </c>
      <c r="C1358" s="26">
        <v>15088</v>
      </c>
      <c r="D1358" s="26" t="s">
        <v>151</v>
      </c>
      <c r="E1358" s="27" t="s">
        <v>1749</v>
      </c>
      <c r="F1358" s="28" t="s">
        <v>1750</v>
      </c>
      <c r="G1358" s="26" t="s">
        <v>68</v>
      </c>
      <c r="H1358" s="29">
        <v>9180</v>
      </c>
      <c r="J1358" s="29">
        <f t="shared" si="84"/>
        <v>9180</v>
      </c>
      <c r="K1358" s="29">
        <f t="shared" si="85"/>
        <v>0</v>
      </c>
      <c r="L1358" s="24">
        <f t="shared" si="86"/>
        <v>2</v>
      </c>
      <c r="M1358" s="24" t="str">
        <f>VLOOKUP(L1358,mês!A:B,2,0)</f>
        <v>Fevereiro</v>
      </c>
      <c r="N1358" s="24" t="str">
        <f t="shared" si="87"/>
        <v xml:space="preserve">RD </v>
      </c>
    </row>
    <row r="1359" spans="1:14" ht="57" customHeight="1" x14ac:dyDescent="0.2">
      <c r="A1359" s="24" t="s">
        <v>1748</v>
      </c>
      <c r="B1359" s="25">
        <v>44627</v>
      </c>
      <c r="C1359" s="26">
        <v>15189</v>
      </c>
      <c r="D1359" s="26" t="s">
        <v>151</v>
      </c>
      <c r="E1359" s="27" t="s">
        <v>1104</v>
      </c>
      <c r="F1359" s="28" t="s">
        <v>1751</v>
      </c>
      <c r="G1359" s="26" t="s">
        <v>68</v>
      </c>
      <c r="H1359" s="29">
        <v>22982.400000000001</v>
      </c>
      <c r="J1359" s="29">
        <f t="shared" si="84"/>
        <v>22982.400000000001</v>
      </c>
      <c r="K1359" s="29">
        <f t="shared" si="85"/>
        <v>0</v>
      </c>
      <c r="L1359" s="24">
        <f t="shared" si="86"/>
        <v>3</v>
      </c>
      <c r="M1359" s="24" t="str">
        <f>VLOOKUP(L1359,mês!A:B,2,0)</f>
        <v>Março</v>
      </c>
      <c r="N1359" s="24" t="str">
        <f t="shared" si="87"/>
        <v xml:space="preserve">RD </v>
      </c>
    </row>
    <row r="1360" spans="1:14" ht="57" customHeight="1" x14ac:dyDescent="0.2">
      <c r="A1360" s="24" t="s">
        <v>1748</v>
      </c>
      <c r="B1360" s="25">
        <v>44678</v>
      </c>
      <c r="C1360" s="26">
        <v>15406</v>
      </c>
      <c r="D1360" s="26" t="s">
        <v>151</v>
      </c>
      <c r="E1360" s="27" t="s">
        <v>152</v>
      </c>
      <c r="F1360" s="28" t="s">
        <v>1752</v>
      </c>
      <c r="G1360" s="26" t="s">
        <v>68</v>
      </c>
      <c r="H1360" s="29">
        <v>0</v>
      </c>
      <c r="J1360" s="29">
        <f t="shared" si="84"/>
        <v>0</v>
      </c>
      <c r="K1360" s="29">
        <f t="shared" si="85"/>
        <v>0</v>
      </c>
      <c r="L1360" s="24">
        <f t="shared" si="86"/>
        <v>4</v>
      </c>
      <c r="M1360" s="24" t="str">
        <f>VLOOKUP(L1360,mês!A:B,2,0)</f>
        <v>Abril</v>
      </c>
      <c r="N1360" s="24" t="str">
        <f t="shared" si="87"/>
        <v xml:space="preserve">RD </v>
      </c>
    </row>
    <row r="1361" spans="1:14" ht="57" customHeight="1" x14ac:dyDescent="0.2">
      <c r="A1361" s="24" t="s">
        <v>1748</v>
      </c>
      <c r="B1361" s="25">
        <v>44713</v>
      </c>
      <c r="C1361" s="26">
        <v>15641</v>
      </c>
      <c r="D1361" s="26" t="s">
        <v>151</v>
      </c>
      <c r="E1361" s="27" t="s">
        <v>152</v>
      </c>
      <c r="F1361" s="28" t="s">
        <v>1753</v>
      </c>
      <c r="G1361" s="26" t="s">
        <v>68</v>
      </c>
      <c r="H1361" s="29">
        <v>0</v>
      </c>
      <c r="J1361" s="29">
        <f t="shared" si="84"/>
        <v>0</v>
      </c>
      <c r="K1361" s="29">
        <f t="shared" si="85"/>
        <v>0</v>
      </c>
      <c r="L1361" s="24">
        <f t="shared" si="86"/>
        <v>6</v>
      </c>
      <c r="M1361" s="24" t="str">
        <f>VLOOKUP(L1361,mês!A:B,2,0)</f>
        <v>Junho</v>
      </c>
      <c r="N1361" s="24" t="str">
        <f t="shared" si="87"/>
        <v xml:space="preserve">RD </v>
      </c>
    </row>
    <row r="1362" spans="1:14" ht="57" customHeight="1" x14ac:dyDescent="0.2">
      <c r="A1362" s="24" t="s">
        <v>1748</v>
      </c>
      <c r="B1362" s="25">
        <v>44768</v>
      </c>
      <c r="C1362" s="26">
        <v>15790</v>
      </c>
      <c r="D1362" s="26" t="s">
        <v>151</v>
      </c>
      <c r="E1362" s="27" t="s">
        <v>152</v>
      </c>
      <c r="F1362" s="28" t="s">
        <v>1754</v>
      </c>
      <c r="G1362" s="26" t="s">
        <v>682</v>
      </c>
      <c r="H1362" s="29">
        <v>0</v>
      </c>
      <c r="J1362" s="29">
        <f t="shared" si="84"/>
        <v>0</v>
      </c>
      <c r="K1362" s="29">
        <f t="shared" si="85"/>
        <v>0</v>
      </c>
      <c r="L1362" s="24">
        <f t="shared" si="86"/>
        <v>7</v>
      </c>
      <c r="M1362" s="24" t="str">
        <f>VLOOKUP(L1362,mês!A:B,2,0)</f>
        <v>Julho</v>
      </c>
      <c r="N1362" s="24" t="str">
        <f t="shared" si="87"/>
        <v xml:space="preserve">RD </v>
      </c>
    </row>
    <row r="1363" spans="1:14" ht="57" customHeight="1" x14ac:dyDescent="0.2">
      <c r="A1363" s="24" t="s">
        <v>1748</v>
      </c>
      <c r="B1363" s="25">
        <v>44847</v>
      </c>
      <c r="C1363" s="26">
        <v>16189</v>
      </c>
      <c r="D1363" s="26" t="s">
        <v>151</v>
      </c>
      <c r="E1363" s="27" t="s">
        <v>1755</v>
      </c>
      <c r="F1363" s="28" t="s">
        <v>1756</v>
      </c>
      <c r="G1363" s="26" t="s">
        <v>68</v>
      </c>
      <c r="H1363" s="29">
        <v>16440</v>
      </c>
      <c r="J1363" s="29">
        <f t="shared" si="84"/>
        <v>16440</v>
      </c>
      <c r="K1363" s="29">
        <f t="shared" si="85"/>
        <v>0</v>
      </c>
      <c r="L1363" s="24">
        <f t="shared" si="86"/>
        <v>10</v>
      </c>
      <c r="M1363" s="24" t="str">
        <f>VLOOKUP(L1363,mês!A:B,2,0)</f>
        <v>Outubro</v>
      </c>
      <c r="N1363" s="24" t="str">
        <f t="shared" si="87"/>
        <v xml:space="preserve">RD </v>
      </c>
    </row>
    <row r="1364" spans="1:14" ht="57" customHeight="1" x14ac:dyDescent="0.2">
      <c r="A1364" s="24" t="s">
        <v>1748</v>
      </c>
      <c r="B1364" s="25">
        <v>44868</v>
      </c>
      <c r="C1364" s="26">
        <v>16266</v>
      </c>
      <c r="D1364" s="26" t="s">
        <v>151</v>
      </c>
      <c r="E1364" s="27" t="s">
        <v>1757</v>
      </c>
      <c r="F1364" s="28" t="s">
        <v>1758</v>
      </c>
      <c r="G1364" s="26" t="s">
        <v>68</v>
      </c>
      <c r="H1364" s="29">
        <v>7073.51</v>
      </c>
      <c r="J1364" s="29">
        <f t="shared" si="84"/>
        <v>7073.51</v>
      </c>
      <c r="K1364" s="29">
        <f t="shared" si="85"/>
        <v>0</v>
      </c>
      <c r="L1364" s="24">
        <f t="shared" si="86"/>
        <v>11</v>
      </c>
      <c r="M1364" s="24" t="str">
        <f>VLOOKUP(L1364,mês!A:B,2,0)</f>
        <v>Novembro</v>
      </c>
      <c r="N1364" s="24" t="str">
        <f t="shared" si="87"/>
        <v xml:space="preserve">RD </v>
      </c>
    </row>
    <row r="1365" spans="1:14" ht="57" customHeight="1" x14ac:dyDescent="0.2">
      <c r="A1365" s="24" t="s">
        <v>1748</v>
      </c>
      <c r="B1365" s="25">
        <v>44868</v>
      </c>
      <c r="C1365" s="26">
        <v>16265</v>
      </c>
      <c r="D1365" s="26" t="s">
        <v>151</v>
      </c>
      <c r="E1365" s="27" t="s">
        <v>1759</v>
      </c>
      <c r="F1365" s="28" t="s">
        <v>1760</v>
      </c>
      <c r="G1365" s="26" t="s">
        <v>68</v>
      </c>
      <c r="H1365" s="29">
        <v>4950</v>
      </c>
      <c r="J1365" s="29">
        <f t="shared" si="84"/>
        <v>4950</v>
      </c>
      <c r="K1365" s="29">
        <f t="shared" si="85"/>
        <v>0</v>
      </c>
      <c r="L1365" s="24">
        <f t="shared" si="86"/>
        <v>11</v>
      </c>
      <c r="M1365" s="24" t="str">
        <f>VLOOKUP(L1365,mês!A:B,2,0)</f>
        <v>Novembro</v>
      </c>
      <c r="N1365" s="24" t="str">
        <f t="shared" si="87"/>
        <v xml:space="preserve">RD </v>
      </c>
    </row>
    <row r="1366" spans="1:14" ht="57" customHeight="1" x14ac:dyDescent="0.2">
      <c r="A1366" s="24" t="s">
        <v>1748</v>
      </c>
      <c r="B1366" s="25">
        <v>44894</v>
      </c>
      <c r="C1366" s="26">
        <v>16345</v>
      </c>
      <c r="D1366" s="26" t="s">
        <v>151</v>
      </c>
      <c r="E1366" s="27" t="s">
        <v>1761</v>
      </c>
      <c r="F1366" s="28" t="s">
        <v>1762</v>
      </c>
      <c r="G1366" s="26" t="s">
        <v>68</v>
      </c>
      <c r="H1366" s="29">
        <v>10218.57</v>
      </c>
      <c r="J1366" s="29">
        <f t="shared" si="84"/>
        <v>10218.57</v>
      </c>
      <c r="K1366" s="29">
        <f t="shared" si="85"/>
        <v>0</v>
      </c>
      <c r="L1366" s="24">
        <f t="shared" si="86"/>
        <v>11</v>
      </c>
      <c r="M1366" s="24" t="str">
        <f>VLOOKUP(L1366,mês!A:B,2,0)</f>
        <v>Novembro</v>
      </c>
      <c r="N1366" s="24" t="str">
        <f t="shared" si="87"/>
        <v xml:space="preserve">RD </v>
      </c>
    </row>
    <row r="1367" spans="1:14" ht="57" customHeight="1" x14ac:dyDescent="0.2">
      <c r="A1367" s="24" t="s">
        <v>1748</v>
      </c>
      <c r="B1367" s="25">
        <v>44894</v>
      </c>
      <c r="C1367" s="26">
        <v>16349</v>
      </c>
      <c r="D1367" s="26" t="s">
        <v>151</v>
      </c>
      <c r="E1367" s="27" t="s">
        <v>760</v>
      </c>
      <c r="F1367" s="28" t="s">
        <v>1763</v>
      </c>
      <c r="G1367" s="26" t="s">
        <v>68</v>
      </c>
      <c r="H1367" s="29">
        <v>165.66</v>
      </c>
      <c r="J1367" s="29">
        <f t="shared" si="84"/>
        <v>165.66</v>
      </c>
      <c r="K1367" s="29">
        <f t="shared" si="85"/>
        <v>0</v>
      </c>
      <c r="L1367" s="24">
        <f t="shared" si="86"/>
        <v>11</v>
      </c>
      <c r="M1367" s="24" t="str">
        <f>VLOOKUP(L1367,mês!A:B,2,0)</f>
        <v>Novembro</v>
      </c>
      <c r="N1367" s="24" t="str">
        <f t="shared" si="87"/>
        <v xml:space="preserve">RD </v>
      </c>
    </row>
    <row r="1368" spans="1:14" ht="57" customHeight="1" x14ac:dyDescent="0.2">
      <c r="A1368" s="24" t="s">
        <v>1748</v>
      </c>
      <c r="B1368" s="25">
        <v>44894</v>
      </c>
      <c r="C1368" s="26">
        <v>16350</v>
      </c>
      <c r="D1368" s="26" t="s">
        <v>151</v>
      </c>
      <c r="E1368" s="27" t="s">
        <v>1764</v>
      </c>
      <c r="F1368" s="28" t="s">
        <v>1765</v>
      </c>
      <c r="G1368" s="26" t="s">
        <v>68</v>
      </c>
      <c r="H1368" s="29">
        <v>11891.35</v>
      </c>
      <c r="J1368" s="29">
        <f t="shared" si="84"/>
        <v>11891.35</v>
      </c>
      <c r="K1368" s="29">
        <f t="shared" si="85"/>
        <v>0</v>
      </c>
      <c r="L1368" s="24">
        <f t="shared" si="86"/>
        <v>11</v>
      </c>
      <c r="M1368" s="24" t="str">
        <f>VLOOKUP(L1368,mês!A:B,2,0)</f>
        <v>Novembro</v>
      </c>
      <c r="N1368" s="24" t="str">
        <f t="shared" si="87"/>
        <v xml:space="preserve">RD </v>
      </c>
    </row>
    <row r="1369" spans="1:14" ht="57" customHeight="1" x14ac:dyDescent="0.2">
      <c r="A1369" s="24" t="s">
        <v>1748</v>
      </c>
      <c r="B1369" s="25">
        <v>44895</v>
      </c>
      <c r="C1369" s="26">
        <v>16358</v>
      </c>
      <c r="D1369" s="26" t="s">
        <v>151</v>
      </c>
      <c r="E1369" s="27" t="s">
        <v>760</v>
      </c>
      <c r="F1369" s="28" t="s">
        <v>1766</v>
      </c>
      <c r="G1369" s="26" t="s">
        <v>68</v>
      </c>
      <c r="H1369" s="29">
        <v>165.66</v>
      </c>
      <c r="J1369" s="29">
        <f t="shared" si="84"/>
        <v>165.66</v>
      </c>
      <c r="K1369" s="29">
        <f t="shared" si="85"/>
        <v>0</v>
      </c>
      <c r="L1369" s="24">
        <f t="shared" si="86"/>
        <v>11</v>
      </c>
      <c r="M1369" s="24" t="str">
        <f>VLOOKUP(L1369,mês!A:B,2,0)</f>
        <v>Novembro</v>
      </c>
      <c r="N1369" s="24" t="str">
        <f t="shared" si="87"/>
        <v xml:space="preserve">RD </v>
      </c>
    </row>
    <row r="1370" spans="1:14" ht="57" customHeight="1" x14ac:dyDescent="0.2">
      <c r="A1370" s="24" t="s">
        <v>1748</v>
      </c>
      <c r="B1370" s="25">
        <v>44895</v>
      </c>
      <c r="C1370" s="26">
        <v>16359</v>
      </c>
      <c r="D1370" s="26" t="s">
        <v>151</v>
      </c>
      <c r="E1370" s="27" t="s">
        <v>1764</v>
      </c>
      <c r="F1370" s="28" t="s">
        <v>1767</v>
      </c>
      <c r="G1370" s="26" t="s">
        <v>68</v>
      </c>
      <c r="H1370" s="29">
        <v>8778.93</v>
      </c>
      <c r="J1370" s="29">
        <f t="shared" si="84"/>
        <v>8778.93</v>
      </c>
      <c r="K1370" s="29">
        <f t="shared" si="85"/>
        <v>0</v>
      </c>
      <c r="L1370" s="24">
        <f t="shared" si="86"/>
        <v>11</v>
      </c>
      <c r="M1370" s="24" t="str">
        <f>VLOOKUP(L1370,mês!A:B,2,0)</f>
        <v>Novembro</v>
      </c>
      <c r="N1370" s="24" t="str">
        <f t="shared" si="87"/>
        <v xml:space="preserve">RD </v>
      </c>
    </row>
    <row r="1371" spans="1:14" ht="57" customHeight="1" x14ac:dyDescent="0.2">
      <c r="A1371" s="24" t="s">
        <v>1768</v>
      </c>
      <c r="B1371" s="25">
        <v>44573</v>
      </c>
      <c r="C1371" s="26">
        <v>15023</v>
      </c>
      <c r="D1371" s="26" t="s">
        <v>176</v>
      </c>
      <c r="E1371" s="27" t="s">
        <v>1769</v>
      </c>
      <c r="F1371" s="28" t="s">
        <v>1770</v>
      </c>
      <c r="G1371" s="26" t="s">
        <v>68</v>
      </c>
      <c r="H1371" s="29">
        <v>32909.14</v>
      </c>
      <c r="J1371" s="29">
        <f t="shared" si="84"/>
        <v>32909.14</v>
      </c>
      <c r="K1371" s="29">
        <f t="shared" si="85"/>
        <v>0</v>
      </c>
      <c r="L1371" s="24">
        <f t="shared" si="86"/>
        <v>1</v>
      </c>
      <c r="M1371" s="24" t="str">
        <f>VLOOKUP(L1371,mês!A:B,2,0)</f>
        <v>Janeiro</v>
      </c>
      <c r="N1371" s="24" t="str">
        <f t="shared" si="87"/>
        <v xml:space="preserve">RD Básico </v>
      </c>
    </row>
    <row r="1372" spans="1:14" ht="57" customHeight="1" x14ac:dyDescent="0.2">
      <c r="A1372" s="24" t="s">
        <v>1768</v>
      </c>
      <c r="B1372" s="25">
        <v>44573</v>
      </c>
      <c r="C1372" s="26">
        <v>15024</v>
      </c>
      <c r="D1372" s="26" t="s">
        <v>176</v>
      </c>
      <c r="E1372" s="27" t="s">
        <v>1771</v>
      </c>
      <c r="F1372" s="28" t="s">
        <v>1772</v>
      </c>
      <c r="G1372" s="26" t="s">
        <v>68</v>
      </c>
      <c r="H1372" s="29">
        <v>16454.57</v>
      </c>
      <c r="J1372" s="29">
        <f t="shared" si="84"/>
        <v>16454.57</v>
      </c>
      <c r="K1372" s="29">
        <f t="shared" si="85"/>
        <v>0</v>
      </c>
      <c r="L1372" s="24">
        <f t="shared" si="86"/>
        <v>1</v>
      </c>
      <c r="M1372" s="24" t="str">
        <f>VLOOKUP(L1372,mês!A:B,2,0)</f>
        <v>Janeiro</v>
      </c>
      <c r="N1372" s="24" t="str">
        <f t="shared" si="87"/>
        <v xml:space="preserve">RD Básico </v>
      </c>
    </row>
    <row r="1373" spans="1:14" ht="57" customHeight="1" x14ac:dyDescent="0.2">
      <c r="A1373" s="24" t="s">
        <v>1773</v>
      </c>
      <c r="B1373" s="25">
        <v>44645</v>
      </c>
      <c r="C1373" s="26">
        <v>15271</v>
      </c>
      <c r="D1373" s="26" t="s">
        <v>124</v>
      </c>
      <c r="E1373" s="27" t="s">
        <v>125</v>
      </c>
      <c r="F1373" s="28" t="s">
        <v>1774</v>
      </c>
      <c r="G1373" s="26" t="s">
        <v>68</v>
      </c>
      <c r="H1373" s="29">
        <v>43006.29</v>
      </c>
      <c r="J1373" s="29">
        <f t="shared" si="84"/>
        <v>43006.29</v>
      </c>
      <c r="K1373" s="29">
        <f t="shared" si="85"/>
        <v>0</v>
      </c>
      <c r="L1373" s="24">
        <f t="shared" si="86"/>
        <v>3</v>
      </c>
      <c r="M1373" s="24" t="str">
        <f>VLOOKUP(L1373,mês!A:B,2,0)</f>
        <v>Março</v>
      </c>
      <c r="N1373" s="24" t="str">
        <f t="shared" si="87"/>
        <v xml:space="preserve">Diretoria </v>
      </c>
    </row>
    <row r="1374" spans="1:14" ht="57" customHeight="1" x14ac:dyDescent="0.2">
      <c r="A1374" s="24" t="s">
        <v>1773</v>
      </c>
      <c r="B1374" s="25">
        <v>44783</v>
      </c>
      <c r="C1374" s="26">
        <v>15839</v>
      </c>
      <c r="D1374" s="26" t="s">
        <v>189</v>
      </c>
      <c r="E1374" s="27" t="s">
        <v>152</v>
      </c>
      <c r="F1374" s="28" t="s">
        <v>1775</v>
      </c>
      <c r="G1374" s="26" t="s">
        <v>682</v>
      </c>
      <c r="H1374" s="29">
        <v>0</v>
      </c>
      <c r="J1374" s="29">
        <f t="shared" si="84"/>
        <v>0</v>
      </c>
      <c r="K1374" s="29">
        <f t="shared" si="85"/>
        <v>0</v>
      </c>
      <c r="L1374" s="24">
        <f t="shared" si="86"/>
        <v>8</v>
      </c>
      <c r="M1374" s="24" t="str">
        <f>VLOOKUP(L1374,mês!A:B,2,0)</f>
        <v>Agosto</v>
      </c>
      <c r="N1374" s="24" t="str">
        <f t="shared" si="87"/>
        <v xml:space="preserve">Diretoria </v>
      </c>
    </row>
    <row r="1375" spans="1:14" ht="57" customHeight="1" x14ac:dyDescent="0.2">
      <c r="A1375" s="24" t="s">
        <v>1773</v>
      </c>
      <c r="B1375" s="25">
        <v>44825</v>
      </c>
      <c r="C1375" s="26">
        <v>16081</v>
      </c>
      <c r="D1375" s="26" t="s">
        <v>189</v>
      </c>
      <c r="E1375" s="27" t="s">
        <v>1776</v>
      </c>
      <c r="F1375" s="28" t="s">
        <v>1777</v>
      </c>
      <c r="G1375" s="26" t="s">
        <v>68</v>
      </c>
      <c r="H1375" s="29">
        <v>187756.73</v>
      </c>
      <c r="J1375" s="29">
        <f t="shared" si="84"/>
        <v>187756.73</v>
      </c>
      <c r="K1375" s="29">
        <f t="shared" si="85"/>
        <v>0</v>
      </c>
      <c r="L1375" s="24">
        <f t="shared" si="86"/>
        <v>9</v>
      </c>
      <c r="M1375" s="24" t="str">
        <f>VLOOKUP(L1375,mês!A:B,2,0)</f>
        <v>Setembro</v>
      </c>
      <c r="N1375" s="24" t="str">
        <f t="shared" si="87"/>
        <v xml:space="preserve">Diretoria </v>
      </c>
    </row>
    <row r="1376" spans="1:14" ht="57" customHeight="1" x14ac:dyDescent="0.2">
      <c r="A1376" s="24" t="s">
        <v>1778</v>
      </c>
      <c r="B1376" s="25">
        <v>44663</v>
      </c>
      <c r="C1376" s="26">
        <v>15352</v>
      </c>
      <c r="D1376" s="26" t="s">
        <v>176</v>
      </c>
      <c r="E1376" s="27" t="s">
        <v>1779</v>
      </c>
      <c r="F1376" s="28" t="s">
        <v>1780</v>
      </c>
      <c r="G1376" s="26" t="s">
        <v>68</v>
      </c>
      <c r="H1376" s="29">
        <v>671.37</v>
      </c>
      <c r="J1376" s="29">
        <f t="shared" si="84"/>
        <v>671.37</v>
      </c>
      <c r="K1376" s="29">
        <f t="shared" si="85"/>
        <v>0</v>
      </c>
      <c r="L1376" s="24">
        <f t="shared" si="86"/>
        <v>4</v>
      </c>
      <c r="M1376" s="24" t="str">
        <f>VLOOKUP(L1376,mês!A:B,2,0)</f>
        <v>Abril</v>
      </c>
      <c r="N1376" s="24" t="str">
        <f t="shared" si="87"/>
        <v xml:space="preserve">RD Básico </v>
      </c>
    </row>
    <row r="1377" spans="1:14" ht="57" customHeight="1" x14ac:dyDescent="0.2">
      <c r="A1377" s="24" t="s">
        <v>1781</v>
      </c>
      <c r="B1377" s="25">
        <v>44662</v>
      </c>
      <c r="C1377" s="26">
        <v>15339</v>
      </c>
      <c r="D1377" s="26" t="s">
        <v>65</v>
      </c>
      <c r="E1377" s="27" t="s">
        <v>1782</v>
      </c>
      <c r="F1377" s="28" t="s">
        <v>1783</v>
      </c>
      <c r="G1377" s="26" t="s">
        <v>68</v>
      </c>
      <c r="H1377" s="29">
        <v>112000</v>
      </c>
      <c r="J1377" s="29">
        <f t="shared" si="84"/>
        <v>112000</v>
      </c>
      <c r="K1377" s="29">
        <f t="shared" si="85"/>
        <v>0</v>
      </c>
      <c r="L1377" s="24">
        <f t="shared" si="86"/>
        <v>4</v>
      </c>
      <c r="M1377" s="24" t="str">
        <f>VLOOKUP(L1377,mês!A:B,2,0)</f>
        <v>Abril</v>
      </c>
      <c r="N1377" s="24" t="str">
        <f t="shared" si="87"/>
        <v xml:space="preserve">Diretoria </v>
      </c>
    </row>
    <row r="1378" spans="1:14" ht="57" customHeight="1" x14ac:dyDescent="0.2">
      <c r="A1378" s="24" t="s">
        <v>1784</v>
      </c>
      <c r="B1378" s="25">
        <v>44791</v>
      </c>
      <c r="C1378" s="26">
        <v>15873</v>
      </c>
      <c r="D1378" s="26" t="s">
        <v>65</v>
      </c>
      <c r="E1378" s="27" t="s">
        <v>1785</v>
      </c>
      <c r="F1378" s="28" t="s">
        <v>1786</v>
      </c>
      <c r="G1378" s="26" t="s">
        <v>68</v>
      </c>
      <c r="H1378" s="29">
        <v>10000</v>
      </c>
      <c r="J1378" s="29">
        <f t="shared" si="84"/>
        <v>10000</v>
      </c>
      <c r="K1378" s="29">
        <f t="shared" si="85"/>
        <v>0</v>
      </c>
      <c r="L1378" s="24">
        <f t="shared" si="86"/>
        <v>8</v>
      </c>
      <c r="M1378" s="24" t="str">
        <f>VLOOKUP(L1378,mês!A:B,2,0)</f>
        <v>Agosto</v>
      </c>
      <c r="N1378" s="24" t="str">
        <f t="shared" si="87"/>
        <v xml:space="preserve">RI </v>
      </c>
    </row>
    <row r="1379" spans="1:14" ht="57" customHeight="1" x14ac:dyDescent="0.2">
      <c r="A1379" s="24" t="s">
        <v>1787</v>
      </c>
      <c r="B1379" s="25">
        <v>44775</v>
      </c>
      <c r="C1379" s="26">
        <v>15814</v>
      </c>
      <c r="D1379" s="26" t="s">
        <v>65</v>
      </c>
      <c r="E1379" s="27" t="s">
        <v>1482</v>
      </c>
      <c r="F1379" s="28" t="s">
        <v>1788</v>
      </c>
      <c r="G1379" s="26" t="s">
        <v>68</v>
      </c>
      <c r="H1379" s="29">
        <v>3324</v>
      </c>
      <c r="J1379" s="29">
        <f t="shared" si="84"/>
        <v>3324</v>
      </c>
      <c r="K1379" s="29">
        <f t="shared" si="85"/>
        <v>0</v>
      </c>
      <c r="L1379" s="24">
        <f t="shared" si="86"/>
        <v>8</v>
      </c>
      <c r="M1379" s="24" t="str">
        <f>VLOOKUP(L1379,mês!A:B,2,0)</f>
        <v>Agosto</v>
      </c>
      <c r="N1379" s="24" t="str">
        <f t="shared" si="87"/>
        <v xml:space="preserve">RD </v>
      </c>
    </row>
    <row r="1380" spans="1:14" ht="57" customHeight="1" x14ac:dyDescent="0.2">
      <c r="A1380" s="24" t="s">
        <v>1789</v>
      </c>
      <c r="B1380" s="25">
        <v>44834</v>
      </c>
      <c r="C1380" s="26">
        <v>16114</v>
      </c>
      <c r="D1380" s="26" t="s">
        <v>124</v>
      </c>
      <c r="E1380" s="27" t="s">
        <v>1790</v>
      </c>
      <c r="F1380" s="28" t="s">
        <v>1791</v>
      </c>
      <c r="G1380" s="26" t="s">
        <v>68</v>
      </c>
      <c r="H1380" s="29">
        <v>1000000</v>
      </c>
      <c r="J1380" s="29">
        <f t="shared" si="84"/>
        <v>1000000</v>
      </c>
      <c r="K1380" s="29">
        <f t="shared" si="85"/>
        <v>0</v>
      </c>
      <c r="L1380" s="24">
        <f t="shared" si="86"/>
        <v>9</v>
      </c>
      <c r="M1380" s="24" t="str">
        <f>VLOOKUP(L1380,mês!A:B,2,0)</f>
        <v>Setembro</v>
      </c>
      <c r="N1380" s="24" t="str">
        <f t="shared" si="87"/>
        <v xml:space="preserve">Diretoria </v>
      </c>
    </row>
    <row r="1381" spans="1:14" ht="57" customHeight="1" x14ac:dyDescent="0.2">
      <c r="A1381" s="24" t="s">
        <v>1792</v>
      </c>
      <c r="B1381" s="25">
        <v>44883</v>
      </c>
      <c r="C1381" s="26">
        <v>16313</v>
      </c>
      <c r="D1381" s="26" t="s">
        <v>268</v>
      </c>
      <c r="E1381" s="27" t="s">
        <v>472</v>
      </c>
      <c r="F1381" s="28" t="s">
        <v>1793</v>
      </c>
      <c r="G1381" s="26" t="s">
        <v>68</v>
      </c>
      <c r="H1381" s="29">
        <v>479.55</v>
      </c>
      <c r="J1381" s="29">
        <f t="shared" si="84"/>
        <v>479.55</v>
      </c>
      <c r="K1381" s="29">
        <f t="shared" si="85"/>
        <v>0</v>
      </c>
      <c r="L1381" s="24">
        <f t="shared" si="86"/>
        <v>11</v>
      </c>
      <c r="M1381" s="24" t="str">
        <f>VLOOKUP(L1381,mês!A:B,2,0)</f>
        <v>Novembro</v>
      </c>
      <c r="N1381" s="24" t="str">
        <f t="shared" si="87"/>
        <v xml:space="preserve">RD Básico </v>
      </c>
    </row>
    <row r="1382" spans="1:14" ht="57" customHeight="1" x14ac:dyDescent="0.2">
      <c r="A1382" s="24" t="s">
        <v>64</v>
      </c>
      <c r="B1382" s="25">
        <v>44585</v>
      </c>
      <c r="C1382" s="26">
        <v>3601</v>
      </c>
      <c r="D1382" s="26" t="s">
        <v>65</v>
      </c>
      <c r="E1382" s="27" t="s">
        <v>1674</v>
      </c>
      <c r="F1382" s="28" t="s">
        <v>1794</v>
      </c>
      <c r="G1382" s="26" t="s">
        <v>68</v>
      </c>
      <c r="I1382" s="29">
        <v>238236.7</v>
      </c>
      <c r="J1382" s="29">
        <f t="shared" si="84"/>
        <v>0</v>
      </c>
      <c r="K1382" s="29">
        <f t="shared" si="85"/>
        <v>0</v>
      </c>
      <c r="L1382" s="24">
        <f t="shared" si="86"/>
        <v>1</v>
      </c>
      <c r="M1382" s="24" t="str">
        <f>VLOOKUP(L1382,mês!A:B,2,0)</f>
        <v>Janeiro</v>
      </c>
      <c r="N1382" s="24" t="str">
        <f t="shared" si="87"/>
        <v xml:space="preserve">Diretoria </v>
      </c>
    </row>
    <row r="1383" spans="1:14" ht="57" customHeight="1" x14ac:dyDescent="0.2">
      <c r="A1383" s="24" t="s">
        <v>64</v>
      </c>
      <c r="B1383" s="25">
        <v>44600</v>
      </c>
      <c r="C1383" s="26">
        <v>3639</v>
      </c>
      <c r="D1383" s="26" t="s">
        <v>65</v>
      </c>
      <c r="E1383" s="27" t="s">
        <v>66</v>
      </c>
      <c r="F1383" s="28" t="s">
        <v>1795</v>
      </c>
      <c r="G1383" s="26" t="s">
        <v>68</v>
      </c>
      <c r="I1383" s="29">
        <v>780</v>
      </c>
      <c r="J1383" s="29">
        <f t="shared" si="84"/>
        <v>0</v>
      </c>
      <c r="K1383" s="29">
        <f t="shared" si="85"/>
        <v>0</v>
      </c>
      <c r="L1383" s="24">
        <f t="shared" si="86"/>
        <v>2</v>
      </c>
      <c r="M1383" s="24" t="str">
        <f>VLOOKUP(L1383,mês!A:B,2,0)</f>
        <v>Fevereiro</v>
      </c>
      <c r="N1383" s="24" t="str">
        <f t="shared" si="87"/>
        <v xml:space="preserve">Diretoria </v>
      </c>
    </row>
    <row r="1384" spans="1:14" ht="57" customHeight="1" x14ac:dyDescent="0.2">
      <c r="A1384" s="24" t="s">
        <v>64</v>
      </c>
      <c r="B1384" s="25">
        <v>44606</v>
      </c>
      <c r="C1384" s="26">
        <v>3644</v>
      </c>
      <c r="D1384" s="26" t="s">
        <v>65</v>
      </c>
      <c r="E1384" s="27" t="s">
        <v>66</v>
      </c>
      <c r="F1384" s="28" t="s">
        <v>1796</v>
      </c>
      <c r="G1384" s="26" t="s">
        <v>68</v>
      </c>
      <c r="I1384" s="29">
        <v>752</v>
      </c>
      <c r="J1384" s="29">
        <f t="shared" si="84"/>
        <v>0</v>
      </c>
      <c r="K1384" s="29">
        <f t="shared" si="85"/>
        <v>0</v>
      </c>
      <c r="L1384" s="24">
        <f t="shared" si="86"/>
        <v>2</v>
      </c>
      <c r="M1384" s="24" t="str">
        <f>VLOOKUP(L1384,mês!A:B,2,0)</f>
        <v>Fevereiro</v>
      </c>
      <c r="N1384" s="24" t="str">
        <f t="shared" si="87"/>
        <v xml:space="preserve">Diretoria </v>
      </c>
    </row>
    <row r="1385" spans="1:14" ht="57" customHeight="1" x14ac:dyDescent="0.2">
      <c r="A1385" s="24" t="s">
        <v>64</v>
      </c>
      <c r="B1385" s="25">
        <v>44616</v>
      </c>
      <c r="C1385" s="26">
        <v>3661</v>
      </c>
      <c r="D1385" s="26" t="s">
        <v>65</v>
      </c>
      <c r="E1385" s="27" t="s">
        <v>1797</v>
      </c>
      <c r="F1385" s="28" t="s">
        <v>1798</v>
      </c>
      <c r="G1385" s="26" t="s">
        <v>68</v>
      </c>
      <c r="I1385" s="29">
        <v>50</v>
      </c>
      <c r="J1385" s="29">
        <f t="shared" si="84"/>
        <v>0</v>
      </c>
      <c r="K1385" s="29">
        <f t="shared" si="85"/>
        <v>0</v>
      </c>
      <c r="L1385" s="24">
        <f t="shared" si="86"/>
        <v>2</v>
      </c>
      <c r="M1385" s="24" t="str">
        <f>VLOOKUP(L1385,mês!A:B,2,0)</f>
        <v>Fevereiro</v>
      </c>
      <c r="N1385" s="24" t="str">
        <f t="shared" si="87"/>
        <v xml:space="preserve">Diretoria </v>
      </c>
    </row>
    <row r="1386" spans="1:14" ht="57" customHeight="1" x14ac:dyDescent="0.2">
      <c r="A1386" s="24" t="s">
        <v>64</v>
      </c>
      <c r="B1386" s="25">
        <v>44631</v>
      </c>
      <c r="C1386" s="26">
        <v>3663</v>
      </c>
      <c r="D1386" s="26" t="s">
        <v>65</v>
      </c>
      <c r="E1386" s="27" t="s">
        <v>1799</v>
      </c>
      <c r="F1386" s="28" t="s">
        <v>1800</v>
      </c>
      <c r="G1386" s="26" t="s">
        <v>68</v>
      </c>
      <c r="I1386" s="29">
        <v>259.02</v>
      </c>
      <c r="J1386" s="29">
        <f t="shared" si="84"/>
        <v>0</v>
      </c>
      <c r="K1386" s="29">
        <f t="shared" si="85"/>
        <v>0</v>
      </c>
      <c r="L1386" s="24">
        <f t="shared" si="86"/>
        <v>3</v>
      </c>
      <c r="M1386" s="24" t="str">
        <f>VLOOKUP(L1386,mês!A:B,2,0)</f>
        <v>Março</v>
      </c>
      <c r="N1386" s="24" t="str">
        <f t="shared" si="87"/>
        <v xml:space="preserve">Diretoria </v>
      </c>
    </row>
    <row r="1387" spans="1:14" ht="57" customHeight="1" x14ac:dyDescent="0.2">
      <c r="A1387" s="24" t="s">
        <v>64</v>
      </c>
      <c r="B1387" s="25">
        <v>44634</v>
      </c>
      <c r="C1387" s="26">
        <v>3664</v>
      </c>
      <c r="D1387" s="26" t="s">
        <v>65</v>
      </c>
      <c r="E1387" s="27" t="s">
        <v>1801</v>
      </c>
      <c r="F1387" s="28" t="s">
        <v>1802</v>
      </c>
      <c r="G1387" s="26" t="s">
        <v>68</v>
      </c>
      <c r="I1387" s="29">
        <v>2147.5</v>
      </c>
      <c r="J1387" s="29">
        <f t="shared" si="84"/>
        <v>0</v>
      </c>
      <c r="K1387" s="29">
        <f t="shared" si="85"/>
        <v>0</v>
      </c>
      <c r="L1387" s="24">
        <f t="shared" si="86"/>
        <v>3</v>
      </c>
      <c r="M1387" s="24" t="str">
        <f>VLOOKUP(L1387,mês!A:B,2,0)</f>
        <v>Março</v>
      </c>
      <c r="N1387" s="24" t="str">
        <f t="shared" si="87"/>
        <v xml:space="preserve">Diretoria </v>
      </c>
    </row>
    <row r="1388" spans="1:14" ht="57" customHeight="1" x14ac:dyDescent="0.2">
      <c r="A1388" s="24" t="s">
        <v>64</v>
      </c>
      <c r="B1388" s="25">
        <v>44648</v>
      </c>
      <c r="C1388" s="26">
        <v>3672</v>
      </c>
      <c r="D1388" s="26" t="s">
        <v>65</v>
      </c>
      <c r="E1388" s="27" t="s">
        <v>66</v>
      </c>
      <c r="F1388" s="28" t="s">
        <v>1803</v>
      </c>
      <c r="G1388" s="26" t="s">
        <v>68</v>
      </c>
      <c r="I1388" s="29">
        <v>3490</v>
      </c>
      <c r="J1388" s="29">
        <f t="shared" si="84"/>
        <v>0</v>
      </c>
      <c r="K1388" s="29">
        <f t="shared" si="85"/>
        <v>0</v>
      </c>
      <c r="L1388" s="24">
        <f t="shared" si="86"/>
        <v>3</v>
      </c>
      <c r="M1388" s="24" t="str">
        <f>VLOOKUP(L1388,mês!A:B,2,0)</f>
        <v>Março</v>
      </c>
      <c r="N1388" s="24" t="str">
        <f t="shared" si="87"/>
        <v xml:space="preserve">Diretoria </v>
      </c>
    </row>
    <row r="1389" spans="1:14" ht="57" customHeight="1" x14ac:dyDescent="0.2">
      <c r="A1389" s="24" t="s">
        <v>64</v>
      </c>
      <c r="B1389" s="25">
        <v>44650</v>
      </c>
      <c r="C1389" s="26">
        <v>3674</v>
      </c>
      <c r="D1389" s="26" t="s">
        <v>65</v>
      </c>
      <c r="E1389" s="27" t="s">
        <v>1799</v>
      </c>
      <c r="F1389" s="28" t="s">
        <v>1804</v>
      </c>
      <c r="G1389" s="26" t="s">
        <v>68</v>
      </c>
      <c r="I1389" s="29">
        <v>3123</v>
      </c>
      <c r="J1389" s="29">
        <f t="shared" si="84"/>
        <v>0</v>
      </c>
      <c r="K1389" s="29">
        <f t="shared" si="85"/>
        <v>0</v>
      </c>
      <c r="L1389" s="24">
        <f t="shared" si="86"/>
        <v>3</v>
      </c>
      <c r="M1389" s="24" t="str">
        <f>VLOOKUP(L1389,mês!A:B,2,0)</f>
        <v>Março</v>
      </c>
      <c r="N1389" s="24" t="str">
        <f t="shared" si="87"/>
        <v xml:space="preserve">Diretoria </v>
      </c>
    </row>
    <row r="1390" spans="1:14" ht="57" customHeight="1" x14ac:dyDescent="0.2">
      <c r="A1390" s="24" t="s">
        <v>64</v>
      </c>
      <c r="B1390" s="25">
        <v>44658</v>
      </c>
      <c r="C1390" s="26">
        <v>3679</v>
      </c>
      <c r="D1390" s="26" t="s">
        <v>65</v>
      </c>
      <c r="E1390" s="27" t="s">
        <v>1799</v>
      </c>
      <c r="F1390" s="28" t="s">
        <v>1805</v>
      </c>
      <c r="G1390" s="26" t="s">
        <v>68</v>
      </c>
      <c r="I1390" s="29">
        <v>4217.76</v>
      </c>
      <c r="J1390" s="29">
        <f t="shared" ref="J1390:J1453" si="88">IF(G1390="Não",0,H1390)</f>
        <v>0</v>
      </c>
      <c r="K1390" s="29">
        <f t="shared" ref="K1390:K1453" si="89">IF(G1390="Não",H1390,0)</f>
        <v>0</v>
      </c>
      <c r="L1390" s="24">
        <f t="shared" ref="L1390:L1453" si="90">MONTH(B1390)</f>
        <v>4</v>
      </c>
      <c r="M1390" s="24" t="str">
        <f>VLOOKUP(L1390,mês!A:B,2,0)</f>
        <v>Abril</v>
      </c>
      <c r="N1390" s="24" t="str">
        <f t="shared" ref="N1390:N1453" si="91">LEFT(A1390,SEARCH("-",A1390)-1)</f>
        <v xml:space="preserve">Diretoria </v>
      </c>
    </row>
    <row r="1391" spans="1:14" ht="57" customHeight="1" x14ac:dyDescent="0.2">
      <c r="A1391" s="24" t="s">
        <v>64</v>
      </c>
      <c r="B1391" s="25">
        <v>44670</v>
      </c>
      <c r="C1391" s="26">
        <v>3686</v>
      </c>
      <c r="D1391" s="26" t="s">
        <v>65</v>
      </c>
      <c r="E1391" s="27" t="s">
        <v>1806</v>
      </c>
      <c r="F1391" s="28" t="s">
        <v>1807</v>
      </c>
      <c r="G1391" s="26" t="s">
        <v>68</v>
      </c>
      <c r="I1391" s="29">
        <v>408</v>
      </c>
      <c r="J1391" s="29">
        <f t="shared" si="88"/>
        <v>0</v>
      </c>
      <c r="K1391" s="29">
        <f t="shared" si="89"/>
        <v>0</v>
      </c>
      <c r="L1391" s="24">
        <f t="shared" si="90"/>
        <v>4</v>
      </c>
      <c r="M1391" s="24" t="str">
        <f>VLOOKUP(L1391,mês!A:B,2,0)</f>
        <v>Abril</v>
      </c>
      <c r="N1391" s="24" t="str">
        <f t="shared" si="91"/>
        <v xml:space="preserve">Diretoria </v>
      </c>
    </row>
    <row r="1392" spans="1:14" ht="57" customHeight="1" x14ac:dyDescent="0.2">
      <c r="A1392" s="24" t="s">
        <v>64</v>
      </c>
      <c r="B1392" s="25">
        <v>44670</v>
      </c>
      <c r="C1392" s="26">
        <v>3689</v>
      </c>
      <c r="D1392" s="26" t="s">
        <v>65</v>
      </c>
      <c r="E1392" s="27" t="s">
        <v>1808</v>
      </c>
      <c r="F1392" s="28" t="s">
        <v>1809</v>
      </c>
      <c r="G1392" s="26" t="s">
        <v>68</v>
      </c>
      <c r="I1392" s="29">
        <v>105.32</v>
      </c>
      <c r="J1392" s="29">
        <f t="shared" si="88"/>
        <v>0</v>
      </c>
      <c r="K1392" s="29">
        <f t="shared" si="89"/>
        <v>0</v>
      </c>
      <c r="L1392" s="24">
        <f t="shared" si="90"/>
        <v>4</v>
      </c>
      <c r="M1392" s="24" t="str">
        <f>VLOOKUP(L1392,mês!A:B,2,0)</f>
        <v>Abril</v>
      </c>
      <c r="N1392" s="24" t="str">
        <f t="shared" si="91"/>
        <v xml:space="preserve">Diretoria </v>
      </c>
    </row>
    <row r="1393" spans="1:14" ht="57" customHeight="1" x14ac:dyDescent="0.2">
      <c r="A1393" s="24" t="s">
        <v>64</v>
      </c>
      <c r="B1393" s="25">
        <v>44680</v>
      </c>
      <c r="C1393" s="26">
        <v>3693</v>
      </c>
      <c r="D1393" s="26" t="s">
        <v>65</v>
      </c>
      <c r="E1393" s="27" t="s">
        <v>66</v>
      </c>
      <c r="F1393" s="28" t="s">
        <v>1810</v>
      </c>
      <c r="G1393" s="26" t="s">
        <v>68</v>
      </c>
      <c r="I1393" s="29">
        <v>4331.34</v>
      </c>
      <c r="J1393" s="29">
        <f t="shared" si="88"/>
        <v>0</v>
      </c>
      <c r="K1393" s="29">
        <f t="shared" si="89"/>
        <v>0</v>
      </c>
      <c r="L1393" s="24">
        <f t="shared" si="90"/>
        <v>4</v>
      </c>
      <c r="M1393" s="24" t="str">
        <f>VLOOKUP(L1393,mês!A:B,2,0)</f>
        <v>Abril</v>
      </c>
      <c r="N1393" s="24" t="str">
        <f t="shared" si="91"/>
        <v xml:space="preserve">Diretoria </v>
      </c>
    </row>
    <row r="1394" spans="1:14" ht="57" customHeight="1" x14ac:dyDescent="0.2">
      <c r="A1394" s="24" t="s">
        <v>64</v>
      </c>
      <c r="B1394" s="25">
        <v>44680</v>
      </c>
      <c r="C1394" s="26">
        <v>3694</v>
      </c>
      <c r="D1394" s="26" t="s">
        <v>65</v>
      </c>
      <c r="E1394" s="27" t="s">
        <v>1799</v>
      </c>
      <c r="F1394" s="28" t="s">
        <v>1811</v>
      </c>
      <c r="G1394" s="26" t="s">
        <v>68</v>
      </c>
      <c r="I1394" s="29">
        <v>2638.6</v>
      </c>
      <c r="J1394" s="29">
        <f t="shared" si="88"/>
        <v>0</v>
      </c>
      <c r="K1394" s="29">
        <f t="shared" si="89"/>
        <v>0</v>
      </c>
      <c r="L1394" s="24">
        <f t="shared" si="90"/>
        <v>4</v>
      </c>
      <c r="M1394" s="24" t="str">
        <f>VLOOKUP(L1394,mês!A:B,2,0)</f>
        <v>Abril</v>
      </c>
      <c r="N1394" s="24" t="str">
        <f t="shared" si="91"/>
        <v xml:space="preserve">Diretoria </v>
      </c>
    </row>
    <row r="1395" spans="1:14" ht="57" customHeight="1" x14ac:dyDescent="0.2">
      <c r="A1395" s="24" t="s">
        <v>64</v>
      </c>
      <c r="B1395" s="25">
        <v>44680</v>
      </c>
      <c r="C1395" s="26">
        <v>3695</v>
      </c>
      <c r="D1395" s="26" t="s">
        <v>65</v>
      </c>
      <c r="E1395" s="27" t="s">
        <v>1799</v>
      </c>
      <c r="F1395" s="28" t="s">
        <v>1812</v>
      </c>
      <c r="G1395" s="26" t="s">
        <v>68</v>
      </c>
      <c r="I1395" s="29">
        <v>1982.43</v>
      </c>
      <c r="J1395" s="29">
        <f t="shared" si="88"/>
        <v>0</v>
      </c>
      <c r="K1395" s="29">
        <f t="shared" si="89"/>
        <v>0</v>
      </c>
      <c r="L1395" s="24">
        <f t="shared" si="90"/>
        <v>4</v>
      </c>
      <c r="M1395" s="24" t="str">
        <f>VLOOKUP(L1395,mês!A:B,2,0)</f>
        <v>Abril</v>
      </c>
      <c r="N1395" s="24" t="str">
        <f t="shared" si="91"/>
        <v xml:space="preserve">Diretoria </v>
      </c>
    </row>
    <row r="1396" spans="1:14" ht="57" customHeight="1" x14ac:dyDescent="0.2">
      <c r="A1396" s="24" t="s">
        <v>64</v>
      </c>
      <c r="B1396" s="25">
        <v>44680</v>
      </c>
      <c r="C1396" s="26">
        <v>3698</v>
      </c>
      <c r="D1396" s="26" t="s">
        <v>65</v>
      </c>
      <c r="E1396" s="27" t="s">
        <v>66</v>
      </c>
      <c r="F1396" s="28" t="s">
        <v>1813</v>
      </c>
      <c r="G1396" s="26" t="s">
        <v>68</v>
      </c>
      <c r="I1396" s="29">
        <v>16.28</v>
      </c>
      <c r="J1396" s="29">
        <f t="shared" si="88"/>
        <v>0</v>
      </c>
      <c r="K1396" s="29">
        <f t="shared" si="89"/>
        <v>0</v>
      </c>
      <c r="L1396" s="24">
        <f t="shared" si="90"/>
        <v>4</v>
      </c>
      <c r="M1396" s="24" t="str">
        <f>VLOOKUP(L1396,mês!A:B,2,0)</f>
        <v>Abril</v>
      </c>
      <c r="N1396" s="24" t="str">
        <f t="shared" si="91"/>
        <v xml:space="preserve">Diretoria </v>
      </c>
    </row>
    <row r="1397" spans="1:14" ht="57" customHeight="1" x14ac:dyDescent="0.2">
      <c r="A1397" s="24" t="s">
        <v>64</v>
      </c>
      <c r="B1397" s="25">
        <v>44706</v>
      </c>
      <c r="C1397" s="26">
        <v>3715</v>
      </c>
      <c r="D1397" s="26" t="s">
        <v>65</v>
      </c>
      <c r="E1397" s="27" t="s">
        <v>1799</v>
      </c>
      <c r="F1397" s="28" t="s">
        <v>1814</v>
      </c>
      <c r="G1397" s="26" t="s">
        <v>68</v>
      </c>
      <c r="I1397" s="29">
        <v>3565.05</v>
      </c>
      <c r="J1397" s="29">
        <f t="shared" si="88"/>
        <v>0</v>
      </c>
      <c r="K1397" s="29">
        <f t="shared" si="89"/>
        <v>0</v>
      </c>
      <c r="L1397" s="24">
        <f t="shared" si="90"/>
        <v>5</v>
      </c>
      <c r="M1397" s="24" t="str">
        <f>VLOOKUP(L1397,mês!A:B,2,0)</f>
        <v>Maio</v>
      </c>
      <c r="N1397" s="24" t="str">
        <f t="shared" si="91"/>
        <v xml:space="preserve">Diretoria </v>
      </c>
    </row>
    <row r="1398" spans="1:14" ht="57" customHeight="1" x14ac:dyDescent="0.2">
      <c r="A1398" s="24" t="s">
        <v>64</v>
      </c>
      <c r="B1398" s="25">
        <v>44746</v>
      </c>
      <c r="C1398" s="26">
        <v>3728</v>
      </c>
      <c r="D1398" s="26" t="s">
        <v>65</v>
      </c>
      <c r="E1398" s="27" t="s">
        <v>1076</v>
      </c>
      <c r="F1398" s="28" t="s">
        <v>1815</v>
      </c>
      <c r="G1398" s="26" t="s">
        <v>68</v>
      </c>
      <c r="I1398" s="29">
        <v>2345.04</v>
      </c>
      <c r="J1398" s="29">
        <f t="shared" si="88"/>
        <v>0</v>
      </c>
      <c r="K1398" s="29">
        <f t="shared" si="89"/>
        <v>0</v>
      </c>
      <c r="L1398" s="24">
        <f t="shared" si="90"/>
        <v>7</v>
      </c>
      <c r="M1398" s="24" t="str">
        <f>VLOOKUP(L1398,mês!A:B,2,0)</f>
        <v>Julho</v>
      </c>
      <c r="N1398" s="24" t="str">
        <f t="shared" si="91"/>
        <v xml:space="preserve">Diretoria </v>
      </c>
    </row>
    <row r="1399" spans="1:14" ht="57" customHeight="1" x14ac:dyDescent="0.2">
      <c r="A1399" s="24" t="s">
        <v>64</v>
      </c>
      <c r="B1399" s="25">
        <v>44755</v>
      </c>
      <c r="C1399" s="26">
        <v>3732</v>
      </c>
      <c r="D1399" s="26" t="s">
        <v>65</v>
      </c>
      <c r="E1399" s="27" t="s">
        <v>1799</v>
      </c>
      <c r="F1399" s="28" t="s">
        <v>1816</v>
      </c>
      <c r="G1399" s="26" t="s">
        <v>68</v>
      </c>
      <c r="I1399" s="29">
        <v>3715.5</v>
      </c>
      <c r="J1399" s="29">
        <f t="shared" si="88"/>
        <v>0</v>
      </c>
      <c r="K1399" s="29">
        <f t="shared" si="89"/>
        <v>0</v>
      </c>
      <c r="L1399" s="24">
        <f t="shared" si="90"/>
        <v>7</v>
      </c>
      <c r="M1399" s="24" t="str">
        <f>VLOOKUP(L1399,mês!A:B,2,0)</f>
        <v>Julho</v>
      </c>
      <c r="N1399" s="24" t="str">
        <f t="shared" si="91"/>
        <v xml:space="preserve">Diretoria </v>
      </c>
    </row>
    <row r="1400" spans="1:14" ht="57" customHeight="1" x14ac:dyDescent="0.2">
      <c r="A1400" s="24" t="s">
        <v>64</v>
      </c>
      <c r="B1400" s="25">
        <v>44755</v>
      </c>
      <c r="C1400" s="26">
        <v>3733</v>
      </c>
      <c r="D1400" s="26" t="s">
        <v>65</v>
      </c>
      <c r="E1400" s="27" t="s">
        <v>1799</v>
      </c>
      <c r="F1400" s="28" t="s">
        <v>1817</v>
      </c>
      <c r="G1400" s="26" t="s">
        <v>68</v>
      </c>
      <c r="I1400" s="29">
        <v>2584.0300000000002</v>
      </c>
      <c r="J1400" s="29">
        <f t="shared" si="88"/>
        <v>0</v>
      </c>
      <c r="K1400" s="29">
        <f t="shared" si="89"/>
        <v>0</v>
      </c>
      <c r="L1400" s="24">
        <f t="shared" si="90"/>
        <v>7</v>
      </c>
      <c r="M1400" s="24" t="str">
        <f>VLOOKUP(L1400,mês!A:B,2,0)</f>
        <v>Julho</v>
      </c>
      <c r="N1400" s="24" t="str">
        <f t="shared" si="91"/>
        <v xml:space="preserve">Diretoria </v>
      </c>
    </row>
    <row r="1401" spans="1:14" ht="57" customHeight="1" x14ac:dyDescent="0.2">
      <c r="A1401" s="24" t="s">
        <v>64</v>
      </c>
      <c r="B1401" s="25">
        <v>44755</v>
      </c>
      <c r="C1401" s="26">
        <v>3734</v>
      </c>
      <c r="D1401" s="26" t="s">
        <v>65</v>
      </c>
      <c r="E1401" s="27" t="s">
        <v>1799</v>
      </c>
      <c r="F1401" s="28" t="s">
        <v>1818</v>
      </c>
      <c r="G1401" s="26" t="s">
        <v>68</v>
      </c>
      <c r="I1401" s="29">
        <v>5400.67</v>
      </c>
      <c r="J1401" s="29">
        <f t="shared" si="88"/>
        <v>0</v>
      </c>
      <c r="K1401" s="29">
        <f t="shared" si="89"/>
        <v>0</v>
      </c>
      <c r="L1401" s="24">
        <f t="shared" si="90"/>
        <v>7</v>
      </c>
      <c r="M1401" s="24" t="str">
        <f>VLOOKUP(L1401,mês!A:B,2,0)</f>
        <v>Julho</v>
      </c>
      <c r="N1401" s="24" t="str">
        <f t="shared" si="91"/>
        <v xml:space="preserve">Diretoria </v>
      </c>
    </row>
    <row r="1402" spans="1:14" ht="57" customHeight="1" x14ac:dyDescent="0.2">
      <c r="A1402" s="24" t="s">
        <v>64</v>
      </c>
      <c r="B1402" s="25">
        <v>44762</v>
      </c>
      <c r="C1402" s="26">
        <v>3735</v>
      </c>
      <c r="D1402" s="26" t="s">
        <v>65</v>
      </c>
      <c r="E1402" s="27" t="s">
        <v>1819</v>
      </c>
      <c r="F1402" s="28" t="s">
        <v>1820</v>
      </c>
      <c r="G1402" s="26" t="s">
        <v>68</v>
      </c>
      <c r="I1402" s="29">
        <v>50</v>
      </c>
      <c r="J1402" s="29">
        <f t="shared" si="88"/>
        <v>0</v>
      </c>
      <c r="K1402" s="29">
        <f t="shared" si="89"/>
        <v>0</v>
      </c>
      <c r="L1402" s="24">
        <f t="shared" si="90"/>
        <v>7</v>
      </c>
      <c r="M1402" s="24" t="str">
        <f>VLOOKUP(L1402,mês!A:B,2,0)</f>
        <v>Julho</v>
      </c>
      <c r="N1402" s="24" t="str">
        <f t="shared" si="91"/>
        <v xml:space="preserve">Diretoria </v>
      </c>
    </row>
    <row r="1403" spans="1:14" ht="57" customHeight="1" x14ac:dyDescent="0.2">
      <c r="A1403" s="24" t="s">
        <v>64</v>
      </c>
      <c r="B1403" s="25">
        <v>44767</v>
      </c>
      <c r="C1403" s="26">
        <v>3737</v>
      </c>
      <c r="D1403" s="26" t="s">
        <v>65</v>
      </c>
      <c r="E1403" s="27" t="s">
        <v>1799</v>
      </c>
      <c r="F1403" s="28" t="s">
        <v>1821</v>
      </c>
      <c r="G1403" s="26" t="s">
        <v>68</v>
      </c>
      <c r="I1403" s="29">
        <v>3256.72</v>
      </c>
      <c r="J1403" s="29">
        <f t="shared" si="88"/>
        <v>0</v>
      </c>
      <c r="K1403" s="29">
        <f t="shared" si="89"/>
        <v>0</v>
      </c>
      <c r="L1403" s="24">
        <f t="shared" si="90"/>
        <v>7</v>
      </c>
      <c r="M1403" s="24" t="str">
        <f>VLOOKUP(L1403,mês!A:B,2,0)</f>
        <v>Julho</v>
      </c>
      <c r="N1403" s="24" t="str">
        <f t="shared" si="91"/>
        <v xml:space="preserve">Diretoria </v>
      </c>
    </row>
    <row r="1404" spans="1:14" ht="57" customHeight="1" x14ac:dyDescent="0.2">
      <c r="A1404" s="24" t="s">
        <v>64</v>
      </c>
      <c r="B1404" s="25">
        <v>44775</v>
      </c>
      <c r="C1404" s="26">
        <v>3741</v>
      </c>
      <c r="D1404" s="26" t="s">
        <v>65</v>
      </c>
      <c r="E1404" s="27" t="s">
        <v>66</v>
      </c>
      <c r="F1404" s="28" t="s">
        <v>1822</v>
      </c>
      <c r="G1404" s="26" t="s">
        <v>68</v>
      </c>
      <c r="I1404" s="29">
        <v>3324</v>
      </c>
      <c r="J1404" s="29">
        <f t="shared" si="88"/>
        <v>0</v>
      </c>
      <c r="K1404" s="29">
        <f t="shared" si="89"/>
        <v>0</v>
      </c>
      <c r="L1404" s="24">
        <f t="shared" si="90"/>
        <v>8</v>
      </c>
      <c r="M1404" s="24" t="str">
        <f>VLOOKUP(L1404,mês!A:B,2,0)</f>
        <v>Agosto</v>
      </c>
      <c r="N1404" s="24" t="str">
        <f t="shared" si="91"/>
        <v xml:space="preserve">Diretoria </v>
      </c>
    </row>
    <row r="1405" spans="1:14" ht="57" customHeight="1" x14ac:dyDescent="0.2">
      <c r="A1405" s="24" t="s">
        <v>64</v>
      </c>
      <c r="B1405" s="25">
        <v>44778</v>
      </c>
      <c r="C1405" s="26">
        <v>3743</v>
      </c>
      <c r="D1405" s="26" t="s">
        <v>65</v>
      </c>
      <c r="E1405" s="27" t="s">
        <v>66</v>
      </c>
      <c r="F1405" s="28" t="s">
        <v>1823</v>
      </c>
      <c r="G1405" s="26" t="s">
        <v>68</v>
      </c>
      <c r="I1405" s="29">
        <v>6827.1</v>
      </c>
      <c r="J1405" s="29">
        <f t="shared" si="88"/>
        <v>0</v>
      </c>
      <c r="K1405" s="29">
        <f t="shared" si="89"/>
        <v>0</v>
      </c>
      <c r="L1405" s="24">
        <f t="shared" si="90"/>
        <v>8</v>
      </c>
      <c r="M1405" s="24" t="str">
        <f>VLOOKUP(L1405,mês!A:B,2,0)</f>
        <v>Agosto</v>
      </c>
      <c r="N1405" s="24" t="str">
        <f t="shared" si="91"/>
        <v xml:space="preserve">Diretoria </v>
      </c>
    </row>
    <row r="1406" spans="1:14" ht="57" customHeight="1" x14ac:dyDescent="0.2">
      <c r="A1406" s="24" t="s">
        <v>64</v>
      </c>
      <c r="B1406" s="25">
        <v>44781</v>
      </c>
      <c r="C1406" s="26">
        <v>3746</v>
      </c>
      <c r="D1406" s="26" t="s">
        <v>65</v>
      </c>
      <c r="E1406" s="27" t="s">
        <v>1799</v>
      </c>
      <c r="F1406" s="28" t="s">
        <v>1824</v>
      </c>
      <c r="G1406" s="26" t="s">
        <v>68</v>
      </c>
      <c r="I1406" s="29">
        <v>3624.64</v>
      </c>
      <c r="J1406" s="29">
        <f t="shared" si="88"/>
        <v>0</v>
      </c>
      <c r="K1406" s="29">
        <f t="shared" si="89"/>
        <v>0</v>
      </c>
      <c r="L1406" s="24">
        <f t="shared" si="90"/>
        <v>8</v>
      </c>
      <c r="M1406" s="24" t="str">
        <f>VLOOKUP(L1406,mês!A:B,2,0)</f>
        <v>Agosto</v>
      </c>
      <c r="N1406" s="24" t="str">
        <f t="shared" si="91"/>
        <v xml:space="preserve">Diretoria </v>
      </c>
    </row>
    <row r="1407" spans="1:14" ht="57" customHeight="1" x14ac:dyDescent="0.2">
      <c r="A1407" s="24" t="s">
        <v>64</v>
      </c>
      <c r="B1407" s="25">
        <v>44799</v>
      </c>
      <c r="C1407" s="26">
        <v>3817</v>
      </c>
      <c r="D1407" s="26" t="s">
        <v>65</v>
      </c>
      <c r="E1407" s="27" t="s">
        <v>1799</v>
      </c>
      <c r="F1407" s="28" t="s">
        <v>1825</v>
      </c>
      <c r="G1407" s="26" t="s">
        <v>68</v>
      </c>
      <c r="I1407" s="29">
        <v>3619.45</v>
      </c>
      <c r="J1407" s="29">
        <f t="shared" si="88"/>
        <v>0</v>
      </c>
      <c r="K1407" s="29">
        <f t="shared" si="89"/>
        <v>0</v>
      </c>
      <c r="L1407" s="24">
        <f t="shared" si="90"/>
        <v>8</v>
      </c>
      <c r="M1407" s="24" t="str">
        <f>VLOOKUP(L1407,mês!A:B,2,0)</f>
        <v>Agosto</v>
      </c>
      <c r="N1407" s="24" t="str">
        <f t="shared" si="91"/>
        <v xml:space="preserve">Diretoria </v>
      </c>
    </row>
    <row r="1408" spans="1:14" ht="57" customHeight="1" x14ac:dyDescent="0.2">
      <c r="A1408" s="24" t="s">
        <v>64</v>
      </c>
      <c r="B1408" s="25">
        <v>44826</v>
      </c>
      <c r="C1408" s="26">
        <v>3829</v>
      </c>
      <c r="D1408" s="26" t="s">
        <v>65</v>
      </c>
      <c r="E1408" s="27" t="s">
        <v>1799</v>
      </c>
      <c r="F1408" s="28" t="s">
        <v>1826</v>
      </c>
      <c r="G1408" s="26" t="s">
        <v>68</v>
      </c>
      <c r="I1408" s="29">
        <v>6875.05</v>
      </c>
      <c r="J1408" s="29">
        <f t="shared" si="88"/>
        <v>0</v>
      </c>
      <c r="K1408" s="29">
        <f t="shared" si="89"/>
        <v>0</v>
      </c>
      <c r="L1408" s="24">
        <f t="shared" si="90"/>
        <v>9</v>
      </c>
      <c r="M1408" s="24" t="str">
        <f>VLOOKUP(L1408,mês!A:B,2,0)</f>
        <v>Setembro</v>
      </c>
      <c r="N1408" s="24" t="str">
        <f t="shared" si="91"/>
        <v xml:space="preserve">Diretoria </v>
      </c>
    </row>
    <row r="1409" spans="1:14" ht="57" customHeight="1" x14ac:dyDescent="0.2">
      <c r="A1409" s="24" t="s">
        <v>64</v>
      </c>
      <c r="B1409" s="25">
        <v>44832</v>
      </c>
      <c r="C1409" s="26">
        <v>3831</v>
      </c>
      <c r="D1409" s="26" t="s">
        <v>65</v>
      </c>
      <c r="E1409" s="27" t="s">
        <v>1799</v>
      </c>
      <c r="F1409" s="28" t="s">
        <v>1827</v>
      </c>
      <c r="G1409" s="26" t="s">
        <v>68</v>
      </c>
      <c r="I1409" s="29">
        <v>6603.05</v>
      </c>
      <c r="J1409" s="29">
        <f t="shared" si="88"/>
        <v>0</v>
      </c>
      <c r="K1409" s="29">
        <f t="shared" si="89"/>
        <v>0</v>
      </c>
      <c r="L1409" s="24">
        <f t="shared" si="90"/>
        <v>9</v>
      </c>
      <c r="M1409" s="24" t="str">
        <f>VLOOKUP(L1409,mês!A:B,2,0)</f>
        <v>Setembro</v>
      </c>
      <c r="N1409" s="24" t="str">
        <f t="shared" si="91"/>
        <v xml:space="preserve">Diretoria </v>
      </c>
    </row>
    <row r="1410" spans="1:14" ht="57" customHeight="1" x14ac:dyDescent="0.2">
      <c r="A1410" s="24" t="s">
        <v>64</v>
      </c>
      <c r="B1410" s="25">
        <v>44839</v>
      </c>
      <c r="C1410" s="26">
        <v>3837</v>
      </c>
      <c r="D1410" s="26" t="s">
        <v>65</v>
      </c>
      <c r="E1410" s="27" t="s">
        <v>66</v>
      </c>
      <c r="F1410" s="28" t="s">
        <v>1828</v>
      </c>
      <c r="G1410" s="26" t="s">
        <v>68</v>
      </c>
      <c r="I1410" s="29">
        <v>15900</v>
      </c>
      <c r="J1410" s="29">
        <f t="shared" si="88"/>
        <v>0</v>
      </c>
      <c r="K1410" s="29">
        <f t="shared" si="89"/>
        <v>0</v>
      </c>
      <c r="L1410" s="24">
        <f t="shared" si="90"/>
        <v>10</v>
      </c>
      <c r="M1410" s="24" t="str">
        <f>VLOOKUP(L1410,mês!A:B,2,0)</f>
        <v>Outubro</v>
      </c>
      <c r="N1410" s="24" t="str">
        <f t="shared" si="91"/>
        <v xml:space="preserve">Diretoria </v>
      </c>
    </row>
    <row r="1411" spans="1:14" ht="57" customHeight="1" x14ac:dyDescent="0.2">
      <c r="A1411" s="24" t="s">
        <v>64</v>
      </c>
      <c r="B1411" s="25">
        <v>44839</v>
      </c>
      <c r="C1411" s="26">
        <v>3838</v>
      </c>
      <c r="D1411" s="26" t="s">
        <v>65</v>
      </c>
      <c r="E1411" s="27" t="s">
        <v>66</v>
      </c>
      <c r="F1411" s="28" t="s">
        <v>1829</v>
      </c>
      <c r="G1411" s="26" t="s">
        <v>68</v>
      </c>
      <c r="I1411" s="29">
        <v>445.44</v>
      </c>
      <c r="J1411" s="29">
        <f t="shared" si="88"/>
        <v>0</v>
      </c>
      <c r="K1411" s="29">
        <f t="shared" si="89"/>
        <v>0</v>
      </c>
      <c r="L1411" s="24">
        <f t="shared" si="90"/>
        <v>10</v>
      </c>
      <c r="M1411" s="24" t="str">
        <f>VLOOKUP(L1411,mês!A:B,2,0)</f>
        <v>Outubro</v>
      </c>
      <c r="N1411" s="24" t="str">
        <f t="shared" si="91"/>
        <v xml:space="preserve">Diretoria </v>
      </c>
    </row>
    <row r="1412" spans="1:14" ht="57" customHeight="1" x14ac:dyDescent="0.2">
      <c r="A1412" s="24" t="s">
        <v>64</v>
      </c>
      <c r="B1412" s="25">
        <v>44844</v>
      </c>
      <c r="C1412" s="26">
        <v>3840</v>
      </c>
      <c r="D1412" s="26" t="s">
        <v>65</v>
      </c>
      <c r="E1412" s="27" t="s">
        <v>1799</v>
      </c>
      <c r="F1412" s="28" t="s">
        <v>1830</v>
      </c>
      <c r="G1412" s="26" t="s">
        <v>68</v>
      </c>
      <c r="I1412" s="29">
        <v>978.89</v>
      </c>
      <c r="J1412" s="29">
        <f t="shared" si="88"/>
        <v>0</v>
      </c>
      <c r="K1412" s="29">
        <f t="shared" si="89"/>
        <v>0</v>
      </c>
      <c r="L1412" s="24">
        <f t="shared" si="90"/>
        <v>10</v>
      </c>
      <c r="M1412" s="24" t="str">
        <f>VLOOKUP(L1412,mês!A:B,2,0)</f>
        <v>Outubro</v>
      </c>
      <c r="N1412" s="24" t="str">
        <f t="shared" si="91"/>
        <v xml:space="preserve">Diretoria </v>
      </c>
    </row>
    <row r="1413" spans="1:14" ht="57" customHeight="1" x14ac:dyDescent="0.2">
      <c r="A1413" s="24" t="s">
        <v>64</v>
      </c>
      <c r="B1413" s="25">
        <v>44847</v>
      </c>
      <c r="C1413" s="26">
        <v>3851</v>
      </c>
      <c r="D1413" s="26" t="s">
        <v>65</v>
      </c>
      <c r="E1413" s="27" t="s">
        <v>1667</v>
      </c>
      <c r="F1413" s="28" t="s">
        <v>1831</v>
      </c>
      <c r="G1413" s="26" t="s">
        <v>68</v>
      </c>
      <c r="I1413" s="29">
        <v>4503.1099999999997</v>
      </c>
      <c r="J1413" s="29">
        <f t="shared" si="88"/>
        <v>0</v>
      </c>
      <c r="K1413" s="29">
        <f t="shared" si="89"/>
        <v>0</v>
      </c>
      <c r="L1413" s="24">
        <f t="shared" si="90"/>
        <v>10</v>
      </c>
      <c r="M1413" s="24" t="str">
        <f>VLOOKUP(L1413,mês!A:B,2,0)</f>
        <v>Outubro</v>
      </c>
      <c r="N1413" s="24" t="str">
        <f t="shared" si="91"/>
        <v xml:space="preserve">Diretoria </v>
      </c>
    </row>
    <row r="1414" spans="1:14" ht="57" customHeight="1" x14ac:dyDescent="0.2">
      <c r="A1414" s="24" t="s">
        <v>64</v>
      </c>
      <c r="B1414" s="25">
        <v>44861</v>
      </c>
      <c r="C1414" s="26">
        <v>3865</v>
      </c>
      <c r="D1414" s="26" t="s">
        <v>65</v>
      </c>
      <c r="E1414" s="27" t="s">
        <v>1832</v>
      </c>
      <c r="F1414" s="28" t="s">
        <v>1833</v>
      </c>
      <c r="G1414" s="26" t="s">
        <v>68</v>
      </c>
      <c r="I1414" s="29">
        <v>6510</v>
      </c>
      <c r="J1414" s="29">
        <f t="shared" si="88"/>
        <v>0</v>
      </c>
      <c r="K1414" s="29">
        <f t="shared" si="89"/>
        <v>0</v>
      </c>
      <c r="L1414" s="24">
        <f t="shared" si="90"/>
        <v>10</v>
      </c>
      <c r="M1414" s="24" t="str">
        <f>VLOOKUP(L1414,mês!A:B,2,0)</f>
        <v>Outubro</v>
      </c>
      <c r="N1414" s="24" t="str">
        <f t="shared" si="91"/>
        <v xml:space="preserve">Diretoria </v>
      </c>
    </row>
    <row r="1415" spans="1:14" ht="57" customHeight="1" x14ac:dyDescent="0.2">
      <c r="A1415" s="24" t="s">
        <v>64</v>
      </c>
      <c r="B1415" s="25">
        <v>44866</v>
      </c>
      <c r="C1415" s="26">
        <v>3870</v>
      </c>
      <c r="D1415" s="26" t="s">
        <v>65</v>
      </c>
      <c r="E1415" s="27" t="s">
        <v>1819</v>
      </c>
      <c r="F1415" s="28" t="s">
        <v>1834</v>
      </c>
      <c r="G1415" s="26" t="s">
        <v>68</v>
      </c>
      <c r="I1415" s="29">
        <v>4503.1099999999997</v>
      </c>
      <c r="J1415" s="29">
        <f t="shared" si="88"/>
        <v>0</v>
      </c>
      <c r="K1415" s="29">
        <f t="shared" si="89"/>
        <v>0</v>
      </c>
      <c r="L1415" s="24">
        <f t="shared" si="90"/>
        <v>11</v>
      </c>
      <c r="M1415" s="24" t="str">
        <f>VLOOKUP(L1415,mês!A:B,2,0)</f>
        <v>Novembro</v>
      </c>
      <c r="N1415" s="24" t="str">
        <f t="shared" si="91"/>
        <v xml:space="preserve">Diretoria </v>
      </c>
    </row>
    <row r="1416" spans="1:14" ht="57" customHeight="1" x14ac:dyDescent="0.2">
      <c r="A1416" s="24" t="s">
        <v>64</v>
      </c>
      <c r="B1416" s="25">
        <v>44874</v>
      </c>
      <c r="C1416" s="26">
        <v>3873</v>
      </c>
      <c r="D1416" s="26" t="s">
        <v>65</v>
      </c>
      <c r="E1416" s="27" t="s">
        <v>1799</v>
      </c>
      <c r="F1416" s="28" t="s">
        <v>1835</v>
      </c>
      <c r="G1416" s="26" t="s">
        <v>68</v>
      </c>
      <c r="I1416" s="29">
        <v>1895.87</v>
      </c>
      <c r="J1416" s="29">
        <f t="shared" si="88"/>
        <v>0</v>
      </c>
      <c r="K1416" s="29">
        <f t="shared" si="89"/>
        <v>0</v>
      </c>
      <c r="L1416" s="24">
        <f t="shared" si="90"/>
        <v>11</v>
      </c>
      <c r="M1416" s="24" t="str">
        <f>VLOOKUP(L1416,mês!A:B,2,0)</f>
        <v>Novembro</v>
      </c>
      <c r="N1416" s="24" t="str">
        <f t="shared" si="91"/>
        <v xml:space="preserve">Diretoria </v>
      </c>
    </row>
    <row r="1417" spans="1:14" ht="57" customHeight="1" x14ac:dyDescent="0.2">
      <c r="A1417" s="24" t="s">
        <v>64</v>
      </c>
      <c r="B1417" s="25">
        <v>44882</v>
      </c>
      <c r="C1417" s="26">
        <v>3879</v>
      </c>
      <c r="D1417" s="26" t="s">
        <v>65</v>
      </c>
      <c r="E1417" s="27" t="s">
        <v>1819</v>
      </c>
      <c r="F1417" s="28" t="s">
        <v>1836</v>
      </c>
      <c r="G1417" s="26" t="s">
        <v>68</v>
      </c>
      <c r="I1417" s="29">
        <v>235</v>
      </c>
      <c r="J1417" s="29">
        <f t="shared" si="88"/>
        <v>0</v>
      </c>
      <c r="K1417" s="29">
        <f t="shared" si="89"/>
        <v>0</v>
      </c>
      <c r="L1417" s="24">
        <f t="shared" si="90"/>
        <v>11</v>
      </c>
      <c r="M1417" s="24" t="str">
        <f>VLOOKUP(L1417,mês!A:B,2,0)</f>
        <v>Novembro</v>
      </c>
      <c r="N1417" s="24" t="str">
        <f t="shared" si="91"/>
        <v xml:space="preserve">Diretoria </v>
      </c>
    </row>
    <row r="1418" spans="1:14" ht="57" customHeight="1" x14ac:dyDescent="0.2">
      <c r="A1418" s="24" t="s">
        <v>64</v>
      </c>
      <c r="B1418" s="25">
        <v>44888</v>
      </c>
      <c r="C1418" s="26">
        <v>3882</v>
      </c>
      <c r="D1418" s="26" t="s">
        <v>65</v>
      </c>
      <c r="E1418" s="27" t="s">
        <v>1819</v>
      </c>
      <c r="F1418" s="28" t="s">
        <v>1837</v>
      </c>
      <c r="G1418" s="26" t="s">
        <v>68</v>
      </c>
      <c r="I1418" s="29">
        <v>250</v>
      </c>
      <c r="J1418" s="29">
        <f t="shared" si="88"/>
        <v>0</v>
      </c>
      <c r="K1418" s="29">
        <f t="shared" si="89"/>
        <v>0</v>
      </c>
      <c r="L1418" s="24">
        <f t="shared" si="90"/>
        <v>11</v>
      </c>
      <c r="M1418" s="24" t="str">
        <f>VLOOKUP(L1418,mês!A:B,2,0)</f>
        <v>Novembro</v>
      </c>
      <c r="N1418" s="24" t="str">
        <f t="shared" si="91"/>
        <v xml:space="preserve">Diretoria </v>
      </c>
    </row>
    <row r="1419" spans="1:14" ht="57" customHeight="1" x14ac:dyDescent="0.2">
      <c r="A1419" s="24" t="s">
        <v>64</v>
      </c>
      <c r="B1419" s="25">
        <v>44893</v>
      </c>
      <c r="C1419" s="26">
        <v>3884</v>
      </c>
      <c r="D1419" s="26" t="s">
        <v>65</v>
      </c>
      <c r="E1419" s="27" t="s">
        <v>1819</v>
      </c>
      <c r="F1419" s="28" t="s">
        <v>1838</v>
      </c>
      <c r="G1419" s="26" t="s">
        <v>68</v>
      </c>
      <c r="I1419" s="29">
        <v>50</v>
      </c>
      <c r="J1419" s="29">
        <f t="shared" si="88"/>
        <v>0</v>
      </c>
      <c r="K1419" s="29">
        <f t="shared" si="89"/>
        <v>0</v>
      </c>
      <c r="L1419" s="24">
        <f t="shared" si="90"/>
        <v>11</v>
      </c>
      <c r="M1419" s="24" t="str">
        <f>VLOOKUP(L1419,mês!A:B,2,0)</f>
        <v>Novembro</v>
      </c>
      <c r="N1419" s="24" t="str">
        <f t="shared" si="91"/>
        <v xml:space="preserve">Diretoria </v>
      </c>
    </row>
    <row r="1420" spans="1:14" ht="57" customHeight="1" x14ac:dyDescent="0.2">
      <c r="A1420" s="24" t="s">
        <v>64</v>
      </c>
      <c r="B1420" s="25">
        <v>44902</v>
      </c>
      <c r="C1420" s="26">
        <v>3897</v>
      </c>
      <c r="D1420" s="26" t="s">
        <v>65</v>
      </c>
      <c r="E1420" s="27" t="s">
        <v>1799</v>
      </c>
      <c r="F1420" s="28" t="s">
        <v>1839</v>
      </c>
      <c r="G1420" s="26" t="s">
        <v>68</v>
      </c>
      <c r="I1420" s="29">
        <v>4501.42</v>
      </c>
      <c r="J1420" s="29">
        <f t="shared" si="88"/>
        <v>0</v>
      </c>
      <c r="K1420" s="29">
        <f t="shared" si="89"/>
        <v>0</v>
      </c>
      <c r="L1420" s="24">
        <f t="shared" si="90"/>
        <v>12</v>
      </c>
      <c r="M1420" s="24" t="str">
        <f>VLOOKUP(L1420,mês!A:B,2,0)</f>
        <v>Dezembro</v>
      </c>
      <c r="N1420" s="24" t="str">
        <f t="shared" si="91"/>
        <v xml:space="preserve">Diretoria </v>
      </c>
    </row>
    <row r="1421" spans="1:14" ht="57" customHeight="1" x14ac:dyDescent="0.2">
      <c r="A1421" s="24" t="s">
        <v>64</v>
      </c>
      <c r="B1421" s="25">
        <v>44917</v>
      </c>
      <c r="C1421" s="26">
        <v>4019</v>
      </c>
      <c r="D1421" s="26" t="s">
        <v>65</v>
      </c>
      <c r="E1421" s="27" t="s">
        <v>1799</v>
      </c>
      <c r="F1421" s="28" t="s">
        <v>1840</v>
      </c>
      <c r="G1421" s="26" t="s">
        <v>68</v>
      </c>
      <c r="I1421" s="29">
        <v>969.98</v>
      </c>
      <c r="J1421" s="29">
        <f t="shared" si="88"/>
        <v>0</v>
      </c>
      <c r="K1421" s="29">
        <f t="shared" si="89"/>
        <v>0</v>
      </c>
      <c r="L1421" s="24">
        <f t="shared" si="90"/>
        <v>12</v>
      </c>
      <c r="M1421" s="24" t="str">
        <f>VLOOKUP(L1421,mês!A:B,2,0)</f>
        <v>Dezembro</v>
      </c>
      <c r="N1421" s="24" t="str">
        <f t="shared" si="91"/>
        <v xml:space="preserve">Diretoria </v>
      </c>
    </row>
    <row r="1422" spans="1:14" ht="57" customHeight="1" x14ac:dyDescent="0.2">
      <c r="A1422" s="24" t="s">
        <v>84</v>
      </c>
      <c r="B1422" s="25">
        <v>44585</v>
      </c>
      <c r="C1422" s="26">
        <v>3580</v>
      </c>
      <c r="D1422" s="26" t="s">
        <v>65</v>
      </c>
      <c r="E1422" s="27" t="s">
        <v>1841</v>
      </c>
      <c r="F1422" s="28" t="s">
        <v>1842</v>
      </c>
      <c r="G1422" s="26" t="s">
        <v>68</v>
      </c>
      <c r="I1422" s="29">
        <v>4413.67</v>
      </c>
      <c r="J1422" s="29">
        <f t="shared" si="88"/>
        <v>0</v>
      </c>
      <c r="K1422" s="29">
        <f t="shared" si="89"/>
        <v>0</v>
      </c>
      <c r="L1422" s="24">
        <f t="shared" si="90"/>
        <v>1</v>
      </c>
      <c r="M1422" s="24" t="str">
        <f>VLOOKUP(L1422,mês!A:B,2,0)</f>
        <v>Janeiro</v>
      </c>
      <c r="N1422" s="24" t="str">
        <f t="shared" si="91"/>
        <v xml:space="preserve">Diretoria </v>
      </c>
    </row>
    <row r="1423" spans="1:14" ht="57" customHeight="1" x14ac:dyDescent="0.2">
      <c r="A1423" s="24" t="s">
        <v>84</v>
      </c>
      <c r="B1423" s="25">
        <v>44645</v>
      </c>
      <c r="C1423" s="26">
        <v>3671</v>
      </c>
      <c r="D1423" s="26" t="s">
        <v>65</v>
      </c>
      <c r="E1423" s="27" t="s">
        <v>66</v>
      </c>
      <c r="F1423" s="28" t="s">
        <v>1843</v>
      </c>
      <c r="G1423" s="26" t="s">
        <v>68</v>
      </c>
      <c r="I1423" s="29">
        <v>17991.740000000002</v>
      </c>
      <c r="J1423" s="29">
        <f t="shared" si="88"/>
        <v>0</v>
      </c>
      <c r="K1423" s="29">
        <f t="shared" si="89"/>
        <v>0</v>
      </c>
      <c r="L1423" s="24">
        <f t="shared" si="90"/>
        <v>3</v>
      </c>
      <c r="M1423" s="24" t="str">
        <f>VLOOKUP(L1423,mês!A:B,2,0)</f>
        <v>Março</v>
      </c>
      <c r="N1423" s="24" t="str">
        <f t="shared" si="91"/>
        <v xml:space="preserve">Diretoria </v>
      </c>
    </row>
    <row r="1424" spans="1:14" ht="57" customHeight="1" x14ac:dyDescent="0.2">
      <c r="A1424" s="24" t="s">
        <v>1844</v>
      </c>
      <c r="B1424" s="25">
        <v>44585</v>
      </c>
      <c r="C1424" s="26">
        <v>3598</v>
      </c>
      <c r="D1424" s="26" t="s">
        <v>213</v>
      </c>
      <c r="E1424" s="27" t="s">
        <v>1674</v>
      </c>
      <c r="F1424" s="28" t="s">
        <v>1845</v>
      </c>
      <c r="G1424" s="26" t="s">
        <v>68</v>
      </c>
      <c r="I1424" s="29">
        <v>16316.13</v>
      </c>
      <c r="J1424" s="29">
        <f t="shared" si="88"/>
        <v>0</v>
      </c>
      <c r="K1424" s="29">
        <f t="shared" si="89"/>
        <v>0</v>
      </c>
      <c r="L1424" s="24">
        <f t="shared" si="90"/>
        <v>1</v>
      </c>
      <c r="M1424" s="24" t="str">
        <f>VLOOKUP(L1424,mês!A:B,2,0)</f>
        <v>Janeiro</v>
      </c>
      <c r="N1424" s="24" t="str">
        <f t="shared" si="91"/>
        <v xml:space="preserve">RI </v>
      </c>
    </row>
    <row r="1425" spans="1:14" ht="57" customHeight="1" x14ac:dyDescent="0.2">
      <c r="A1425" s="24" t="s">
        <v>1846</v>
      </c>
      <c r="B1425" s="25">
        <v>44582</v>
      </c>
      <c r="C1425" s="26">
        <v>3576</v>
      </c>
      <c r="D1425" s="26" t="s">
        <v>151</v>
      </c>
      <c r="E1425" s="27" t="s">
        <v>1674</v>
      </c>
      <c r="F1425" s="28" t="s">
        <v>1847</v>
      </c>
      <c r="G1425" s="26" t="s">
        <v>68</v>
      </c>
      <c r="I1425" s="29">
        <v>2250</v>
      </c>
      <c r="J1425" s="29">
        <f t="shared" si="88"/>
        <v>0</v>
      </c>
      <c r="K1425" s="29">
        <f t="shared" si="89"/>
        <v>0</v>
      </c>
      <c r="L1425" s="24">
        <f t="shared" si="90"/>
        <v>1</v>
      </c>
      <c r="M1425" s="24" t="str">
        <f>VLOOKUP(L1425,mês!A:B,2,0)</f>
        <v>Janeiro</v>
      </c>
      <c r="N1425" s="24" t="str">
        <f t="shared" si="91"/>
        <v xml:space="preserve">RD Básico </v>
      </c>
    </row>
    <row r="1426" spans="1:14" ht="57" customHeight="1" x14ac:dyDescent="0.2">
      <c r="A1426" s="24" t="s">
        <v>106</v>
      </c>
      <c r="B1426" s="25">
        <v>44582</v>
      </c>
      <c r="C1426" s="26">
        <v>3554</v>
      </c>
      <c r="D1426" s="26" t="s">
        <v>65</v>
      </c>
      <c r="E1426" s="27" t="s">
        <v>1674</v>
      </c>
      <c r="F1426" s="28" t="s">
        <v>1848</v>
      </c>
      <c r="G1426" s="26" t="s">
        <v>68</v>
      </c>
      <c r="I1426" s="29">
        <v>3915.22</v>
      </c>
      <c r="J1426" s="29">
        <f t="shared" si="88"/>
        <v>0</v>
      </c>
      <c r="K1426" s="29">
        <f t="shared" si="89"/>
        <v>0</v>
      </c>
      <c r="L1426" s="24">
        <f t="shared" si="90"/>
        <v>1</v>
      </c>
      <c r="M1426" s="24" t="str">
        <f>VLOOKUP(L1426,mês!A:B,2,0)</f>
        <v>Janeiro</v>
      </c>
      <c r="N1426" s="24" t="str">
        <f t="shared" si="91"/>
        <v xml:space="preserve">Diretoria </v>
      </c>
    </row>
    <row r="1427" spans="1:14" ht="57" customHeight="1" x14ac:dyDescent="0.2">
      <c r="A1427" s="24" t="s">
        <v>106</v>
      </c>
      <c r="B1427" s="25">
        <v>44582</v>
      </c>
      <c r="C1427" s="26">
        <v>3555</v>
      </c>
      <c r="D1427" s="26" t="s">
        <v>65</v>
      </c>
      <c r="E1427" s="27" t="s">
        <v>1849</v>
      </c>
      <c r="F1427" s="28" t="s">
        <v>1850</v>
      </c>
      <c r="G1427" s="26" t="s">
        <v>68</v>
      </c>
      <c r="I1427" s="29">
        <v>5000</v>
      </c>
      <c r="J1427" s="29">
        <f t="shared" si="88"/>
        <v>0</v>
      </c>
      <c r="K1427" s="29">
        <f t="shared" si="89"/>
        <v>0</v>
      </c>
      <c r="L1427" s="24">
        <f t="shared" si="90"/>
        <v>1</v>
      </c>
      <c r="M1427" s="24" t="str">
        <f>VLOOKUP(L1427,mês!A:B,2,0)</f>
        <v>Janeiro</v>
      </c>
      <c r="N1427" s="24" t="str">
        <f t="shared" si="91"/>
        <v xml:space="preserve">Diretoria </v>
      </c>
    </row>
    <row r="1428" spans="1:14" ht="57" customHeight="1" x14ac:dyDescent="0.2">
      <c r="A1428" s="24" t="s">
        <v>106</v>
      </c>
      <c r="B1428" s="25">
        <v>44784</v>
      </c>
      <c r="C1428" s="26">
        <v>3799</v>
      </c>
      <c r="D1428" s="26" t="s">
        <v>65</v>
      </c>
      <c r="E1428" s="27" t="s">
        <v>470</v>
      </c>
      <c r="F1428" s="28" t="s">
        <v>1851</v>
      </c>
      <c r="G1428" s="26" t="s">
        <v>68</v>
      </c>
      <c r="I1428" s="29">
        <v>4379.97</v>
      </c>
      <c r="J1428" s="29">
        <f t="shared" si="88"/>
        <v>0</v>
      </c>
      <c r="K1428" s="29">
        <f t="shared" si="89"/>
        <v>0</v>
      </c>
      <c r="L1428" s="24">
        <f t="shared" si="90"/>
        <v>8</v>
      </c>
      <c r="M1428" s="24" t="str">
        <f>VLOOKUP(L1428,mês!A:B,2,0)</f>
        <v>Agosto</v>
      </c>
      <c r="N1428" s="24" t="str">
        <f t="shared" si="91"/>
        <v xml:space="preserve">Diretoria </v>
      </c>
    </row>
    <row r="1429" spans="1:14" ht="57" customHeight="1" x14ac:dyDescent="0.2">
      <c r="A1429" s="24" t="s">
        <v>1852</v>
      </c>
      <c r="B1429" s="25">
        <v>44917</v>
      </c>
      <c r="C1429" s="26">
        <v>4011</v>
      </c>
      <c r="D1429" s="26" t="s">
        <v>268</v>
      </c>
      <c r="E1429" s="27" t="s">
        <v>1853</v>
      </c>
      <c r="F1429" s="28" t="s">
        <v>1854</v>
      </c>
      <c r="G1429" s="26" t="s">
        <v>68</v>
      </c>
      <c r="I1429" s="29">
        <v>101750.04</v>
      </c>
      <c r="J1429" s="29">
        <f t="shared" si="88"/>
        <v>0</v>
      </c>
      <c r="K1429" s="29">
        <f t="shared" si="89"/>
        <v>0</v>
      </c>
      <c r="L1429" s="24">
        <f t="shared" si="90"/>
        <v>12</v>
      </c>
      <c r="M1429" s="24" t="str">
        <f>VLOOKUP(L1429,mês!A:B,2,0)</f>
        <v>Dezembro</v>
      </c>
      <c r="N1429" s="24" t="str">
        <f t="shared" si="91"/>
        <v xml:space="preserve">RD </v>
      </c>
    </row>
    <row r="1430" spans="1:14" ht="57" customHeight="1" x14ac:dyDescent="0.2">
      <c r="A1430" s="24" t="s">
        <v>1852</v>
      </c>
      <c r="B1430" s="25">
        <v>44917</v>
      </c>
      <c r="C1430" s="26">
        <v>4012</v>
      </c>
      <c r="D1430" s="26" t="s">
        <v>268</v>
      </c>
      <c r="E1430" s="27" t="s">
        <v>1853</v>
      </c>
      <c r="F1430" s="28" t="s">
        <v>1855</v>
      </c>
      <c r="G1430" s="26" t="s">
        <v>68</v>
      </c>
      <c r="I1430" s="29">
        <v>10175.4</v>
      </c>
      <c r="J1430" s="29">
        <f t="shared" si="88"/>
        <v>0</v>
      </c>
      <c r="K1430" s="29">
        <f t="shared" si="89"/>
        <v>0</v>
      </c>
      <c r="L1430" s="24">
        <f t="shared" si="90"/>
        <v>12</v>
      </c>
      <c r="M1430" s="24" t="str">
        <f>VLOOKUP(L1430,mês!A:B,2,0)</f>
        <v>Dezembro</v>
      </c>
      <c r="N1430" s="24" t="str">
        <f t="shared" si="91"/>
        <v xml:space="preserve">RD </v>
      </c>
    </row>
    <row r="1431" spans="1:14" ht="57" customHeight="1" x14ac:dyDescent="0.2">
      <c r="A1431" s="24" t="s">
        <v>1856</v>
      </c>
      <c r="B1431" s="25">
        <v>44585</v>
      </c>
      <c r="C1431" s="26">
        <v>3577</v>
      </c>
      <c r="D1431" s="26" t="s">
        <v>213</v>
      </c>
      <c r="E1431" s="27" t="s">
        <v>1674</v>
      </c>
      <c r="F1431" s="28" t="s">
        <v>1857</v>
      </c>
      <c r="G1431" s="26" t="s">
        <v>68</v>
      </c>
      <c r="I1431" s="29">
        <v>159.18</v>
      </c>
      <c r="J1431" s="29">
        <f t="shared" si="88"/>
        <v>0</v>
      </c>
      <c r="K1431" s="29">
        <f t="shared" si="89"/>
        <v>0</v>
      </c>
      <c r="L1431" s="24">
        <f t="shared" si="90"/>
        <v>1</v>
      </c>
      <c r="M1431" s="24" t="str">
        <f>VLOOKUP(L1431,mês!A:B,2,0)</f>
        <v>Janeiro</v>
      </c>
      <c r="N1431" s="24" t="str">
        <f t="shared" si="91"/>
        <v xml:space="preserve">RD Básico </v>
      </c>
    </row>
    <row r="1432" spans="1:14" ht="57" customHeight="1" x14ac:dyDescent="0.2">
      <c r="A1432" s="24" t="s">
        <v>123</v>
      </c>
      <c r="B1432" s="25">
        <v>44582</v>
      </c>
      <c r="C1432" s="26">
        <v>3556</v>
      </c>
      <c r="D1432" s="26" t="s">
        <v>65</v>
      </c>
      <c r="E1432" s="27" t="s">
        <v>1674</v>
      </c>
      <c r="F1432" s="28" t="s">
        <v>1858</v>
      </c>
      <c r="G1432" s="26" t="s">
        <v>68</v>
      </c>
      <c r="I1432" s="29">
        <v>4248.3</v>
      </c>
      <c r="J1432" s="29">
        <f t="shared" si="88"/>
        <v>0</v>
      </c>
      <c r="K1432" s="29">
        <f t="shared" si="89"/>
        <v>0</v>
      </c>
      <c r="L1432" s="24">
        <f t="shared" si="90"/>
        <v>1</v>
      </c>
      <c r="M1432" s="24" t="str">
        <f>VLOOKUP(L1432,mês!A:B,2,0)</f>
        <v>Janeiro</v>
      </c>
      <c r="N1432" s="24" t="str">
        <f t="shared" si="91"/>
        <v xml:space="preserve">Diretoria </v>
      </c>
    </row>
    <row r="1433" spans="1:14" ht="57" customHeight="1" x14ac:dyDescent="0.2">
      <c r="A1433" s="24" t="s">
        <v>123</v>
      </c>
      <c r="B1433" s="25">
        <v>44582</v>
      </c>
      <c r="C1433" s="26">
        <v>3557</v>
      </c>
      <c r="D1433" s="26" t="s">
        <v>65</v>
      </c>
      <c r="E1433" s="27" t="s">
        <v>75</v>
      </c>
      <c r="F1433" s="28" t="s">
        <v>1859</v>
      </c>
      <c r="G1433" s="26" t="s">
        <v>68</v>
      </c>
      <c r="I1433" s="29">
        <v>652927.26</v>
      </c>
      <c r="J1433" s="29">
        <f t="shared" si="88"/>
        <v>0</v>
      </c>
      <c r="K1433" s="29">
        <f t="shared" si="89"/>
        <v>0</v>
      </c>
      <c r="L1433" s="24">
        <f t="shared" si="90"/>
        <v>1</v>
      </c>
      <c r="M1433" s="24" t="str">
        <f>VLOOKUP(L1433,mês!A:B,2,0)</f>
        <v>Janeiro</v>
      </c>
      <c r="N1433" s="24" t="str">
        <f t="shared" si="91"/>
        <v xml:space="preserve">Diretoria </v>
      </c>
    </row>
    <row r="1434" spans="1:14" ht="57" customHeight="1" x14ac:dyDescent="0.2">
      <c r="A1434" s="24" t="s">
        <v>1860</v>
      </c>
      <c r="B1434" s="25">
        <v>44587</v>
      </c>
      <c r="C1434" s="26">
        <v>3604</v>
      </c>
      <c r="D1434" s="26" t="s">
        <v>268</v>
      </c>
      <c r="E1434" s="27" t="s">
        <v>1674</v>
      </c>
      <c r="F1434" s="28" t="s">
        <v>1845</v>
      </c>
      <c r="G1434" s="26" t="s">
        <v>68</v>
      </c>
      <c r="I1434" s="29">
        <v>857.83</v>
      </c>
      <c r="J1434" s="29">
        <f t="shared" si="88"/>
        <v>0</v>
      </c>
      <c r="K1434" s="29">
        <f t="shared" si="89"/>
        <v>0</v>
      </c>
      <c r="L1434" s="24">
        <f t="shared" si="90"/>
        <v>1</v>
      </c>
      <c r="M1434" s="24" t="str">
        <f>VLOOKUP(L1434,mês!A:B,2,0)</f>
        <v>Janeiro</v>
      </c>
      <c r="N1434" s="24" t="str">
        <f t="shared" si="91"/>
        <v xml:space="preserve">RI </v>
      </c>
    </row>
    <row r="1435" spans="1:14" ht="57" customHeight="1" x14ac:dyDescent="0.2">
      <c r="A1435" s="24" t="s">
        <v>194</v>
      </c>
      <c r="B1435" s="25">
        <v>44587</v>
      </c>
      <c r="C1435" s="26">
        <v>3610</v>
      </c>
      <c r="D1435" s="26" t="s">
        <v>195</v>
      </c>
      <c r="E1435" s="27" t="s">
        <v>1674</v>
      </c>
      <c r="F1435" s="28" t="s">
        <v>1845</v>
      </c>
      <c r="G1435" s="26" t="s">
        <v>68</v>
      </c>
      <c r="I1435" s="29">
        <v>36091.07</v>
      </c>
      <c r="J1435" s="29">
        <f t="shared" si="88"/>
        <v>0</v>
      </c>
      <c r="K1435" s="29">
        <f t="shared" si="89"/>
        <v>0</v>
      </c>
      <c r="L1435" s="24">
        <f t="shared" si="90"/>
        <v>1</v>
      </c>
      <c r="M1435" s="24" t="str">
        <f>VLOOKUP(L1435,mês!A:B,2,0)</f>
        <v>Janeiro</v>
      </c>
      <c r="N1435" s="24" t="str">
        <f t="shared" si="91"/>
        <v xml:space="preserve">RI </v>
      </c>
    </row>
    <row r="1436" spans="1:14" ht="57" customHeight="1" x14ac:dyDescent="0.2">
      <c r="A1436" s="24" t="s">
        <v>212</v>
      </c>
      <c r="B1436" s="25">
        <v>44610</v>
      </c>
      <c r="C1436" s="26">
        <v>3651</v>
      </c>
      <c r="D1436" s="26" t="s">
        <v>213</v>
      </c>
      <c r="E1436" s="27" t="s">
        <v>196</v>
      </c>
      <c r="F1436" s="28" t="s">
        <v>503</v>
      </c>
      <c r="G1436" s="26" t="s">
        <v>68</v>
      </c>
      <c r="I1436" s="29">
        <v>37544.31</v>
      </c>
      <c r="J1436" s="29">
        <f t="shared" si="88"/>
        <v>0</v>
      </c>
      <c r="K1436" s="29">
        <f t="shared" si="89"/>
        <v>0</v>
      </c>
      <c r="L1436" s="24">
        <f t="shared" si="90"/>
        <v>2</v>
      </c>
      <c r="M1436" s="24" t="str">
        <f>VLOOKUP(L1436,mês!A:B,2,0)</f>
        <v>Fevereiro</v>
      </c>
      <c r="N1436" s="24" t="str">
        <f t="shared" si="91"/>
        <v xml:space="preserve">RORÇ </v>
      </c>
    </row>
    <row r="1437" spans="1:14" ht="57" customHeight="1" x14ac:dyDescent="0.2">
      <c r="A1437" s="24" t="s">
        <v>1861</v>
      </c>
      <c r="B1437" s="25">
        <v>44582</v>
      </c>
      <c r="C1437" s="26">
        <v>3560</v>
      </c>
      <c r="D1437" s="26" t="s">
        <v>65</v>
      </c>
      <c r="E1437" s="27" t="s">
        <v>1674</v>
      </c>
      <c r="F1437" s="28" t="s">
        <v>1862</v>
      </c>
      <c r="G1437" s="26" t="s">
        <v>68</v>
      </c>
      <c r="I1437" s="29">
        <v>600</v>
      </c>
      <c r="J1437" s="29">
        <f t="shared" si="88"/>
        <v>0</v>
      </c>
      <c r="K1437" s="29">
        <f t="shared" si="89"/>
        <v>0</v>
      </c>
      <c r="L1437" s="24">
        <f t="shared" si="90"/>
        <v>1</v>
      </c>
      <c r="M1437" s="24" t="str">
        <f>VLOOKUP(L1437,mês!A:B,2,0)</f>
        <v>Janeiro</v>
      </c>
      <c r="N1437" s="24" t="str">
        <f t="shared" si="91"/>
        <v xml:space="preserve">RD </v>
      </c>
    </row>
    <row r="1438" spans="1:14" ht="57" customHeight="1" x14ac:dyDescent="0.2">
      <c r="A1438" s="24" t="s">
        <v>1863</v>
      </c>
      <c r="B1438" s="25">
        <v>44585</v>
      </c>
      <c r="C1438" s="26">
        <v>3584</v>
      </c>
      <c r="D1438" s="26" t="s">
        <v>268</v>
      </c>
      <c r="E1438" s="27" t="s">
        <v>1674</v>
      </c>
      <c r="F1438" s="28" t="s">
        <v>1864</v>
      </c>
      <c r="G1438" s="26" t="s">
        <v>68</v>
      </c>
      <c r="I1438" s="29">
        <v>385.5</v>
      </c>
      <c r="J1438" s="29">
        <f t="shared" si="88"/>
        <v>0</v>
      </c>
      <c r="K1438" s="29">
        <f t="shared" si="89"/>
        <v>0</v>
      </c>
      <c r="L1438" s="24">
        <f t="shared" si="90"/>
        <v>1</v>
      </c>
      <c r="M1438" s="24" t="str">
        <f>VLOOKUP(L1438,mês!A:B,2,0)</f>
        <v>Janeiro</v>
      </c>
      <c r="N1438" s="24" t="str">
        <f t="shared" si="91"/>
        <v xml:space="preserve">RD Básico </v>
      </c>
    </row>
    <row r="1439" spans="1:14" ht="57" customHeight="1" x14ac:dyDescent="0.2">
      <c r="A1439" s="24" t="s">
        <v>263</v>
      </c>
      <c r="B1439" s="25">
        <v>44692</v>
      </c>
      <c r="C1439" s="26">
        <v>3712</v>
      </c>
      <c r="D1439" s="26" t="s">
        <v>268</v>
      </c>
      <c r="E1439" s="27" t="s">
        <v>1576</v>
      </c>
      <c r="F1439" s="28" t="s">
        <v>1865</v>
      </c>
      <c r="G1439" s="26" t="s">
        <v>68</v>
      </c>
      <c r="I1439" s="29">
        <v>3200</v>
      </c>
      <c r="J1439" s="29">
        <f t="shared" si="88"/>
        <v>0</v>
      </c>
      <c r="K1439" s="29">
        <f t="shared" si="89"/>
        <v>0</v>
      </c>
      <c r="L1439" s="24">
        <f t="shared" si="90"/>
        <v>5</v>
      </c>
      <c r="M1439" s="24" t="str">
        <f>VLOOKUP(L1439,mês!A:B,2,0)</f>
        <v>Maio</v>
      </c>
      <c r="N1439" s="24" t="str">
        <f t="shared" si="91"/>
        <v xml:space="preserve">RD </v>
      </c>
    </row>
    <row r="1440" spans="1:14" ht="57" customHeight="1" x14ac:dyDescent="0.2">
      <c r="A1440" s="24" t="s">
        <v>267</v>
      </c>
      <c r="B1440" s="25">
        <v>44587</v>
      </c>
      <c r="C1440" s="26">
        <v>3614</v>
      </c>
      <c r="D1440" s="26" t="s">
        <v>268</v>
      </c>
      <c r="E1440" s="27" t="s">
        <v>1674</v>
      </c>
      <c r="F1440" s="28" t="s">
        <v>1866</v>
      </c>
      <c r="G1440" s="26" t="s">
        <v>68</v>
      </c>
      <c r="I1440" s="29">
        <v>35993.78</v>
      </c>
      <c r="J1440" s="29">
        <f t="shared" si="88"/>
        <v>0</v>
      </c>
      <c r="K1440" s="29">
        <f t="shared" si="89"/>
        <v>0</v>
      </c>
      <c r="L1440" s="24">
        <f t="shared" si="90"/>
        <v>1</v>
      </c>
      <c r="M1440" s="24" t="str">
        <f>VLOOKUP(L1440,mês!A:B,2,0)</f>
        <v>Janeiro</v>
      </c>
      <c r="N1440" s="24" t="str">
        <f t="shared" si="91"/>
        <v xml:space="preserve">RI </v>
      </c>
    </row>
    <row r="1441" spans="1:14" ht="57" customHeight="1" x14ac:dyDescent="0.2">
      <c r="A1441" s="24" t="s">
        <v>1867</v>
      </c>
      <c r="B1441" s="25">
        <v>44587</v>
      </c>
      <c r="C1441" s="26">
        <v>3616</v>
      </c>
      <c r="D1441" s="26" t="s">
        <v>268</v>
      </c>
      <c r="E1441" s="27" t="s">
        <v>1674</v>
      </c>
      <c r="F1441" s="28" t="s">
        <v>1868</v>
      </c>
      <c r="G1441" s="26" t="s">
        <v>68</v>
      </c>
      <c r="I1441" s="29">
        <v>369.98</v>
      </c>
      <c r="J1441" s="29">
        <f t="shared" si="88"/>
        <v>0</v>
      </c>
      <c r="K1441" s="29">
        <f t="shared" si="89"/>
        <v>0</v>
      </c>
      <c r="L1441" s="24">
        <f t="shared" si="90"/>
        <v>1</v>
      </c>
      <c r="M1441" s="24" t="str">
        <f>VLOOKUP(L1441,mês!A:B,2,0)</f>
        <v>Janeiro</v>
      </c>
      <c r="N1441" s="24" t="str">
        <f t="shared" si="91"/>
        <v xml:space="preserve">RI </v>
      </c>
    </row>
    <row r="1442" spans="1:14" ht="57" customHeight="1" x14ac:dyDescent="0.2">
      <c r="A1442" s="24" t="s">
        <v>306</v>
      </c>
      <c r="B1442" s="25">
        <v>44582</v>
      </c>
      <c r="C1442" s="26">
        <v>3549</v>
      </c>
      <c r="D1442" s="26" t="s">
        <v>151</v>
      </c>
      <c r="E1442" s="27" t="s">
        <v>1674</v>
      </c>
      <c r="F1442" s="28" t="s">
        <v>1869</v>
      </c>
      <c r="G1442" s="26" t="s">
        <v>68</v>
      </c>
      <c r="I1442" s="29">
        <v>179700</v>
      </c>
      <c r="J1442" s="29">
        <f t="shared" si="88"/>
        <v>0</v>
      </c>
      <c r="K1442" s="29">
        <f t="shared" si="89"/>
        <v>0</v>
      </c>
      <c r="L1442" s="24">
        <f t="shared" si="90"/>
        <v>1</v>
      </c>
      <c r="M1442" s="24" t="str">
        <f>VLOOKUP(L1442,mês!A:B,2,0)</f>
        <v>Janeiro</v>
      </c>
      <c r="N1442" s="24" t="str">
        <f t="shared" si="91"/>
        <v xml:space="preserve">RD </v>
      </c>
    </row>
    <row r="1443" spans="1:14" ht="57" customHeight="1" x14ac:dyDescent="0.2">
      <c r="A1443" s="24" t="s">
        <v>311</v>
      </c>
      <c r="B1443" s="25">
        <v>44582</v>
      </c>
      <c r="C1443" s="26">
        <v>3564</v>
      </c>
      <c r="D1443" s="26" t="s">
        <v>176</v>
      </c>
      <c r="E1443" s="27" t="s">
        <v>1674</v>
      </c>
      <c r="F1443" s="28" t="s">
        <v>1870</v>
      </c>
      <c r="G1443" s="26" t="s">
        <v>68</v>
      </c>
      <c r="I1443" s="29">
        <v>244610</v>
      </c>
      <c r="J1443" s="29">
        <f t="shared" si="88"/>
        <v>0</v>
      </c>
      <c r="K1443" s="29">
        <f t="shared" si="89"/>
        <v>0</v>
      </c>
      <c r="L1443" s="24">
        <f t="shared" si="90"/>
        <v>1</v>
      </c>
      <c r="M1443" s="24" t="str">
        <f>VLOOKUP(L1443,mês!A:B,2,0)</f>
        <v>Janeiro</v>
      </c>
      <c r="N1443" s="24" t="str">
        <f t="shared" si="91"/>
        <v xml:space="preserve">RD </v>
      </c>
    </row>
    <row r="1444" spans="1:14" ht="57" customHeight="1" x14ac:dyDescent="0.2">
      <c r="A1444" s="24" t="s">
        <v>315</v>
      </c>
      <c r="B1444" s="25">
        <v>44582</v>
      </c>
      <c r="C1444" s="26">
        <v>3565</v>
      </c>
      <c r="D1444" s="26" t="s">
        <v>213</v>
      </c>
      <c r="E1444" s="27" t="s">
        <v>1674</v>
      </c>
      <c r="F1444" s="28" t="s">
        <v>1871</v>
      </c>
      <c r="G1444" s="26" t="s">
        <v>68</v>
      </c>
      <c r="I1444" s="29">
        <v>33455.75</v>
      </c>
      <c r="J1444" s="29">
        <f t="shared" si="88"/>
        <v>0</v>
      </c>
      <c r="K1444" s="29">
        <f t="shared" si="89"/>
        <v>0</v>
      </c>
      <c r="L1444" s="24">
        <f t="shared" si="90"/>
        <v>1</v>
      </c>
      <c r="M1444" s="24" t="str">
        <f>VLOOKUP(L1444,mês!A:B,2,0)</f>
        <v>Janeiro</v>
      </c>
      <c r="N1444" s="24" t="str">
        <f t="shared" si="91"/>
        <v xml:space="preserve">RD </v>
      </c>
    </row>
    <row r="1445" spans="1:14" ht="57" customHeight="1" x14ac:dyDescent="0.2">
      <c r="A1445" s="24" t="s">
        <v>315</v>
      </c>
      <c r="B1445" s="25">
        <v>44895</v>
      </c>
      <c r="C1445" s="26">
        <v>3886</v>
      </c>
      <c r="D1445" s="26" t="s">
        <v>213</v>
      </c>
      <c r="E1445" s="27" t="s">
        <v>307</v>
      </c>
      <c r="F1445" s="28" t="s">
        <v>1872</v>
      </c>
      <c r="G1445" s="26" t="s">
        <v>68</v>
      </c>
      <c r="I1445" s="29">
        <v>7592.14</v>
      </c>
      <c r="J1445" s="29">
        <f t="shared" si="88"/>
        <v>0</v>
      </c>
      <c r="K1445" s="29">
        <f t="shared" si="89"/>
        <v>0</v>
      </c>
      <c r="L1445" s="24">
        <f t="shared" si="90"/>
        <v>11</v>
      </c>
      <c r="M1445" s="24" t="str">
        <f>VLOOKUP(L1445,mês!A:B,2,0)</f>
        <v>Novembro</v>
      </c>
      <c r="N1445" s="24" t="str">
        <f t="shared" si="91"/>
        <v xml:space="preserve">RD </v>
      </c>
    </row>
    <row r="1446" spans="1:14" ht="57" customHeight="1" x14ac:dyDescent="0.2">
      <c r="A1446" s="24" t="s">
        <v>1873</v>
      </c>
      <c r="B1446" s="25">
        <v>44582</v>
      </c>
      <c r="C1446" s="26">
        <v>3566</v>
      </c>
      <c r="D1446" s="26" t="s">
        <v>133</v>
      </c>
      <c r="E1446" s="27" t="s">
        <v>1674</v>
      </c>
      <c r="F1446" s="28" t="s">
        <v>1874</v>
      </c>
      <c r="G1446" s="26" t="s">
        <v>68</v>
      </c>
      <c r="I1446" s="29">
        <v>1000</v>
      </c>
      <c r="J1446" s="29">
        <f t="shared" si="88"/>
        <v>0</v>
      </c>
      <c r="K1446" s="29">
        <f t="shared" si="89"/>
        <v>0</v>
      </c>
      <c r="L1446" s="24">
        <f t="shared" si="90"/>
        <v>1</v>
      </c>
      <c r="M1446" s="24" t="str">
        <f>VLOOKUP(L1446,mês!A:B,2,0)</f>
        <v>Janeiro</v>
      </c>
      <c r="N1446" s="24" t="str">
        <f t="shared" si="91"/>
        <v xml:space="preserve">RD </v>
      </c>
    </row>
    <row r="1447" spans="1:14" ht="57" customHeight="1" x14ac:dyDescent="0.2">
      <c r="A1447" s="24" t="s">
        <v>1875</v>
      </c>
      <c r="B1447" s="25">
        <v>44587</v>
      </c>
      <c r="C1447" s="26">
        <v>3621</v>
      </c>
      <c r="D1447" s="26" t="s">
        <v>146</v>
      </c>
      <c r="E1447" s="27" t="s">
        <v>1674</v>
      </c>
      <c r="F1447" s="28" t="s">
        <v>1876</v>
      </c>
      <c r="G1447" s="26" t="s">
        <v>68</v>
      </c>
      <c r="I1447" s="29">
        <v>7976.94</v>
      </c>
      <c r="J1447" s="29">
        <f t="shared" si="88"/>
        <v>0</v>
      </c>
      <c r="K1447" s="29">
        <f t="shared" si="89"/>
        <v>0</v>
      </c>
      <c r="L1447" s="24">
        <f t="shared" si="90"/>
        <v>1</v>
      </c>
      <c r="M1447" s="24" t="str">
        <f>VLOOKUP(L1447,mês!A:B,2,0)</f>
        <v>Janeiro</v>
      </c>
      <c r="N1447" s="24" t="str">
        <f t="shared" si="91"/>
        <v xml:space="preserve">RI </v>
      </c>
    </row>
    <row r="1448" spans="1:14" ht="57" customHeight="1" x14ac:dyDescent="0.2">
      <c r="A1448" s="24" t="s">
        <v>317</v>
      </c>
      <c r="B1448" s="25">
        <v>44610</v>
      </c>
      <c r="C1448" s="26">
        <v>3647</v>
      </c>
      <c r="D1448" s="26" t="s">
        <v>146</v>
      </c>
      <c r="E1448" s="27" t="s">
        <v>196</v>
      </c>
      <c r="F1448" s="28" t="s">
        <v>503</v>
      </c>
      <c r="G1448" s="26" t="s">
        <v>68</v>
      </c>
      <c r="I1448" s="29">
        <v>33789.879999999997</v>
      </c>
      <c r="J1448" s="29">
        <f t="shared" si="88"/>
        <v>0</v>
      </c>
      <c r="K1448" s="29">
        <f t="shared" si="89"/>
        <v>0</v>
      </c>
      <c r="L1448" s="24">
        <f t="shared" si="90"/>
        <v>2</v>
      </c>
      <c r="M1448" s="24" t="str">
        <f>VLOOKUP(L1448,mês!A:B,2,0)</f>
        <v>Fevereiro</v>
      </c>
      <c r="N1448" s="24" t="str">
        <f t="shared" si="91"/>
        <v xml:space="preserve">RORÇ </v>
      </c>
    </row>
    <row r="1449" spans="1:14" ht="57" customHeight="1" x14ac:dyDescent="0.2">
      <c r="A1449" s="24" t="s">
        <v>365</v>
      </c>
      <c r="B1449" s="25">
        <v>44585</v>
      </c>
      <c r="C1449" s="26">
        <v>3600</v>
      </c>
      <c r="D1449" s="26" t="s">
        <v>151</v>
      </c>
      <c r="E1449" s="27" t="s">
        <v>1674</v>
      </c>
      <c r="F1449" s="28" t="s">
        <v>1877</v>
      </c>
      <c r="G1449" s="26" t="s">
        <v>68</v>
      </c>
      <c r="I1449" s="29">
        <v>324546.33</v>
      </c>
      <c r="J1449" s="29">
        <f t="shared" si="88"/>
        <v>0</v>
      </c>
      <c r="K1449" s="29">
        <f t="shared" si="89"/>
        <v>0</v>
      </c>
      <c r="L1449" s="24">
        <f t="shared" si="90"/>
        <v>1</v>
      </c>
      <c r="M1449" s="24" t="str">
        <f>VLOOKUP(L1449,mês!A:B,2,0)</f>
        <v>Janeiro</v>
      </c>
      <c r="N1449" s="24" t="str">
        <f t="shared" si="91"/>
        <v xml:space="preserve">RI </v>
      </c>
    </row>
    <row r="1450" spans="1:14" ht="57" customHeight="1" x14ac:dyDescent="0.2">
      <c r="A1450" s="24" t="s">
        <v>385</v>
      </c>
      <c r="B1450" s="25">
        <v>44610</v>
      </c>
      <c r="C1450" s="26">
        <v>3652</v>
      </c>
      <c r="D1450" s="26" t="s">
        <v>151</v>
      </c>
      <c r="E1450" s="27" t="s">
        <v>196</v>
      </c>
      <c r="F1450" s="28" t="s">
        <v>503</v>
      </c>
      <c r="G1450" s="26" t="s">
        <v>68</v>
      </c>
      <c r="I1450" s="29">
        <v>46930.39</v>
      </c>
      <c r="J1450" s="29">
        <f t="shared" si="88"/>
        <v>0</v>
      </c>
      <c r="K1450" s="29">
        <f t="shared" si="89"/>
        <v>0</v>
      </c>
      <c r="L1450" s="24">
        <f t="shared" si="90"/>
        <v>2</v>
      </c>
      <c r="M1450" s="24" t="str">
        <f>VLOOKUP(L1450,mês!A:B,2,0)</f>
        <v>Fevereiro</v>
      </c>
      <c r="N1450" s="24" t="str">
        <f t="shared" si="91"/>
        <v xml:space="preserve">RORÇ </v>
      </c>
    </row>
    <row r="1451" spans="1:14" ht="57" customHeight="1" x14ac:dyDescent="0.2">
      <c r="A1451" s="24" t="s">
        <v>385</v>
      </c>
      <c r="B1451" s="25">
        <v>44897</v>
      </c>
      <c r="C1451" s="26">
        <v>3895</v>
      </c>
      <c r="D1451" s="26" t="s">
        <v>151</v>
      </c>
      <c r="E1451" s="27" t="s">
        <v>260</v>
      </c>
      <c r="F1451" s="28" t="s">
        <v>1878</v>
      </c>
      <c r="G1451" s="26" t="s">
        <v>68</v>
      </c>
      <c r="I1451" s="29">
        <v>1870.71</v>
      </c>
      <c r="J1451" s="29">
        <f t="shared" si="88"/>
        <v>0</v>
      </c>
      <c r="K1451" s="29">
        <f t="shared" si="89"/>
        <v>0</v>
      </c>
      <c r="L1451" s="24">
        <f t="shared" si="90"/>
        <v>12</v>
      </c>
      <c r="M1451" s="24" t="str">
        <f>VLOOKUP(L1451,mês!A:B,2,0)</f>
        <v>Dezembro</v>
      </c>
      <c r="N1451" s="24" t="str">
        <f t="shared" si="91"/>
        <v xml:space="preserve">RORÇ </v>
      </c>
    </row>
    <row r="1452" spans="1:14" ht="57" customHeight="1" x14ac:dyDescent="0.2">
      <c r="A1452" s="24" t="s">
        <v>1879</v>
      </c>
      <c r="B1452" s="25">
        <v>44840</v>
      </c>
      <c r="C1452" s="26">
        <v>3839</v>
      </c>
      <c r="D1452" s="26" t="s">
        <v>151</v>
      </c>
      <c r="E1452" s="27" t="s">
        <v>1880</v>
      </c>
      <c r="F1452" s="28" t="s">
        <v>1881</v>
      </c>
      <c r="G1452" s="26" t="s">
        <v>68</v>
      </c>
      <c r="I1452" s="29">
        <v>40000</v>
      </c>
      <c r="J1452" s="29">
        <f t="shared" si="88"/>
        <v>0</v>
      </c>
      <c r="K1452" s="29">
        <f t="shared" si="89"/>
        <v>0</v>
      </c>
      <c r="L1452" s="24">
        <f t="shared" si="90"/>
        <v>10</v>
      </c>
      <c r="M1452" s="24" t="str">
        <f>VLOOKUP(L1452,mês!A:B,2,0)</f>
        <v>Outubro</v>
      </c>
      <c r="N1452" s="24" t="str">
        <f t="shared" si="91"/>
        <v xml:space="preserve">RD </v>
      </c>
    </row>
    <row r="1453" spans="1:14" ht="57" customHeight="1" x14ac:dyDescent="0.2">
      <c r="A1453" s="24" t="s">
        <v>420</v>
      </c>
      <c r="B1453" s="25">
        <v>44582</v>
      </c>
      <c r="C1453" s="26">
        <v>3568</v>
      </c>
      <c r="D1453" s="26" t="s">
        <v>151</v>
      </c>
      <c r="E1453" s="27" t="s">
        <v>1674</v>
      </c>
      <c r="F1453" s="28" t="s">
        <v>1882</v>
      </c>
      <c r="G1453" s="26" t="s">
        <v>68</v>
      </c>
      <c r="I1453" s="29">
        <v>957.6</v>
      </c>
      <c r="J1453" s="29">
        <f t="shared" si="88"/>
        <v>0</v>
      </c>
      <c r="K1453" s="29">
        <f t="shared" si="89"/>
        <v>0</v>
      </c>
      <c r="L1453" s="24">
        <f t="shared" si="90"/>
        <v>1</v>
      </c>
      <c r="M1453" s="24" t="str">
        <f>VLOOKUP(L1453,mês!A:B,2,0)</f>
        <v>Janeiro</v>
      </c>
      <c r="N1453" s="24" t="str">
        <f t="shared" si="91"/>
        <v xml:space="preserve">RD </v>
      </c>
    </row>
    <row r="1454" spans="1:14" ht="57" customHeight="1" x14ac:dyDescent="0.2">
      <c r="A1454" s="24" t="s">
        <v>420</v>
      </c>
      <c r="B1454" s="25">
        <v>44582</v>
      </c>
      <c r="C1454" s="26">
        <v>3569</v>
      </c>
      <c r="D1454" s="26" t="s">
        <v>151</v>
      </c>
      <c r="E1454" s="27" t="s">
        <v>1674</v>
      </c>
      <c r="F1454" s="28" t="s">
        <v>1883</v>
      </c>
      <c r="G1454" s="26" t="s">
        <v>68</v>
      </c>
      <c r="I1454" s="29">
        <v>1696.93</v>
      </c>
      <c r="J1454" s="29">
        <f t="shared" ref="J1454:J1517" si="92">IF(G1454="Não",0,H1454)</f>
        <v>0</v>
      </c>
      <c r="K1454" s="29">
        <f t="shared" ref="K1454:K1517" si="93">IF(G1454="Não",H1454,0)</f>
        <v>0</v>
      </c>
      <c r="L1454" s="24">
        <f t="shared" ref="L1454:L1517" si="94">MONTH(B1454)</f>
        <v>1</v>
      </c>
      <c r="M1454" s="24" t="str">
        <f>VLOOKUP(L1454,mês!A:B,2,0)</f>
        <v>Janeiro</v>
      </c>
      <c r="N1454" s="24" t="str">
        <f t="shared" ref="N1454:N1517" si="95">LEFT(A1454,SEARCH("-",A1454)-1)</f>
        <v xml:space="preserve">RD </v>
      </c>
    </row>
    <row r="1455" spans="1:14" ht="57" customHeight="1" x14ac:dyDescent="0.2">
      <c r="A1455" s="24" t="s">
        <v>423</v>
      </c>
      <c r="B1455" s="25">
        <v>44582</v>
      </c>
      <c r="C1455" s="26">
        <v>3574</v>
      </c>
      <c r="D1455" s="26" t="s">
        <v>176</v>
      </c>
      <c r="E1455" s="27" t="s">
        <v>1674</v>
      </c>
      <c r="F1455" s="28" t="s">
        <v>1884</v>
      </c>
      <c r="G1455" s="26" t="s">
        <v>68</v>
      </c>
      <c r="I1455" s="29">
        <v>24800</v>
      </c>
      <c r="J1455" s="29">
        <f t="shared" si="92"/>
        <v>0</v>
      </c>
      <c r="K1455" s="29">
        <f t="shared" si="93"/>
        <v>0</v>
      </c>
      <c r="L1455" s="24">
        <f t="shared" si="94"/>
        <v>1</v>
      </c>
      <c r="M1455" s="24" t="str">
        <f>VLOOKUP(L1455,mês!A:B,2,0)</f>
        <v>Janeiro</v>
      </c>
      <c r="N1455" s="24" t="str">
        <f t="shared" si="95"/>
        <v xml:space="preserve">RD </v>
      </c>
    </row>
    <row r="1456" spans="1:14" ht="57" customHeight="1" x14ac:dyDescent="0.2">
      <c r="A1456" s="24" t="s">
        <v>423</v>
      </c>
      <c r="B1456" s="25">
        <v>44874</v>
      </c>
      <c r="C1456" s="26">
        <v>3875</v>
      </c>
      <c r="D1456" s="26" t="s">
        <v>176</v>
      </c>
      <c r="E1456" s="27" t="s">
        <v>66</v>
      </c>
      <c r="F1456" s="28" t="s">
        <v>1885</v>
      </c>
      <c r="G1456" s="26" t="s">
        <v>68</v>
      </c>
      <c r="I1456" s="29">
        <v>240</v>
      </c>
      <c r="J1456" s="29">
        <f t="shared" si="92"/>
        <v>0</v>
      </c>
      <c r="K1456" s="29">
        <f t="shared" si="93"/>
        <v>0</v>
      </c>
      <c r="L1456" s="24">
        <f t="shared" si="94"/>
        <v>11</v>
      </c>
      <c r="M1456" s="24" t="str">
        <f>VLOOKUP(L1456,mês!A:B,2,0)</f>
        <v>Novembro</v>
      </c>
      <c r="N1456" s="24" t="str">
        <f t="shared" si="95"/>
        <v xml:space="preserve">RD </v>
      </c>
    </row>
    <row r="1457" spans="1:14" ht="57" customHeight="1" x14ac:dyDescent="0.2">
      <c r="A1457" s="24" t="s">
        <v>1886</v>
      </c>
      <c r="B1457" s="25">
        <v>44587</v>
      </c>
      <c r="C1457" s="26">
        <v>3624</v>
      </c>
      <c r="D1457" s="26" t="s">
        <v>213</v>
      </c>
      <c r="E1457" s="27" t="s">
        <v>1674</v>
      </c>
      <c r="F1457" s="28" t="s">
        <v>1887</v>
      </c>
      <c r="G1457" s="26" t="s">
        <v>68</v>
      </c>
      <c r="I1457" s="29">
        <v>715.14</v>
      </c>
      <c r="J1457" s="29">
        <f t="shared" si="92"/>
        <v>0</v>
      </c>
      <c r="K1457" s="29">
        <f t="shared" si="93"/>
        <v>0</v>
      </c>
      <c r="L1457" s="24">
        <f t="shared" si="94"/>
        <v>1</v>
      </c>
      <c r="M1457" s="24" t="str">
        <f>VLOOKUP(L1457,mês!A:B,2,0)</f>
        <v>Janeiro</v>
      </c>
      <c r="N1457" s="24" t="str">
        <f t="shared" si="95"/>
        <v xml:space="preserve">RI </v>
      </c>
    </row>
    <row r="1458" spans="1:14" ht="57" customHeight="1" x14ac:dyDescent="0.2">
      <c r="A1458" s="24" t="s">
        <v>445</v>
      </c>
      <c r="B1458" s="25">
        <v>44847</v>
      </c>
      <c r="C1458" s="26">
        <v>3848</v>
      </c>
      <c r="D1458" s="26" t="s">
        <v>146</v>
      </c>
      <c r="E1458" s="27" t="s">
        <v>75</v>
      </c>
      <c r="F1458" s="28" t="s">
        <v>1888</v>
      </c>
      <c r="G1458" s="26" t="s">
        <v>68</v>
      </c>
      <c r="I1458" s="29">
        <v>101750.39999999999</v>
      </c>
      <c r="J1458" s="29">
        <f t="shared" si="92"/>
        <v>0</v>
      </c>
      <c r="K1458" s="29">
        <f t="shared" si="93"/>
        <v>0</v>
      </c>
      <c r="L1458" s="24">
        <f t="shared" si="94"/>
        <v>10</v>
      </c>
      <c r="M1458" s="24" t="str">
        <f>VLOOKUP(L1458,mês!A:B,2,0)</f>
        <v>Outubro</v>
      </c>
      <c r="N1458" s="24" t="str">
        <f t="shared" si="95"/>
        <v xml:space="preserve">RD </v>
      </c>
    </row>
    <row r="1459" spans="1:14" ht="57" customHeight="1" x14ac:dyDescent="0.2">
      <c r="A1459" s="24" t="s">
        <v>445</v>
      </c>
      <c r="B1459" s="25">
        <v>44847</v>
      </c>
      <c r="C1459" s="26">
        <v>3849</v>
      </c>
      <c r="D1459" s="26" t="s">
        <v>146</v>
      </c>
      <c r="E1459" s="27" t="s">
        <v>75</v>
      </c>
      <c r="F1459" s="28" t="s">
        <v>1889</v>
      </c>
      <c r="G1459" s="26" t="s">
        <v>68</v>
      </c>
      <c r="I1459" s="29">
        <v>10175.040000000001</v>
      </c>
      <c r="J1459" s="29">
        <f t="shared" si="92"/>
        <v>0</v>
      </c>
      <c r="K1459" s="29">
        <f t="shared" si="93"/>
        <v>0</v>
      </c>
      <c r="L1459" s="24">
        <f t="shared" si="94"/>
        <v>10</v>
      </c>
      <c r="M1459" s="24" t="str">
        <f>VLOOKUP(L1459,mês!A:B,2,0)</f>
        <v>Outubro</v>
      </c>
      <c r="N1459" s="24" t="str">
        <f t="shared" si="95"/>
        <v xml:space="preserve">RD </v>
      </c>
    </row>
    <row r="1460" spans="1:14" ht="57" customHeight="1" x14ac:dyDescent="0.2">
      <c r="A1460" s="24" t="s">
        <v>1890</v>
      </c>
      <c r="B1460" s="25">
        <v>44582</v>
      </c>
      <c r="C1460" s="26">
        <v>3571</v>
      </c>
      <c r="D1460" s="26" t="s">
        <v>176</v>
      </c>
      <c r="E1460" s="27" t="s">
        <v>1674</v>
      </c>
      <c r="F1460" s="28" t="s">
        <v>1891</v>
      </c>
      <c r="G1460" s="26" t="s">
        <v>68</v>
      </c>
      <c r="I1460" s="29">
        <v>397.95</v>
      </c>
      <c r="J1460" s="29">
        <f t="shared" si="92"/>
        <v>0</v>
      </c>
      <c r="K1460" s="29">
        <f t="shared" si="93"/>
        <v>0</v>
      </c>
      <c r="L1460" s="24">
        <f t="shared" si="94"/>
        <v>1</v>
      </c>
      <c r="M1460" s="24" t="str">
        <f>VLOOKUP(L1460,mês!A:B,2,0)</f>
        <v>Janeiro</v>
      </c>
      <c r="N1460" s="24" t="str">
        <f t="shared" si="95"/>
        <v xml:space="preserve">RD </v>
      </c>
    </row>
    <row r="1461" spans="1:14" ht="57" customHeight="1" x14ac:dyDescent="0.2">
      <c r="A1461" s="24" t="s">
        <v>448</v>
      </c>
      <c r="B1461" s="25">
        <v>44582</v>
      </c>
      <c r="C1461" s="26">
        <v>3573</v>
      </c>
      <c r="D1461" s="26" t="s">
        <v>176</v>
      </c>
      <c r="E1461" s="27" t="s">
        <v>1674</v>
      </c>
      <c r="F1461" s="28" t="s">
        <v>1892</v>
      </c>
      <c r="G1461" s="26" t="s">
        <v>68</v>
      </c>
      <c r="I1461" s="29">
        <v>12909.23</v>
      </c>
      <c r="J1461" s="29">
        <f t="shared" si="92"/>
        <v>0</v>
      </c>
      <c r="K1461" s="29">
        <f t="shared" si="93"/>
        <v>0</v>
      </c>
      <c r="L1461" s="24">
        <f t="shared" si="94"/>
        <v>1</v>
      </c>
      <c r="M1461" s="24" t="str">
        <f>VLOOKUP(L1461,mês!A:B,2,0)</f>
        <v>Janeiro</v>
      </c>
      <c r="N1461" s="24" t="str">
        <f t="shared" si="95"/>
        <v xml:space="preserve">RD </v>
      </c>
    </row>
    <row r="1462" spans="1:14" ht="57" customHeight="1" x14ac:dyDescent="0.2">
      <c r="A1462" s="24" t="s">
        <v>1893</v>
      </c>
      <c r="B1462" s="25">
        <v>44582</v>
      </c>
      <c r="C1462" s="26">
        <v>3575</v>
      </c>
      <c r="D1462" s="26" t="s">
        <v>133</v>
      </c>
      <c r="E1462" s="27" t="s">
        <v>1674</v>
      </c>
      <c r="F1462" s="28" t="s">
        <v>1894</v>
      </c>
      <c r="G1462" s="26" t="s">
        <v>68</v>
      </c>
      <c r="I1462" s="29">
        <v>431.48</v>
      </c>
      <c r="J1462" s="29">
        <f t="shared" si="92"/>
        <v>0</v>
      </c>
      <c r="K1462" s="29">
        <f t="shared" si="93"/>
        <v>0</v>
      </c>
      <c r="L1462" s="24">
        <f t="shared" si="94"/>
        <v>1</v>
      </c>
      <c r="M1462" s="24" t="str">
        <f>VLOOKUP(L1462,mês!A:B,2,0)</f>
        <v>Janeiro</v>
      </c>
      <c r="N1462" s="24" t="str">
        <f t="shared" si="95"/>
        <v xml:space="preserve">RD </v>
      </c>
    </row>
    <row r="1463" spans="1:14" ht="57" customHeight="1" x14ac:dyDescent="0.2">
      <c r="A1463" s="24" t="s">
        <v>451</v>
      </c>
      <c r="B1463" s="25">
        <v>44582</v>
      </c>
      <c r="C1463" s="26">
        <v>3535</v>
      </c>
      <c r="D1463" s="26" t="s">
        <v>65</v>
      </c>
      <c r="E1463" s="27" t="s">
        <v>470</v>
      </c>
      <c r="F1463" s="28" t="s">
        <v>1895</v>
      </c>
      <c r="G1463" s="26" t="s">
        <v>68</v>
      </c>
      <c r="I1463" s="29">
        <v>7798.89</v>
      </c>
      <c r="J1463" s="29">
        <f t="shared" si="92"/>
        <v>0</v>
      </c>
      <c r="K1463" s="29">
        <f t="shared" si="93"/>
        <v>0</v>
      </c>
      <c r="L1463" s="24">
        <f t="shared" si="94"/>
        <v>1</v>
      </c>
      <c r="M1463" s="24" t="str">
        <f>VLOOKUP(L1463,mês!A:B,2,0)</f>
        <v>Janeiro</v>
      </c>
      <c r="N1463" s="24" t="str">
        <f t="shared" si="95"/>
        <v xml:space="preserve">Diretoria </v>
      </c>
    </row>
    <row r="1464" spans="1:14" ht="57" customHeight="1" x14ac:dyDescent="0.2">
      <c r="A1464" s="24" t="s">
        <v>451</v>
      </c>
      <c r="B1464" s="25">
        <v>44582</v>
      </c>
      <c r="C1464" s="26">
        <v>3537</v>
      </c>
      <c r="D1464" s="26" t="s">
        <v>65</v>
      </c>
      <c r="E1464" s="27" t="s">
        <v>1896</v>
      </c>
      <c r="F1464" s="28" t="s">
        <v>1897</v>
      </c>
      <c r="G1464" s="26" t="s">
        <v>68</v>
      </c>
      <c r="I1464" s="29">
        <v>1637090</v>
      </c>
      <c r="J1464" s="29">
        <f t="shared" si="92"/>
        <v>0</v>
      </c>
      <c r="K1464" s="29">
        <f t="shared" si="93"/>
        <v>0</v>
      </c>
      <c r="L1464" s="24">
        <f t="shared" si="94"/>
        <v>1</v>
      </c>
      <c r="M1464" s="24" t="str">
        <f>VLOOKUP(L1464,mês!A:B,2,0)</f>
        <v>Janeiro</v>
      </c>
      <c r="N1464" s="24" t="str">
        <f t="shared" si="95"/>
        <v xml:space="preserve">Diretoria </v>
      </c>
    </row>
    <row r="1465" spans="1:14" ht="57" customHeight="1" x14ac:dyDescent="0.2">
      <c r="A1465" s="24" t="s">
        <v>451</v>
      </c>
      <c r="B1465" s="25">
        <v>44593</v>
      </c>
      <c r="C1465" s="26">
        <v>3631</v>
      </c>
      <c r="D1465" s="26" t="s">
        <v>65</v>
      </c>
      <c r="E1465" s="27" t="s">
        <v>196</v>
      </c>
      <c r="F1465" s="28" t="s">
        <v>1898</v>
      </c>
      <c r="G1465" s="26" t="s">
        <v>68</v>
      </c>
      <c r="I1465" s="29">
        <v>413.33</v>
      </c>
      <c r="J1465" s="29">
        <f t="shared" si="92"/>
        <v>0</v>
      </c>
      <c r="K1465" s="29">
        <f t="shared" si="93"/>
        <v>0</v>
      </c>
      <c r="L1465" s="24">
        <f t="shared" si="94"/>
        <v>2</v>
      </c>
      <c r="M1465" s="24" t="str">
        <f>VLOOKUP(L1465,mês!A:B,2,0)</f>
        <v>Fevereiro</v>
      </c>
      <c r="N1465" s="24" t="str">
        <f t="shared" si="95"/>
        <v xml:space="preserve">Diretoria </v>
      </c>
    </row>
    <row r="1466" spans="1:14" ht="57" customHeight="1" x14ac:dyDescent="0.2">
      <c r="A1466" s="24" t="s">
        <v>451</v>
      </c>
      <c r="B1466" s="25">
        <v>44600</v>
      </c>
      <c r="C1466" s="26">
        <v>3638</v>
      </c>
      <c r="D1466" s="26" t="s">
        <v>65</v>
      </c>
      <c r="E1466" s="27" t="s">
        <v>66</v>
      </c>
      <c r="F1466" s="28" t="s">
        <v>1795</v>
      </c>
      <c r="G1466" s="26" t="s">
        <v>68</v>
      </c>
      <c r="I1466" s="29">
        <v>2216</v>
      </c>
      <c r="J1466" s="29">
        <f t="shared" si="92"/>
        <v>0</v>
      </c>
      <c r="K1466" s="29">
        <f t="shared" si="93"/>
        <v>0</v>
      </c>
      <c r="L1466" s="24">
        <f t="shared" si="94"/>
        <v>2</v>
      </c>
      <c r="M1466" s="24" t="str">
        <f>VLOOKUP(L1466,mês!A:B,2,0)</f>
        <v>Fevereiro</v>
      </c>
      <c r="N1466" s="24" t="str">
        <f t="shared" si="95"/>
        <v xml:space="preserve">Diretoria </v>
      </c>
    </row>
    <row r="1467" spans="1:14" ht="57" customHeight="1" x14ac:dyDescent="0.2">
      <c r="A1467" s="24" t="s">
        <v>451</v>
      </c>
      <c r="B1467" s="25">
        <v>44608</v>
      </c>
      <c r="C1467" s="26">
        <v>3645</v>
      </c>
      <c r="D1467" s="26" t="s">
        <v>179</v>
      </c>
      <c r="E1467" s="27" t="s">
        <v>1899</v>
      </c>
      <c r="F1467" s="28" t="s">
        <v>1900</v>
      </c>
      <c r="G1467" s="26" t="s">
        <v>68</v>
      </c>
      <c r="I1467" s="29">
        <v>2174.13</v>
      </c>
      <c r="J1467" s="29">
        <f t="shared" si="92"/>
        <v>0</v>
      </c>
      <c r="K1467" s="29">
        <f t="shared" si="93"/>
        <v>0</v>
      </c>
      <c r="L1467" s="24">
        <f t="shared" si="94"/>
        <v>2</v>
      </c>
      <c r="M1467" s="24" t="str">
        <f>VLOOKUP(L1467,mês!A:B,2,0)</f>
        <v>Fevereiro</v>
      </c>
      <c r="N1467" s="24" t="str">
        <f t="shared" si="95"/>
        <v xml:space="preserve">Diretoria </v>
      </c>
    </row>
    <row r="1468" spans="1:14" ht="57" customHeight="1" x14ac:dyDescent="0.2">
      <c r="A1468" s="24" t="s">
        <v>451</v>
      </c>
      <c r="B1468" s="25">
        <v>44649</v>
      </c>
      <c r="C1468" s="26">
        <v>3673</v>
      </c>
      <c r="D1468" s="26" t="s">
        <v>65</v>
      </c>
      <c r="E1468" s="27" t="s">
        <v>470</v>
      </c>
      <c r="F1468" s="28" t="s">
        <v>1901</v>
      </c>
      <c r="G1468" s="26" t="s">
        <v>68</v>
      </c>
      <c r="I1468" s="29">
        <v>4792.82</v>
      </c>
      <c r="J1468" s="29">
        <f t="shared" si="92"/>
        <v>0</v>
      </c>
      <c r="K1468" s="29">
        <f t="shared" si="93"/>
        <v>0</v>
      </c>
      <c r="L1468" s="24">
        <f t="shared" si="94"/>
        <v>3</v>
      </c>
      <c r="M1468" s="24" t="str">
        <f>VLOOKUP(L1468,mês!A:B,2,0)</f>
        <v>Março</v>
      </c>
      <c r="N1468" s="24" t="str">
        <f t="shared" si="95"/>
        <v xml:space="preserve">Diretoria </v>
      </c>
    </row>
    <row r="1469" spans="1:14" ht="57" customHeight="1" x14ac:dyDescent="0.2">
      <c r="A1469" s="24" t="s">
        <v>451</v>
      </c>
      <c r="B1469" s="25">
        <v>44656</v>
      </c>
      <c r="C1469" s="26">
        <v>3675</v>
      </c>
      <c r="D1469" s="26" t="s">
        <v>133</v>
      </c>
      <c r="E1469" s="27" t="s">
        <v>134</v>
      </c>
      <c r="F1469" s="28" t="s">
        <v>1902</v>
      </c>
      <c r="G1469" s="26" t="s">
        <v>68</v>
      </c>
      <c r="I1469" s="29">
        <v>949</v>
      </c>
      <c r="J1469" s="29">
        <f t="shared" si="92"/>
        <v>0</v>
      </c>
      <c r="K1469" s="29">
        <f t="shared" si="93"/>
        <v>0</v>
      </c>
      <c r="L1469" s="24">
        <f t="shared" si="94"/>
        <v>4</v>
      </c>
      <c r="M1469" s="24" t="str">
        <f>VLOOKUP(L1469,mês!A:B,2,0)</f>
        <v>Abril</v>
      </c>
      <c r="N1469" s="24" t="str">
        <f t="shared" si="95"/>
        <v xml:space="preserve">Diretoria </v>
      </c>
    </row>
    <row r="1470" spans="1:14" ht="57" customHeight="1" x14ac:dyDescent="0.2">
      <c r="A1470" s="24" t="s">
        <v>451</v>
      </c>
      <c r="B1470" s="25">
        <v>44657</v>
      </c>
      <c r="C1470" s="26">
        <v>3678</v>
      </c>
      <c r="D1470" s="26" t="s">
        <v>65</v>
      </c>
      <c r="E1470" s="27" t="s">
        <v>136</v>
      </c>
      <c r="F1470" s="28" t="s">
        <v>1903</v>
      </c>
      <c r="G1470" s="26" t="s">
        <v>68</v>
      </c>
      <c r="I1470" s="29">
        <v>850</v>
      </c>
      <c r="J1470" s="29">
        <f t="shared" si="92"/>
        <v>0</v>
      </c>
      <c r="K1470" s="29">
        <f t="shared" si="93"/>
        <v>0</v>
      </c>
      <c r="L1470" s="24">
        <f t="shared" si="94"/>
        <v>4</v>
      </c>
      <c r="M1470" s="24" t="str">
        <f>VLOOKUP(L1470,mês!A:B,2,0)</f>
        <v>Abril</v>
      </c>
      <c r="N1470" s="24" t="str">
        <f t="shared" si="95"/>
        <v xml:space="preserve">Diretoria </v>
      </c>
    </row>
    <row r="1471" spans="1:14" ht="57" customHeight="1" x14ac:dyDescent="0.2">
      <c r="A1471" s="24" t="s">
        <v>451</v>
      </c>
      <c r="B1471" s="25">
        <v>44669</v>
      </c>
      <c r="C1471" s="26">
        <v>3682</v>
      </c>
      <c r="D1471" s="26" t="s">
        <v>65</v>
      </c>
      <c r="E1471" s="27" t="s">
        <v>470</v>
      </c>
      <c r="F1471" s="28" t="s">
        <v>1904</v>
      </c>
      <c r="G1471" s="26" t="s">
        <v>68</v>
      </c>
      <c r="I1471" s="29">
        <v>2553.02</v>
      </c>
      <c r="J1471" s="29">
        <f t="shared" si="92"/>
        <v>0</v>
      </c>
      <c r="K1471" s="29">
        <f t="shared" si="93"/>
        <v>0</v>
      </c>
      <c r="L1471" s="24">
        <f t="shared" si="94"/>
        <v>4</v>
      </c>
      <c r="M1471" s="24" t="str">
        <f>VLOOKUP(L1471,mês!A:B,2,0)</f>
        <v>Abril</v>
      </c>
      <c r="N1471" s="24" t="str">
        <f t="shared" si="95"/>
        <v xml:space="preserve">Diretoria </v>
      </c>
    </row>
    <row r="1472" spans="1:14" ht="57" customHeight="1" x14ac:dyDescent="0.2">
      <c r="A1472" s="24" t="s">
        <v>451</v>
      </c>
      <c r="B1472" s="25">
        <v>44669</v>
      </c>
      <c r="C1472" s="26">
        <v>3683</v>
      </c>
      <c r="D1472" s="26" t="s">
        <v>65</v>
      </c>
      <c r="E1472" s="27" t="s">
        <v>470</v>
      </c>
      <c r="F1472" s="28" t="s">
        <v>1905</v>
      </c>
      <c r="G1472" s="26" t="s">
        <v>68</v>
      </c>
      <c r="I1472" s="29">
        <v>5230.2</v>
      </c>
      <c r="J1472" s="29">
        <f t="shared" si="92"/>
        <v>0</v>
      </c>
      <c r="K1472" s="29">
        <f t="shared" si="93"/>
        <v>0</v>
      </c>
      <c r="L1472" s="24">
        <f t="shared" si="94"/>
        <v>4</v>
      </c>
      <c r="M1472" s="24" t="str">
        <f>VLOOKUP(L1472,mês!A:B,2,0)</f>
        <v>Abril</v>
      </c>
      <c r="N1472" s="24" t="str">
        <f t="shared" si="95"/>
        <v xml:space="preserve">Diretoria </v>
      </c>
    </row>
    <row r="1473" spans="1:14" ht="57" customHeight="1" x14ac:dyDescent="0.2">
      <c r="A1473" s="24" t="s">
        <v>451</v>
      </c>
      <c r="B1473" s="25">
        <v>44683</v>
      </c>
      <c r="C1473" s="26">
        <v>3699</v>
      </c>
      <c r="D1473" s="26" t="s">
        <v>65</v>
      </c>
      <c r="E1473" s="27" t="s">
        <v>147</v>
      </c>
      <c r="F1473" s="28" t="s">
        <v>1906</v>
      </c>
      <c r="G1473" s="26" t="s">
        <v>68</v>
      </c>
      <c r="I1473" s="29">
        <v>2880</v>
      </c>
      <c r="J1473" s="29">
        <f t="shared" si="92"/>
        <v>0</v>
      </c>
      <c r="K1473" s="29">
        <f t="shared" si="93"/>
        <v>0</v>
      </c>
      <c r="L1473" s="24">
        <f t="shared" si="94"/>
        <v>5</v>
      </c>
      <c r="M1473" s="24" t="str">
        <f>VLOOKUP(L1473,mês!A:B,2,0)</f>
        <v>Maio</v>
      </c>
      <c r="N1473" s="24" t="str">
        <f t="shared" si="95"/>
        <v xml:space="preserve">Diretoria </v>
      </c>
    </row>
    <row r="1474" spans="1:14" ht="57" customHeight="1" x14ac:dyDescent="0.2">
      <c r="A1474" s="24" t="s">
        <v>451</v>
      </c>
      <c r="B1474" s="25">
        <v>44683</v>
      </c>
      <c r="C1474" s="26">
        <v>3700</v>
      </c>
      <c r="D1474" s="26" t="s">
        <v>65</v>
      </c>
      <c r="E1474" s="27" t="s">
        <v>152</v>
      </c>
      <c r="F1474" s="28" t="s">
        <v>1907</v>
      </c>
      <c r="G1474" s="26" t="s">
        <v>68</v>
      </c>
      <c r="I1474" s="29">
        <v>0</v>
      </c>
      <c r="J1474" s="29">
        <f t="shared" si="92"/>
        <v>0</v>
      </c>
      <c r="K1474" s="29">
        <f t="shared" si="93"/>
        <v>0</v>
      </c>
      <c r="L1474" s="24">
        <f t="shared" si="94"/>
        <v>5</v>
      </c>
      <c r="M1474" s="24" t="str">
        <f>VLOOKUP(L1474,mês!A:B,2,0)</f>
        <v>Maio</v>
      </c>
      <c r="N1474" s="24" t="str">
        <f t="shared" si="95"/>
        <v xml:space="preserve">Diretoria </v>
      </c>
    </row>
    <row r="1475" spans="1:14" ht="57" customHeight="1" x14ac:dyDescent="0.2">
      <c r="A1475" s="24" t="s">
        <v>451</v>
      </c>
      <c r="B1475" s="25">
        <v>44684</v>
      </c>
      <c r="C1475" s="26">
        <v>3701</v>
      </c>
      <c r="D1475" s="26" t="s">
        <v>65</v>
      </c>
      <c r="E1475" s="27" t="s">
        <v>1899</v>
      </c>
      <c r="F1475" s="28" t="s">
        <v>1908</v>
      </c>
      <c r="G1475" s="26" t="s">
        <v>68</v>
      </c>
      <c r="I1475" s="29">
        <v>12364.24</v>
      </c>
      <c r="J1475" s="29">
        <f t="shared" si="92"/>
        <v>0</v>
      </c>
      <c r="K1475" s="29">
        <f t="shared" si="93"/>
        <v>0</v>
      </c>
      <c r="L1475" s="24">
        <f t="shared" si="94"/>
        <v>5</v>
      </c>
      <c r="M1475" s="24" t="str">
        <f>VLOOKUP(L1475,mês!A:B,2,0)</f>
        <v>Maio</v>
      </c>
      <c r="N1475" s="24" t="str">
        <f t="shared" si="95"/>
        <v xml:space="preserve">Diretoria </v>
      </c>
    </row>
    <row r="1476" spans="1:14" ht="57" customHeight="1" x14ac:dyDescent="0.2">
      <c r="A1476" s="24" t="s">
        <v>451</v>
      </c>
      <c r="B1476" s="25">
        <v>44686</v>
      </c>
      <c r="C1476" s="26">
        <v>3703</v>
      </c>
      <c r="D1476" s="26" t="s">
        <v>160</v>
      </c>
      <c r="E1476" s="27" t="s">
        <v>1603</v>
      </c>
      <c r="F1476" s="28" t="s">
        <v>1909</v>
      </c>
      <c r="G1476" s="26" t="s">
        <v>68</v>
      </c>
      <c r="I1476" s="29">
        <v>80292.5</v>
      </c>
      <c r="J1476" s="29">
        <f t="shared" si="92"/>
        <v>0</v>
      </c>
      <c r="K1476" s="29">
        <f t="shared" si="93"/>
        <v>0</v>
      </c>
      <c r="L1476" s="24">
        <f t="shared" si="94"/>
        <v>5</v>
      </c>
      <c r="M1476" s="24" t="str">
        <f>VLOOKUP(L1476,mês!A:B,2,0)</f>
        <v>Maio</v>
      </c>
      <c r="N1476" s="24" t="str">
        <f t="shared" si="95"/>
        <v xml:space="preserve">Diretoria </v>
      </c>
    </row>
    <row r="1477" spans="1:14" ht="57" customHeight="1" x14ac:dyDescent="0.2">
      <c r="A1477" s="24" t="s">
        <v>451</v>
      </c>
      <c r="B1477" s="25">
        <v>44699</v>
      </c>
      <c r="C1477" s="26">
        <v>3714</v>
      </c>
      <c r="D1477" s="26" t="s">
        <v>65</v>
      </c>
      <c r="E1477" s="27" t="s">
        <v>1899</v>
      </c>
      <c r="F1477" s="28" t="s">
        <v>1910</v>
      </c>
      <c r="G1477" s="26" t="s">
        <v>68</v>
      </c>
      <c r="I1477" s="29">
        <v>23781.91</v>
      </c>
      <c r="J1477" s="29">
        <f t="shared" si="92"/>
        <v>0</v>
      </c>
      <c r="K1477" s="29">
        <f t="shared" si="93"/>
        <v>0</v>
      </c>
      <c r="L1477" s="24">
        <f t="shared" si="94"/>
        <v>5</v>
      </c>
      <c r="M1477" s="24" t="str">
        <f>VLOOKUP(L1477,mês!A:B,2,0)</f>
        <v>Maio</v>
      </c>
      <c r="N1477" s="24" t="str">
        <f t="shared" si="95"/>
        <v xml:space="preserve">Diretoria </v>
      </c>
    </row>
    <row r="1478" spans="1:14" ht="57" customHeight="1" x14ac:dyDescent="0.2">
      <c r="A1478" s="24" t="s">
        <v>451</v>
      </c>
      <c r="B1478" s="25">
        <v>44719</v>
      </c>
      <c r="C1478" s="26">
        <v>3720</v>
      </c>
      <c r="D1478" s="26" t="s">
        <v>65</v>
      </c>
      <c r="E1478" s="27" t="s">
        <v>165</v>
      </c>
      <c r="F1478" s="28" t="s">
        <v>1911</v>
      </c>
      <c r="G1478" s="26" t="s">
        <v>68</v>
      </c>
      <c r="I1478" s="29">
        <v>1110</v>
      </c>
      <c r="J1478" s="29">
        <f t="shared" si="92"/>
        <v>0</v>
      </c>
      <c r="K1478" s="29">
        <f t="shared" si="93"/>
        <v>0</v>
      </c>
      <c r="L1478" s="24">
        <f t="shared" si="94"/>
        <v>6</v>
      </c>
      <c r="M1478" s="24" t="str">
        <f>VLOOKUP(L1478,mês!A:B,2,0)</f>
        <v>Junho</v>
      </c>
      <c r="N1478" s="24" t="str">
        <f t="shared" si="95"/>
        <v xml:space="preserve">Diretoria </v>
      </c>
    </row>
    <row r="1479" spans="1:14" ht="57" customHeight="1" x14ac:dyDescent="0.2">
      <c r="A1479" s="24" t="s">
        <v>451</v>
      </c>
      <c r="B1479" s="25">
        <v>44720</v>
      </c>
      <c r="C1479" s="26">
        <v>3721</v>
      </c>
      <c r="D1479" s="26" t="s">
        <v>65</v>
      </c>
      <c r="E1479" s="27" t="s">
        <v>136</v>
      </c>
      <c r="F1479" s="28" t="s">
        <v>1912</v>
      </c>
      <c r="G1479" s="26" t="s">
        <v>68</v>
      </c>
      <c r="I1479" s="29">
        <v>380</v>
      </c>
      <c r="J1479" s="29">
        <f t="shared" si="92"/>
        <v>0</v>
      </c>
      <c r="K1479" s="29">
        <f t="shared" si="93"/>
        <v>0</v>
      </c>
      <c r="L1479" s="24">
        <f t="shared" si="94"/>
        <v>6</v>
      </c>
      <c r="M1479" s="24" t="str">
        <f>VLOOKUP(L1479,mês!A:B,2,0)</f>
        <v>Junho</v>
      </c>
      <c r="N1479" s="24" t="str">
        <f t="shared" si="95"/>
        <v xml:space="preserve">Diretoria </v>
      </c>
    </row>
    <row r="1480" spans="1:14" ht="57" customHeight="1" x14ac:dyDescent="0.2">
      <c r="A1480" s="24" t="s">
        <v>451</v>
      </c>
      <c r="B1480" s="25">
        <v>44739</v>
      </c>
      <c r="C1480" s="26">
        <v>3722</v>
      </c>
      <c r="D1480" s="26" t="s">
        <v>65</v>
      </c>
      <c r="E1480" s="27" t="s">
        <v>142</v>
      </c>
      <c r="F1480" s="28" t="s">
        <v>1913</v>
      </c>
      <c r="G1480" s="26" t="s">
        <v>68</v>
      </c>
      <c r="I1480" s="29">
        <v>3879.9</v>
      </c>
      <c r="J1480" s="29">
        <f t="shared" si="92"/>
        <v>0</v>
      </c>
      <c r="K1480" s="29">
        <f t="shared" si="93"/>
        <v>0</v>
      </c>
      <c r="L1480" s="24">
        <f t="shared" si="94"/>
        <v>6</v>
      </c>
      <c r="M1480" s="24" t="str">
        <f>VLOOKUP(L1480,mês!A:B,2,0)</f>
        <v>Junho</v>
      </c>
      <c r="N1480" s="24" t="str">
        <f t="shared" si="95"/>
        <v xml:space="preserve">Diretoria </v>
      </c>
    </row>
    <row r="1481" spans="1:14" ht="57" customHeight="1" x14ac:dyDescent="0.2">
      <c r="A1481" s="24" t="s">
        <v>451</v>
      </c>
      <c r="B1481" s="25">
        <v>44740</v>
      </c>
      <c r="C1481" s="26">
        <v>3723</v>
      </c>
      <c r="D1481" s="26" t="s">
        <v>65</v>
      </c>
      <c r="E1481" s="27" t="s">
        <v>169</v>
      </c>
      <c r="F1481" s="28" t="s">
        <v>1914</v>
      </c>
      <c r="G1481" s="26" t="s">
        <v>68</v>
      </c>
      <c r="I1481" s="29">
        <v>5159</v>
      </c>
      <c r="J1481" s="29">
        <f t="shared" si="92"/>
        <v>0</v>
      </c>
      <c r="K1481" s="29">
        <f t="shared" si="93"/>
        <v>0</v>
      </c>
      <c r="L1481" s="24">
        <f t="shared" si="94"/>
        <v>6</v>
      </c>
      <c r="M1481" s="24" t="str">
        <f>VLOOKUP(L1481,mês!A:B,2,0)</f>
        <v>Junho</v>
      </c>
      <c r="N1481" s="24" t="str">
        <f t="shared" si="95"/>
        <v xml:space="preserve">Diretoria </v>
      </c>
    </row>
    <row r="1482" spans="1:14" ht="57" customHeight="1" x14ac:dyDescent="0.2">
      <c r="A1482" s="24" t="s">
        <v>451</v>
      </c>
      <c r="B1482" s="25">
        <v>44740</v>
      </c>
      <c r="C1482" s="26">
        <v>3724</v>
      </c>
      <c r="D1482" s="26" t="s">
        <v>65</v>
      </c>
      <c r="E1482" s="27" t="s">
        <v>345</v>
      </c>
      <c r="F1482" s="28" t="s">
        <v>1915</v>
      </c>
      <c r="G1482" s="26" t="s">
        <v>68</v>
      </c>
      <c r="I1482" s="29">
        <v>2900</v>
      </c>
      <c r="J1482" s="29">
        <f t="shared" si="92"/>
        <v>0</v>
      </c>
      <c r="K1482" s="29">
        <f t="shared" si="93"/>
        <v>0</v>
      </c>
      <c r="L1482" s="24">
        <f t="shared" si="94"/>
        <v>6</v>
      </c>
      <c r="M1482" s="24" t="str">
        <f>VLOOKUP(L1482,mês!A:B,2,0)</f>
        <v>Junho</v>
      </c>
      <c r="N1482" s="24" t="str">
        <f t="shared" si="95"/>
        <v xml:space="preserve">Diretoria </v>
      </c>
    </row>
    <row r="1483" spans="1:14" ht="57" customHeight="1" x14ac:dyDescent="0.2">
      <c r="A1483" s="24" t="s">
        <v>451</v>
      </c>
      <c r="B1483" s="25">
        <v>44743</v>
      </c>
      <c r="C1483" s="26">
        <v>3725</v>
      </c>
      <c r="D1483" s="26" t="s">
        <v>65</v>
      </c>
      <c r="E1483" s="27" t="s">
        <v>173</v>
      </c>
      <c r="F1483" s="28" t="s">
        <v>1916</v>
      </c>
      <c r="G1483" s="26" t="s">
        <v>68</v>
      </c>
      <c r="I1483" s="29">
        <v>0</v>
      </c>
      <c r="J1483" s="29">
        <f t="shared" si="92"/>
        <v>0</v>
      </c>
      <c r="K1483" s="29">
        <f t="shared" si="93"/>
        <v>0</v>
      </c>
      <c r="L1483" s="24">
        <f t="shared" si="94"/>
        <v>7</v>
      </c>
      <c r="M1483" s="24" t="str">
        <f>VLOOKUP(L1483,mês!A:B,2,0)</f>
        <v>Julho</v>
      </c>
      <c r="N1483" s="24" t="str">
        <f t="shared" si="95"/>
        <v xml:space="preserve">Diretoria </v>
      </c>
    </row>
    <row r="1484" spans="1:14" ht="57" customHeight="1" x14ac:dyDescent="0.2">
      <c r="A1484" s="24" t="s">
        <v>451</v>
      </c>
      <c r="B1484" s="25">
        <v>44743</v>
      </c>
      <c r="C1484" s="26">
        <v>3726</v>
      </c>
      <c r="D1484" s="26" t="s">
        <v>65</v>
      </c>
      <c r="E1484" s="27" t="s">
        <v>173</v>
      </c>
      <c r="F1484" s="28" t="s">
        <v>1917</v>
      </c>
      <c r="G1484" s="26" t="s">
        <v>68</v>
      </c>
      <c r="I1484" s="29">
        <v>0</v>
      </c>
      <c r="J1484" s="29">
        <f t="shared" si="92"/>
        <v>0</v>
      </c>
      <c r="K1484" s="29">
        <f t="shared" si="93"/>
        <v>0</v>
      </c>
      <c r="L1484" s="24">
        <f t="shared" si="94"/>
        <v>7</v>
      </c>
      <c r="M1484" s="24" t="str">
        <f>VLOOKUP(L1484,mês!A:B,2,0)</f>
        <v>Julho</v>
      </c>
      <c r="N1484" s="24" t="str">
        <f t="shared" si="95"/>
        <v xml:space="preserve">Diretoria </v>
      </c>
    </row>
    <row r="1485" spans="1:14" ht="57" customHeight="1" x14ac:dyDescent="0.2">
      <c r="A1485" s="24" t="s">
        <v>451</v>
      </c>
      <c r="B1485" s="25">
        <v>44746</v>
      </c>
      <c r="C1485" s="26">
        <v>3727</v>
      </c>
      <c r="D1485" s="26" t="s">
        <v>65</v>
      </c>
      <c r="E1485" s="27" t="s">
        <v>177</v>
      </c>
      <c r="F1485" s="28" t="s">
        <v>1918</v>
      </c>
      <c r="G1485" s="26" t="s">
        <v>68</v>
      </c>
      <c r="I1485" s="29">
        <v>800</v>
      </c>
      <c r="J1485" s="29">
        <f t="shared" si="92"/>
        <v>0</v>
      </c>
      <c r="K1485" s="29">
        <f t="shared" si="93"/>
        <v>0</v>
      </c>
      <c r="L1485" s="24">
        <f t="shared" si="94"/>
        <v>7</v>
      </c>
      <c r="M1485" s="24" t="str">
        <f>VLOOKUP(L1485,mês!A:B,2,0)</f>
        <v>Julho</v>
      </c>
      <c r="N1485" s="24" t="str">
        <f t="shared" si="95"/>
        <v xml:space="preserve">Diretoria </v>
      </c>
    </row>
    <row r="1486" spans="1:14" ht="57" customHeight="1" x14ac:dyDescent="0.2">
      <c r="A1486" s="24" t="s">
        <v>451</v>
      </c>
      <c r="B1486" s="25">
        <v>44750</v>
      </c>
      <c r="C1486" s="26">
        <v>3731</v>
      </c>
      <c r="D1486" s="26" t="s">
        <v>65</v>
      </c>
      <c r="E1486" s="27" t="s">
        <v>1919</v>
      </c>
      <c r="F1486" s="28" t="s">
        <v>1736</v>
      </c>
      <c r="G1486" s="26" t="s">
        <v>68</v>
      </c>
      <c r="I1486" s="29">
        <v>545000</v>
      </c>
      <c r="J1486" s="29">
        <f t="shared" si="92"/>
        <v>0</v>
      </c>
      <c r="K1486" s="29">
        <f t="shared" si="93"/>
        <v>0</v>
      </c>
      <c r="L1486" s="24">
        <f t="shared" si="94"/>
        <v>7</v>
      </c>
      <c r="M1486" s="24" t="str">
        <f>VLOOKUP(L1486,mês!A:B,2,0)</f>
        <v>Julho</v>
      </c>
      <c r="N1486" s="24" t="str">
        <f t="shared" si="95"/>
        <v xml:space="preserve">Diretoria </v>
      </c>
    </row>
    <row r="1487" spans="1:14" ht="57" customHeight="1" x14ac:dyDescent="0.2">
      <c r="A1487" s="24" t="s">
        <v>451</v>
      </c>
      <c r="B1487" s="25">
        <v>44781</v>
      </c>
      <c r="C1487" s="26">
        <v>3745</v>
      </c>
      <c r="D1487" s="26" t="s">
        <v>65</v>
      </c>
      <c r="E1487" s="27" t="s">
        <v>470</v>
      </c>
      <c r="F1487" s="28" t="s">
        <v>1920</v>
      </c>
      <c r="G1487" s="26" t="s">
        <v>68</v>
      </c>
      <c r="I1487" s="29">
        <v>108.6</v>
      </c>
      <c r="J1487" s="29">
        <f t="shared" si="92"/>
        <v>0</v>
      </c>
      <c r="K1487" s="29">
        <f t="shared" si="93"/>
        <v>0</v>
      </c>
      <c r="L1487" s="24">
        <f t="shared" si="94"/>
        <v>8</v>
      </c>
      <c r="M1487" s="24" t="str">
        <f>VLOOKUP(L1487,mês!A:B,2,0)</f>
        <v>Agosto</v>
      </c>
      <c r="N1487" s="24" t="str">
        <f t="shared" si="95"/>
        <v xml:space="preserve">Diretoria </v>
      </c>
    </row>
    <row r="1488" spans="1:14" ht="57" customHeight="1" x14ac:dyDescent="0.2">
      <c r="A1488" s="24" t="s">
        <v>451</v>
      </c>
      <c r="B1488" s="25">
        <v>44783</v>
      </c>
      <c r="C1488" s="26">
        <v>3748</v>
      </c>
      <c r="D1488" s="26" t="s">
        <v>65</v>
      </c>
      <c r="E1488" s="27" t="s">
        <v>470</v>
      </c>
      <c r="F1488" s="28" t="s">
        <v>1921</v>
      </c>
      <c r="G1488" s="26" t="s">
        <v>68</v>
      </c>
      <c r="I1488" s="29">
        <v>9986.01</v>
      </c>
      <c r="J1488" s="29">
        <f t="shared" si="92"/>
        <v>0</v>
      </c>
      <c r="K1488" s="29">
        <f t="shared" si="93"/>
        <v>0</v>
      </c>
      <c r="L1488" s="24">
        <f t="shared" si="94"/>
        <v>8</v>
      </c>
      <c r="M1488" s="24" t="str">
        <f>VLOOKUP(L1488,mês!A:B,2,0)</f>
        <v>Agosto</v>
      </c>
      <c r="N1488" s="24" t="str">
        <f t="shared" si="95"/>
        <v xml:space="preserve">Diretoria </v>
      </c>
    </row>
    <row r="1489" spans="1:14" ht="57" customHeight="1" x14ac:dyDescent="0.2">
      <c r="A1489" s="24" t="s">
        <v>451</v>
      </c>
      <c r="B1489" s="25">
        <v>44783</v>
      </c>
      <c r="C1489" s="26">
        <v>3749</v>
      </c>
      <c r="D1489" s="26" t="s">
        <v>65</v>
      </c>
      <c r="E1489" s="27" t="s">
        <v>470</v>
      </c>
      <c r="F1489" s="28" t="s">
        <v>1922</v>
      </c>
      <c r="G1489" s="26" t="s">
        <v>68</v>
      </c>
      <c r="I1489" s="29">
        <v>16053.48</v>
      </c>
      <c r="J1489" s="29">
        <f t="shared" si="92"/>
        <v>0</v>
      </c>
      <c r="K1489" s="29">
        <f t="shared" si="93"/>
        <v>0</v>
      </c>
      <c r="L1489" s="24">
        <f t="shared" si="94"/>
        <v>8</v>
      </c>
      <c r="M1489" s="24" t="str">
        <f>VLOOKUP(L1489,mês!A:B,2,0)</f>
        <v>Agosto</v>
      </c>
      <c r="N1489" s="24" t="str">
        <f t="shared" si="95"/>
        <v xml:space="preserve">Diretoria </v>
      </c>
    </row>
    <row r="1490" spans="1:14" ht="57" customHeight="1" x14ac:dyDescent="0.2">
      <c r="A1490" s="24" t="s">
        <v>451</v>
      </c>
      <c r="B1490" s="25">
        <v>44783</v>
      </c>
      <c r="C1490" s="26">
        <v>3750</v>
      </c>
      <c r="D1490" s="26" t="s">
        <v>65</v>
      </c>
      <c r="E1490" s="27" t="s">
        <v>470</v>
      </c>
      <c r="F1490" s="28" t="s">
        <v>1923</v>
      </c>
      <c r="G1490" s="26" t="s">
        <v>68</v>
      </c>
      <c r="I1490" s="29">
        <v>4565.97</v>
      </c>
      <c r="J1490" s="29">
        <f t="shared" si="92"/>
        <v>0</v>
      </c>
      <c r="K1490" s="29">
        <f t="shared" si="93"/>
        <v>0</v>
      </c>
      <c r="L1490" s="24">
        <f t="shared" si="94"/>
        <v>8</v>
      </c>
      <c r="M1490" s="24" t="str">
        <f>VLOOKUP(L1490,mês!A:B,2,0)</f>
        <v>Agosto</v>
      </c>
      <c r="N1490" s="24" t="str">
        <f t="shared" si="95"/>
        <v xml:space="preserve">Diretoria </v>
      </c>
    </row>
    <row r="1491" spans="1:14" ht="57" customHeight="1" x14ac:dyDescent="0.2">
      <c r="A1491" s="24" t="s">
        <v>451</v>
      </c>
      <c r="B1491" s="25">
        <v>44783</v>
      </c>
      <c r="C1491" s="26">
        <v>3751</v>
      </c>
      <c r="D1491" s="26" t="s">
        <v>65</v>
      </c>
      <c r="E1491" s="27" t="s">
        <v>470</v>
      </c>
      <c r="F1491" s="28" t="s">
        <v>1924</v>
      </c>
      <c r="G1491" s="26" t="s">
        <v>68</v>
      </c>
      <c r="I1491" s="29">
        <v>589.34</v>
      </c>
      <c r="J1491" s="29">
        <f t="shared" si="92"/>
        <v>0</v>
      </c>
      <c r="K1491" s="29">
        <f t="shared" si="93"/>
        <v>0</v>
      </c>
      <c r="L1491" s="24">
        <f t="shared" si="94"/>
        <v>8</v>
      </c>
      <c r="M1491" s="24" t="str">
        <f>VLOOKUP(L1491,mês!A:B,2,0)</f>
        <v>Agosto</v>
      </c>
      <c r="N1491" s="24" t="str">
        <f t="shared" si="95"/>
        <v xml:space="preserve">Diretoria </v>
      </c>
    </row>
    <row r="1492" spans="1:14" ht="57" customHeight="1" x14ac:dyDescent="0.2">
      <c r="A1492" s="24" t="s">
        <v>451</v>
      </c>
      <c r="B1492" s="25">
        <v>44783</v>
      </c>
      <c r="C1492" s="26">
        <v>3752</v>
      </c>
      <c r="D1492" s="26" t="s">
        <v>65</v>
      </c>
      <c r="E1492" s="27" t="s">
        <v>470</v>
      </c>
      <c r="F1492" s="28" t="s">
        <v>1925</v>
      </c>
      <c r="G1492" s="26" t="s">
        <v>68</v>
      </c>
      <c r="I1492" s="29">
        <v>7599.07</v>
      </c>
      <c r="J1492" s="29">
        <f t="shared" si="92"/>
        <v>0</v>
      </c>
      <c r="K1492" s="29">
        <f t="shared" si="93"/>
        <v>0</v>
      </c>
      <c r="L1492" s="24">
        <f t="shared" si="94"/>
        <v>8</v>
      </c>
      <c r="M1492" s="24" t="str">
        <f>VLOOKUP(L1492,mês!A:B,2,0)</f>
        <v>Agosto</v>
      </c>
      <c r="N1492" s="24" t="str">
        <f t="shared" si="95"/>
        <v xml:space="preserve">Diretoria </v>
      </c>
    </row>
    <row r="1493" spans="1:14" ht="57" customHeight="1" x14ac:dyDescent="0.2">
      <c r="A1493" s="24" t="s">
        <v>451</v>
      </c>
      <c r="B1493" s="25">
        <v>44783</v>
      </c>
      <c r="C1493" s="26">
        <v>3753</v>
      </c>
      <c r="D1493" s="26" t="s">
        <v>65</v>
      </c>
      <c r="E1493" s="27" t="s">
        <v>470</v>
      </c>
      <c r="F1493" s="28" t="s">
        <v>1926</v>
      </c>
      <c r="G1493" s="26" t="s">
        <v>68</v>
      </c>
      <c r="I1493" s="29">
        <v>1213.5999999999999</v>
      </c>
      <c r="J1493" s="29">
        <f t="shared" si="92"/>
        <v>0</v>
      </c>
      <c r="K1493" s="29">
        <f t="shared" si="93"/>
        <v>0</v>
      </c>
      <c r="L1493" s="24">
        <f t="shared" si="94"/>
        <v>8</v>
      </c>
      <c r="M1493" s="24" t="str">
        <f>VLOOKUP(L1493,mês!A:B,2,0)</f>
        <v>Agosto</v>
      </c>
      <c r="N1493" s="24" t="str">
        <f t="shared" si="95"/>
        <v xml:space="preserve">Diretoria </v>
      </c>
    </row>
    <row r="1494" spans="1:14" ht="57" customHeight="1" x14ac:dyDescent="0.2">
      <c r="A1494" s="24" t="s">
        <v>451</v>
      </c>
      <c r="B1494" s="25">
        <v>44783</v>
      </c>
      <c r="C1494" s="26">
        <v>3754</v>
      </c>
      <c r="D1494" s="26" t="s">
        <v>65</v>
      </c>
      <c r="E1494" s="27" t="s">
        <v>470</v>
      </c>
      <c r="F1494" s="28" t="s">
        <v>1927</v>
      </c>
      <c r="G1494" s="26" t="s">
        <v>68</v>
      </c>
      <c r="I1494" s="29">
        <v>1197.74</v>
      </c>
      <c r="J1494" s="29">
        <f t="shared" si="92"/>
        <v>0</v>
      </c>
      <c r="K1494" s="29">
        <f t="shared" si="93"/>
        <v>0</v>
      </c>
      <c r="L1494" s="24">
        <f t="shared" si="94"/>
        <v>8</v>
      </c>
      <c r="M1494" s="24" t="str">
        <f>VLOOKUP(L1494,mês!A:B,2,0)</f>
        <v>Agosto</v>
      </c>
      <c r="N1494" s="24" t="str">
        <f t="shared" si="95"/>
        <v xml:space="preserve">Diretoria </v>
      </c>
    </row>
    <row r="1495" spans="1:14" ht="57" customHeight="1" x14ac:dyDescent="0.2">
      <c r="A1495" s="24" t="s">
        <v>451</v>
      </c>
      <c r="B1495" s="25">
        <v>44783</v>
      </c>
      <c r="C1495" s="26">
        <v>3755</v>
      </c>
      <c r="D1495" s="26" t="s">
        <v>65</v>
      </c>
      <c r="E1495" s="27" t="s">
        <v>470</v>
      </c>
      <c r="F1495" s="28" t="s">
        <v>1928</v>
      </c>
      <c r="G1495" s="26" t="s">
        <v>68</v>
      </c>
      <c r="I1495" s="29">
        <v>940.71</v>
      </c>
      <c r="J1495" s="29">
        <f t="shared" si="92"/>
        <v>0</v>
      </c>
      <c r="K1495" s="29">
        <f t="shared" si="93"/>
        <v>0</v>
      </c>
      <c r="L1495" s="24">
        <f t="shared" si="94"/>
        <v>8</v>
      </c>
      <c r="M1495" s="24" t="str">
        <f>VLOOKUP(L1495,mês!A:B,2,0)</f>
        <v>Agosto</v>
      </c>
      <c r="N1495" s="24" t="str">
        <f t="shared" si="95"/>
        <v xml:space="preserve">Diretoria </v>
      </c>
    </row>
    <row r="1496" spans="1:14" ht="57" customHeight="1" x14ac:dyDescent="0.2">
      <c r="A1496" s="24" t="s">
        <v>451</v>
      </c>
      <c r="B1496" s="25">
        <v>44783</v>
      </c>
      <c r="C1496" s="26">
        <v>3756</v>
      </c>
      <c r="D1496" s="26" t="s">
        <v>65</v>
      </c>
      <c r="E1496" s="27" t="s">
        <v>470</v>
      </c>
      <c r="F1496" s="28" t="s">
        <v>1929</v>
      </c>
      <c r="G1496" s="26" t="s">
        <v>68</v>
      </c>
      <c r="I1496" s="29">
        <v>1858.57</v>
      </c>
      <c r="J1496" s="29">
        <f t="shared" si="92"/>
        <v>0</v>
      </c>
      <c r="K1496" s="29">
        <f t="shared" si="93"/>
        <v>0</v>
      </c>
      <c r="L1496" s="24">
        <f t="shared" si="94"/>
        <v>8</v>
      </c>
      <c r="M1496" s="24" t="str">
        <f>VLOOKUP(L1496,mês!A:B,2,0)</f>
        <v>Agosto</v>
      </c>
      <c r="N1496" s="24" t="str">
        <f t="shared" si="95"/>
        <v xml:space="preserve">Diretoria </v>
      </c>
    </row>
    <row r="1497" spans="1:14" ht="57" customHeight="1" x14ac:dyDescent="0.2">
      <c r="A1497" s="24" t="s">
        <v>451</v>
      </c>
      <c r="B1497" s="25">
        <v>44783</v>
      </c>
      <c r="C1497" s="26">
        <v>3757</v>
      </c>
      <c r="D1497" s="26" t="s">
        <v>65</v>
      </c>
      <c r="E1497" s="27" t="s">
        <v>470</v>
      </c>
      <c r="F1497" s="28" t="s">
        <v>1930</v>
      </c>
      <c r="G1497" s="26" t="s">
        <v>68</v>
      </c>
      <c r="I1497" s="29">
        <v>1015.65</v>
      </c>
      <c r="J1497" s="29">
        <f t="shared" si="92"/>
        <v>0</v>
      </c>
      <c r="K1497" s="29">
        <f t="shared" si="93"/>
        <v>0</v>
      </c>
      <c r="L1497" s="24">
        <f t="shared" si="94"/>
        <v>8</v>
      </c>
      <c r="M1497" s="24" t="str">
        <f>VLOOKUP(L1497,mês!A:B,2,0)</f>
        <v>Agosto</v>
      </c>
      <c r="N1497" s="24" t="str">
        <f t="shared" si="95"/>
        <v xml:space="preserve">Diretoria </v>
      </c>
    </row>
    <row r="1498" spans="1:14" ht="57" customHeight="1" x14ac:dyDescent="0.2">
      <c r="A1498" s="24" t="s">
        <v>451</v>
      </c>
      <c r="B1498" s="25">
        <v>44783</v>
      </c>
      <c r="C1498" s="26">
        <v>3758</v>
      </c>
      <c r="D1498" s="26" t="s">
        <v>65</v>
      </c>
      <c r="E1498" s="27" t="s">
        <v>470</v>
      </c>
      <c r="F1498" s="28" t="s">
        <v>1931</v>
      </c>
      <c r="G1498" s="26" t="s">
        <v>68</v>
      </c>
      <c r="I1498" s="29">
        <v>3054.62</v>
      </c>
      <c r="J1498" s="29">
        <f t="shared" si="92"/>
        <v>0</v>
      </c>
      <c r="K1498" s="29">
        <f t="shared" si="93"/>
        <v>0</v>
      </c>
      <c r="L1498" s="24">
        <f t="shared" si="94"/>
        <v>8</v>
      </c>
      <c r="M1498" s="24" t="str">
        <f>VLOOKUP(L1498,mês!A:B,2,0)</f>
        <v>Agosto</v>
      </c>
      <c r="N1498" s="24" t="str">
        <f t="shared" si="95"/>
        <v xml:space="preserve">Diretoria </v>
      </c>
    </row>
    <row r="1499" spans="1:14" ht="57" customHeight="1" x14ac:dyDescent="0.2">
      <c r="A1499" s="24" t="s">
        <v>451</v>
      </c>
      <c r="B1499" s="25">
        <v>44783</v>
      </c>
      <c r="C1499" s="26">
        <v>3759</v>
      </c>
      <c r="D1499" s="26" t="s">
        <v>65</v>
      </c>
      <c r="E1499" s="27" t="s">
        <v>470</v>
      </c>
      <c r="F1499" s="28" t="s">
        <v>1932</v>
      </c>
      <c r="G1499" s="26" t="s">
        <v>68</v>
      </c>
      <c r="I1499" s="29">
        <v>930.97</v>
      </c>
      <c r="J1499" s="29">
        <f t="shared" si="92"/>
        <v>0</v>
      </c>
      <c r="K1499" s="29">
        <f t="shared" si="93"/>
        <v>0</v>
      </c>
      <c r="L1499" s="24">
        <f t="shared" si="94"/>
        <v>8</v>
      </c>
      <c r="M1499" s="24" t="str">
        <f>VLOOKUP(L1499,mês!A:B,2,0)</f>
        <v>Agosto</v>
      </c>
      <c r="N1499" s="24" t="str">
        <f t="shared" si="95"/>
        <v xml:space="preserve">Diretoria </v>
      </c>
    </row>
    <row r="1500" spans="1:14" ht="57" customHeight="1" x14ac:dyDescent="0.2">
      <c r="A1500" s="24" t="s">
        <v>451</v>
      </c>
      <c r="B1500" s="25">
        <v>44783</v>
      </c>
      <c r="C1500" s="26">
        <v>3760</v>
      </c>
      <c r="D1500" s="26" t="s">
        <v>65</v>
      </c>
      <c r="E1500" s="27" t="s">
        <v>470</v>
      </c>
      <c r="F1500" s="28" t="s">
        <v>1933</v>
      </c>
      <c r="G1500" s="26" t="s">
        <v>68</v>
      </c>
      <c r="I1500" s="29">
        <v>1948.91</v>
      </c>
      <c r="J1500" s="29">
        <f t="shared" si="92"/>
        <v>0</v>
      </c>
      <c r="K1500" s="29">
        <f t="shared" si="93"/>
        <v>0</v>
      </c>
      <c r="L1500" s="24">
        <f t="shared" si="94"/>
        <v>8</v>
      </c>
      <c r="M1500" s="24" t="str">
        <f>VLOOKUP(L1500,mês!A:B,2,0)</f>
        <v>Agosto</v>
      </c>
      <c r="N1500" s="24" t="str">
        <f t="shared" si="95"/>
        <v xml:space="preserve">Diretoria </v>
      </c>
    </row>
    <row r="1501" spans="1:14" ht="57" customHeight="1" x14ac:dyDescent="0.2">
      <c r="A1501" s="24" t="s">
        <v>451</v>
      </c>
      <c r="B1501" s="25">
        <v>44783</v>
      </c>
      <c r="C1501" s="26">
        <v>3761</v>
      </c>
      <c r="D1501" s="26" t="s">
        <v>65</v>
      </c>
      <c r="E1501" s="27" t="s">
        <v>470</v>
      </c>
      <c r="F1501" s="28" t="s">
        <v>1934</v>
      </c>
      <c r="G1501" s="26" t="s">
        <v>68</v>
      </c>
      <c r="I1501" s="29">
        <v>5161.43</v>
      </c>
      <c r="J1501" s="29">
        <f t="shared" si="92"/>
        <v>0</v>
      </c>
      <c r="K1501" s="29">
        <f t="shared" si="93"/>
        <v>0</v>
      </c>
      <c r="L1501" s="24">
        <f t="shared" si="94"/>
        <v>8</v>
      </c>
      <c r="M1501" s="24" t="str">
        <f>VLOOKUP(L1501,mês!A:B,2,0)</f>
        <v>Agosto</v>
      </c>
      <c r="N1501" s="24" t="str">
        <f t="shared" si="95"/>
        <v xml:space="preserve">Diretoria </v>
      </c>
    </row>
    <row r="1502" spans="1:14" ht="57" customHeight="1" x14ac:dyDescent="0.2">
      <c r="A1502" s="24" t="s">
        <v>451</v>
      </c>
      <c r="B1502" s="25">
        <v>44783</v>
      </c>
      <c r="C1502" s="26">
        <v>3762</v>
      </c>
      <c r="D1502" s="26" t="s">
        <v>65</v>
      </c>
      <c r="E1502" s="27" t="s">
        <v>470</v>
      </c>
      <c r="F1502" s="28" t="s">
        <v>1935</v>
      </c>
      <c r="G1502" s="26" t="s">
        <v>68</v>
      </c>
      <c r="I1502" s="29">
        <v>1038.4000000000001</v>
      </c>
      <c r="J1502" s="29">
        <f t="shared" si="92"/>
        <v>0</v>
      </c>
      <c r="K1502" s="29">
        <f t="shared" si="93"/>
        <v>0</v>
      </c>
      <c r="L1502" s="24">
        <f t="shared" si="94"/>
        <v>8</v>
      </c>
      <c r="M1502" s="24" t="str">
        <f>VLOOKUP(L1502,mês!A:B,2,0)</f>
        <v>Agosto</v>
      </c>
      <c r="N1502" s="24" t="str">
        <f t="shared" si="95"/>
        <v xml:space="preserve">Diretoria </v>
      </c>
    </row>
    <row r="1503" spans="1:14" ht="57" customHeight="1" x14ac:dyDescent="0.2">
      <c r="A1503" s="24" t="s">
        <v>451</v>
      </c>
      <c r="B1503" s="25">
        <v>44783</v>
      </c>
      <c r="C1503" s="26">
        <v>3763</v>
      </c>
      <c r="D1503" s="26" t="s">
        <v>65</v>
      </c>
      <c r="E1503" s="27" t="s">
        <v>470</v>
      </c>
      <c r="F1503" s="28" t="s">
        <v>1936</v>
      </c>
      <c r="G1503" s="26" t="s">
        <v>68</v>
      </c>
      <c r="I1503" s="29">
        <v>3192.85</v>
      </c>
      <c r="J1503" s="29">
        <f t="shared" si="92"/>
        <v>0</v>
      </c>
      <c r="K1503" s="29">
        <f t="shared" si="93"/>
        <v>0</v>
      </c>
      <c r="L1503" s="24">
        <f t="shared" si="94"/>
        <v>8</v>
      </c>
      <c r="M1503" s="24" t="str">
        <f>VLOOKUP(L1503,mês!A:B,2,0)</f>
        <v>Agosto</v>
      </c>
      <c r="N1503" s="24" t="str">
        <f t="shared" si="95"/>
        <v xml:space="preserve">Diretoria </v>
      </c>
    </row>
    <row r="1504" spans="1:14" ht="57" customHeight="1" x14ac:dyDescent="0.2">
      <c r="A1504" s="24" t="s">
        <v>451</v>
      </c>
      <c r="B1504" s="25">
        <v>44783</v>
      </c>
      <c r="C1504" s="26">
        <v>3764</v>
      </c>
      <c r="D1504" s="26" t="s">
        <v>65</v>
      </c>
      <c r="E1504" s="27" t="s">
        <v>470</v>
      </c>
      <c r="F1504" s="28" t="s">
        <v>1937</v>
      </c>
      <c r="G1504" s="26" t="s">
        <v>68</v>
      </c>
      <c r="I1504" s="29">
        <v>106.4</v>
      </c>
      <c r="J1504" s="29">
        <f t="shared" si="92"/>
        <v>0</v>
      </c>
      <c r="K1504" s="29">
        <f t="shared" si="93"/>
        <v>0</v>
      </c>
      <c r="L1504" s="24">
        <f t="shared" si="94"/>
        <v>8</v>
      </c>
      <c r="M1504" s="24" t="str">
        <f>VLOOKUP(L1504,mês!A:B,2,0)</f>
        <v>Agosto</v>
      </c>
      <c r="N1504" s="24" t="str">
        <f t="shared" si="95"/>
        <v xml:space="preserve">Diretoria </v>
      </c>
    </row>
    <row r="1505" spans="1:14" ht="57" customHeight="1" x14ac:dyDescent="0.2">
      <c r="A1505" s="24" t="s">
        <v>451</v>
      </c>
      <c r="B1505" s="25">
        <v>44783</v>
      </c>
      <c r="C1505" s="26">
        <v>3765</v>
      </c>
      <c r="D1505" s="26" t="s">
        <v>65</v>
      </c>
      <c r="E1505" s="27" t="s">
        <v>470</v>
      </c>
      <c r="F1505" s="28" t="s">
        <v>1938</v>
      </c>
      <c r="G1505" s="26" t="s">
        <v>68</v>
      </c>
      <c r="I1505" s="29">
        <v>1217.96</v>
      </c>
      <c r="J1505" s="29">
        <f t="shared" si="92"/>
        <v>0</v>
      </c>
      <c r="K1505" s="29">
        <f t="shared" si="93"/>
        <v>0</v>
      </c>
      <c r="L1505" s="24">
        <f t="shared" si="94"/>
        <v>8</v>
      </c>
      <c r="M1505" s="24" t="str">
        <f>VLOOKUP(L1505,mês!A:B,2,0)</f>
        <v>Agosto</v>
      </c>
      <c r="N1505" s="24" t="str">
        <f t="shared" si="95"/>
        <v xml:space="preserve">Diretoria </v>
      </c>
    </row>
    <row r="1506" spans="1:14" ht="57" customHeight="1" x14ac:dyDescent="0.2">
      <c r="A1506" s="24" t="s">
        <v>451</v>
      </c>
      <c r="B1506" s="25">
        <v>44783</v>
      </c>
      <c r="C1506" s="26">
        <v>3766</v>
      </c>
      <c r="D1506" s="26" t="s">
        <v>65</v>
      </c>
      <c r="E1506" s="27" t="s">
        <v>470</v>
      </c>
      <c r="F1506" s="28" t="s">
        <v>1939</v>
      </c>
      <c r="G1506" s="26" t="s">
        <v>68</v>
      </c>
      <c r="I1506" s="29">
        <v>1127.97</v>
      </c>
      <c r="J1506" s="29">
        <f t="shared" si="92"/>
        <v>0</v>
      </c>
      <c r="K1506" s="29">
        <f t="shared" si="93"/>
        <v>0</v>
      </c>
      <c r="L1506" s="24">
        <f t="shared" si="94"/>
        <v>8</v>
      </c>
      <c r="M1506" s="24" t="str">
        <f>VLOOKUP(L1506,mês!A:B,2,0)</f>
        <v>Agosto</v>
      </c>
      <c r="N1506" s="24" t="str">
        <f t="shared" si="95"/>
        <v xml:space="preserve">Diretoria </v>
      </c>
    </row>
    <row r="1507" spans="1:14" ht="57" customHeight="1" x14ac:dyDescent="0.2">
      <c r="A1507" s="24" t="s">
        <v>451</v>
      </c>
      <c r="B1507" s="25">
        <v>44783</v>
      </c>
      <c r="C1507" s="26">
        <v>3768</v>
      </c>
      <c r="D1507" s="26" t="s">
        <v>65</v>
      </c>
      <c r="E1507" s="27" t="s">
        <v>470</v>
      </c>
      <c r="F1507" s="28" t="s">
        <v>1940</v>
      </c>
      <c r="G1507" s="26" t="s">
        <v>68</v>
      </c>
      <c r="I1507" s="29">
        <v>1594.65</v>
      </c>
      <c r="J1507" s="29">
        <f t="shared" si="92"/>
        <v>0</v>
      </c>
      <c r="K1507" s="29">
        <f t="shared" si="93"/>
        <v>0</v>
      </c>
      <c r="L1507" s="24">
        <f t="shared" si="94"/>
        <v>8</v>
      </c>
      <c r="M1507" s="24" t="str">
        <f>VLOOKUP(L1507,mês!A:B,2,0)</f>
        <v>Agosto</v>
      </c>
      <c r="N1507" s="24" t="str">
        <f t="shared" si="95"/>
        <v xml:space="preserve">Diretoria </v>
      </c>
    </row>
    <row r="1508" spans="1:14" ht="57" customHeight="1" x14ac:dyDescent="0.2">
      <c r="A1508" s="24" t="s">
        <v>451</v>
      </c>
      <c r="B1508" s="25">
        <v>44783</v>
      </c>
      <c r="C1508" s="26">
        <v>3769</v>
      </c>
      <c r="D1508" s="26" t="s">
        <v>65</v>
      </c>
      <c r="E1508" s="27" t="s">
        <v>470</v>
      </c>
      <c r="F1508" s="28" t="s">
        <v>1941</v>
      </c>
      <c r="G1508" s="26" t="s">
        <v>68</v>
      </c>
      <c r="I1508" s="29">
        <v>569.24</v>
      </c>
      <c r="J1508" s="29">
        <f t="shared" si="92"/>
        <v>0</v>
      </c>
      <c r="K1508" s="29">
        <f t="shared" si="93"/>
        <v>0</v>
      </c>
      <c r="L1508" s="24">
        <f t="shared" si="94"/>
        <v>8</v>
      </c>
      <c r="M1508" s="24" t="str">
        <f>VLOOKUP(L1508,mês!A:B,2,0)</f>
        <v>Agosto</v>
      </c>
      <c r="N1508" s="24" t="str">
        <f t="shared" si="95"/>
        <v xml:space="preserve">Diretoria </v>
      </c>
    </row>
    <row r="1509" spans="1:14" ht="57" customHeight="1" x14ac:dyDescent="0.2">
      <c r="A1509" s="24" t="s">
        <v>451</v>
      </c>
      <c r="B1509" s="25">
        <v>44783</v>
      </c>
      <c r="C1509" s="26">
        <v>3770</v>
      </c>
      <c r="D1509" s="26" t="s">
        <v>65</v>
      </c>
      <c r="E1509" s="27" t="s">
        <v>470</v>
      </c>
      <c r="F1509" s="28" t="s">
        <v>1942</v>
      </c>
      <c r="G1509" s="26" t="s">
        <v>68</v>
      </c>
      <c r="I1509" s="29">
        <v>1927.14</v>
      </c>
      <c r="J1509" s="29">
        <f t="shared" si="92"/>
        <v>0</v>
      </c>
      <c r="K1509" s="29">
        <f t="shared" si="93"/>
        <v>0</v>
      </c>
      <c r="L1509" s="24">
        <f t="shared" si="94"/>
        <v>8</v>
      </c>
      <c r="M1509" s="24" t="str">
        <f>VLOOKUP(L1509,mês!A:B,2,0)</f>
        <v>Agosto</v>
      </c>
      <c r="N1509" s="24" t="str">
        <f t="shared" si="95"/>
        <v xml:space="preserve">Diretoria </v>
      </c>
    </row>
    <row r="1510" spans="1:14" ht="57" customHeight="1" x14ac:dyDescent="0.2">
      <c r="A1510" s="24" t="s">
        <v>451</v>
      </c>
      <c r="B1510" s="25">
        <v>44783</v>
      </c>
      <c r="C1510" s="26">
        <v>3771</v>
      </c>
      <c r="D1510" s="26" t="s">
        <v>65</v>
      </c>
      <c r="E1510" s="27" t="s">
        <v>470</v>
      </c>
      <c r="F1510" s="28" t="s">
        <v>1943</v>
      </c>
      <c r="G1510" s="26" t="s">
        <v>68</v>
      </c>
      <c r="I1510" s="29">
        <v>6262.26</v>
      </c>
      <c r="J1510" s="29">
        <f t="shared" si="92"/>
        <v>0</v>
      </c>
      <c r="K1510" s="29">
        <f t="shared" si="93"/>
        <v>0</v>
      </c>
      <c r="L1510" s="24">
        <f t="shared" si="94"/>
        <v>8</v>
      </c>
      <c r="M1510" s="24" t="str">
        <f>VLOOKUP(L1510,mês!A:B,2,0)</f>
        <v>Agosto</v>
      </c>
      <c r="N1510" s="24" t="str">
        <f t="shared" si="95"/>
        <v xml:space="preserve">Diretoria </v>
      </c>
    </row>
    <row r="1511" spans="1:14" ht="57" customHeight="1" x14ac:dyDescent="0.2">
      <c r="A1511" s="24" t="s">
        <v>451</v>
      </c>
      <c r="B1511" s="25">
        <v>44783</v>
      </c>
      <c r="C1511" s="26">
        <v>3772</v>
      </c>
      <c r="D1511" s="26" t="s">
        <v>65</v>
      </c>
      <c r="E1511" s="27" t="s">
        <v>470</v>
      </c>
      <c r="F1511" s="28" t="s">
        <v>1944</v>
      </c>
      <c r="G1511" s="26" t="s">
        <v>68</v>
      </c>
      <c r="I1511" s="29">
        <v>1471.25</v>
      </c>
      <c r="J1511" s="29">
        <f t="shared" si="92"/>
        <v>0</v>
      </c>
      <c r="K1511" s="29">
        <f t="shared" si="93"/>
        <v>0</v>
      </c>
      <c r="L1511" s="24">
        <f t="shared" si="94"/>
        <v>8</v>
      </c>
      <c r="M1511" s="24" t="str">
        <f>VLOOKUP(L1511,mês!A:B,2,0)</f>
        <v>Agosto</v>
      </c>
      <c r="N1511" s="24" t="str">
        <f t="shared" si="95"/>
        <v xml:space="preserve">Diretoria </v>
      </c>
    </row>
    <row r="1512" spans="1:14" ht="57" customHeight="1" x14ac:dyDescent="0.2">
      <c r="A1512" s="24" t="s">
        <v>451</v>
      </c>
      <c r="B1512" s="25">
        <v>44783</v>
      </c>
      <c r="C1512" s="26">
        <v>3773</v>
      </c>
      <c r="D1512" s="26" t="s">
        <v>65</v>
      </c>
      <c r="E1512" s="27" t="s">
        <v>470</v>
      </c>
      <c r="F1512" s="28" t="s">
        <v>1945</v>
      </c>
      <c r="G1512" s="26" t="s">
        <v>68</v>
      </c>
      <c r="I1512" s="29">
        <v>2971.9</v>
      </c>
      <c r="J1512" s="29">
        <f t="shared" si="92"/>
        <v>0</v>
      </c>
      <c r="K1512" s="29">
        <f t="shared" si="93"/>
        <v>0</v>
      </c>
      <c r="L1512" s="24">
        <f t="shared" si="94"/>
        <v>8</v>
      </c>
      <c r="M1512" s="24" t="str">
        <f>VLOOKUP(L1512,mês!A:B,2,0)</f>
        <v>Agosto</v>
      </c>
      <c r="N1512" s="24" t="str">
        <f t="shared" si="95"/>
        <v xml:space="preserve">Diretoria </v>
      </c>
    </row>
    <row r="1513" spans="1:14" ht="57" customHeight="1" x14ac:dyDescent="0.2">
      <c r="A1513" s="24" t="s">
        <v>451</v>
      </c>
      <c r="B1513" s="25">
        <v>44783</v>
      </c>
      <c r="C1513" s="26">
        <v>3774</v>
      </c>
      <c r="D1513" s="26" t="s">
        <v>65</v>
      </c>
      <c r="E1513" s="27" t="s">
        <v>470</v>
      </c>
      <c r="F1513" s="28" t="s">
        <v>1946</v>
      </c>
      <c r="G1513" s="26" t="s">
        <v>68</v>
      </c>
      <c r="I1513" s="29">
        <v>1296.69</v>
      </c>
      <c r="J1513" s="29">
        <f t="shared" si="92"/>
        <v>0</v>
      </c>
      <c r="K1513" s="29">
        <f t="shared" si="93"/>
        <v>0</v>
      </c>
      <c r="L1513" s="24">
        <f t="shared" si="94"/>
        <v>8</v>
      </c>
      <c r="M1513" s="24" t="str">
        <f>VLOOKUP(L1513,mês!A:B,2,0)</f>
        <v>Agosto</v>
      </c>
      <c r="N1513" s="24" t="str">
        <f t="shared" si="95"/>
        <v xml:space="preserve">Diretoria </v>
      </c>
    </row>
    <row r="1514" spans="1:14" ht="57" customHeight="1" x14ac:dyDescent="0.2">
      <c r="A1514" s="24" t="s">
        <v>451</v>
      </c>
      <c r="B1514" s="25">
        <v>44783</v>
      </c>
      <c r="C1514" s="26">
        <v>3775</v>
      </c>
      <c r="D1514" s="26" t="s">
        <v>65</v>
      </c>
      <c r="E1514" s="27" t="s">
        <v>470</v>
      </c>
      <c r="F1514" s="28" t="s">
        <v>1947</v>
      </c>
      <c r="G1514" s="26" t="s">
        <v>68</v>
      </c>
      <c r="I1514" s="29">
        <v>1155.2</v>
      </c>
      <c r="J1514" s="29">
        <f t="shared" si="92"/>
        <v>0</v>
      </c>
      <c r="K1514" s="29">
        <f t="shared" si="93"/>
        <v>0</v>
      </c>
      <c r="L1514" s="24">
        <f t="shared" si="94"/>
        <v>8</v>
      </c>
      <c r="M1514" s="24" t="str">
        <f>VLOOKUP(L1514,mês!A:B,2,0)</f>
        <v>Agosto</v>
      </c>
      <c r="N1514" s="24" t="str">
        <f t="shared" si="95"/>
        <v xml:space="preserve">Diretoria </v>
      </c>
    </row>
    <row r="1515" spans="1:14" ht="57" customHeight="1" x14ac:dyDescent="0.2">
      <c r="A1515" s="24" t="s">
        <v>451</v>
      </c>
      <c r="B1515" s="25">
        <v>44783</v>
      </c>
      <c r="C1515" s="26">
        <v>3776</v>
      </c>
      <c r="D1515" s="26" t="s">
        <v>65</v>
      </c>
      <c r="E1515" s="27" t="s">
        <v>470</v>
      </c>
      <c r="F1515" s="28" t="s">
        <v>1948</v>
      </c>
      <c r="G1515" s="26" t="s">
        <v>68</v>
      </c>
      <c r="I1515" s="29">
        <v>1585.14</v>
      </c>
      <c r="J1515" s="29">
        <f t="shared" si="92"/>
        <v>0</v>
      </c>
      <c r="K1515" s="29">
        <f t="shared" si="93"/>
        <v>0</v>
      </c>
      <c r="L1515" s="24">
        <f t="shared" si="94"/>
        <v>8</v>
      </c>
      <c r="M1515" s="24" t="str">
        <f>VLOOKUP(L1515,mês!A:B,2,0)</f>
        <v>Agosto</v>
      </c>
      <c r="N1515" s="24" t="str">
        <f t="shared" si="95"/>
        <v xml:space="preserve">Diretoria </v>
      </c>
    </row>
    <row r="1516" spans="1:14" ht="57" customHeight="1" x14ac:dyDescent="0.2">
      <c r="A1516" s="24" t="s">
        <v>451</v>
      </c>
      <c r="B1516" s="25">
        <v>44783</v>
      </c>
      <c r="C1516" s="26">
        <v>3777</v>
      </c>
      <c r="D1516" s="26" t="s">
        <v>65</v>
      </c>
      <c r="E1516" s="27" t="s">
        <v>470</v>
      </c>
      <c r="F1516" s="28" t="s">
        <v>1949</v>
      </c>
      <c r="G1516" s="26" t="s">
        <v>68</v>
      </c>
      <c r="I1516" s="29">
        <v>1056.8</v>
      </c>
      <c r="J1516" s="29">
        <f t="shared" si="92"/>
        <v>0</v>
      </c>
      <c r="K1516" s="29">
        <f t="shared" si="93"/>
        <v>0</v>
      </c>
      <c r="L1516" s="24">
        <f t="shared" si="94"/>
        <v>8</v>
      </c>
      <c r="M1516" s="24" t="str">
        <f>VLOOKUP(L1516,mês!A:B,2,0)</f>
        <v>Agosto</v>
      </c>
      <c r="N1516" s="24" t="str">
        <f t="shared" si="95"/>
        <v xml:space="preserve">Diretoria </v>
      </c>
    </row>
    <row r="1517" spans="1:14" ht="57" customHeight="1" x14ac:dyDescent="0.2">
      <c r="A1517" s="24" t="s">
        <v>451</v>
      </c>
      <c r="B1517" s="25">
        <v>44783</v>
      </c>
      <c r="C1517" s="26">
        <v>3778</v>
      </c>
      <c r="D1517" s="26" t="s">
        <v>65</v>
      </c>
      <c r="E1517" s="27" t="s">
        <v>470</v>
      </c>
      <c r="F1517" s="28" t="s">
        <v>1950</v>
      </c>
      <c r="G1517" s="26" t="s">
        <v>68</v>
      </c>
      <c r="I1517" s="29">
        <v>1300</v>
      </c>
      <c r="J1517" s="29">
        <f t="shared" si="92"/>
        <v>0</v>
      </c>
      <c r="K1517" s="29">
        <f t="shared" si="93"/>
        <v>0</v>
      </c>
      <c r="L1517" s="24">
        <f t="shared" si="94"/>
        <v>8</v>
      </c>
      <c r="M1517" s="24" t="str">
        <f>VLOOKUP(L1517,mês!A:B,2,0)</f>
        <v>Agosto</v>
      </c>
      <c r="N1517" s="24" t="str">
        <f t="shared" si="95"/>
        <v xml:space="preserve">Diretoria </v>
      </c>
    </row>
    <row r="1518" spans="1:14" ht="57" customHeight="1" x14ac:dyDescent="0.2">
      <c r="A1518" s="24" t="s">
        <v>451</v>
      </c>
      <c r="B1518" s="25">
        <v>44783</v>
      </c>
      <c r="C1518" s="26">
        <v>3779</v>
      </c>
      <c r="D1518" s="26" t="s">
        <v>65</v>
      </c>
      <c r="E1518" s="27" t="s">
        <v>470</v>
      </c>
      <c r="F1518" s="28" t="s">
        <v>1951</v>
      </c>
      <c r="G1518" s="26" t="s">
        <v>68</v>
      </c>
      <c r="I1518" s="29">
        <v>1231.2</v>
      </c>
      <c r="J1518" s="29">
        <f t="shared" ref="J1518:J1581" si="96">IF(G1518="Não",0,H1518)</f>
        <v>0</v>
      </c>
      <c r="K1518" s="29">
        <f t="shared" ref="K1518:K1581" si="97">IF(G1518="Não",H1518,0)</f>
        <v>0</v>
      </c>
      <c r="L1518" s="24">
        <f t="shared" ref="L1518:L1581" si="98">MONTH(B1518)</f>
        <v>8</v>
      </c>
      <c r="M1518" s="24" t="str">
        <f>VLOOKUP(L1518,mês!A:B,2,0)</f>
        <v>Agosto</v>
      </c>
      <c r="N1518" s="24" t="str">
        <f t="shared" ref="N1518:N1581" si="99">LEFT(A1518,SEARCH("-",A1518)-1)</f>
        <v xml:space="preserve">Diretoria </v>
      </c>
    </row>
    <row r="1519" spans="1:14" ht="57" customHeight="1" x14ac:dyDescent="0.2">
      <c r="A1519" s="24" t="s">
        <v>451</v>
      </c>
      <c r="B1519" s="25">
        <v>44783</v>
      </c>
      <c r="C1519" s="26">
        <v>3780</v>
      </c>
      <c r="D1519" s="26" t="s">
        <v>65</v>
      </c>
      <c r="E1519" s="27" t="s">
        <v>470</v>
      </c>
      <c r="F1519" s="28" t="s">
        <v>1952</v>
      </c>
      <c r="G1519" s="26" t="s">
        <v>68</v>
      </c>
      <c r="I1519" s="29">
        <v>1292.4000000000001</v>
      </c>
      <c r="J1519" s="29">
        <f t="shared" si="96"/>
        <v>0</v>
      </c>
      <c r="K1519" s="29">
        <f t="shared" si="97"/>
        <v>0</v>
      </c>
      <c r="L1519" s="24">
        <f t="shared" si="98"/>
        <v>8</v>
      </c>
      <c r="M1519" s="24" t="str">
        <f>VLOOKUP(L1519,mês!A:B,2,0)</f>
        <v>Agosto</v>
      </c>
      <c r="N1519" s="24" t="str">
        <f t="shared" si="99"/>
        <v xml:space="preserve">Diretoria </v>
      </c>
    </row>
    <row r="1520" spans="1:14" ht="57" customHeight="1" x14ac:dyDescent="0.2">
      <c r="A1520" s="24" t="s">
        <v>451</v>
      </c>
      <c r="B1520" s="25">
        <v>44783</v>
      </c>
      <c r="C1520" s="26">
        <v>3781</v>
      </c>
      <c r="D1520" s="26" t="s">
        <v>65</v>
      </c>
      <c r="E1520" s="27" t="s">
        <v>470</v>
      </c>
      <c r="F1520" s="28" t="s">
        <v>1953</v>
      </c>
      <c r="G1520" s="26" t="s">
        <v>68</v>
      </c>
      <c r="I1520" s="29">
        <v>1083.1600000000001</v>
      </c>
      <c r="J1520" s="29">
        <f t="shared" si="96"/>
        <v>0</v>
      </c>
      <c r="K1520" s="29">
        <f t="shared" si="97"/>
        <v>0</v>
      </c>
      <c r="L1520" s="24">
        <f t="shared" si="98"/>
        <v>8</v>
      </c>
      <c r="M1520" s="24" t="str">
        <f>VLOOKUP(L1520,mês!A:B,2,0)</f>
        <v>Agosto</v>
      </c>
      <c r="N1520" s="24" t="str">
        <f t="shared" si="99"/>
        <v xml:space="preserve">Diretoria </v>
      </c>
    </row>
    <row r="1521" spans="1:14" ht="57" customHeight="1" x14ac:dyDescent="0.2">
      <c r="A1521" s="24" t="s">
        <v>451</v>
      </c>
      <c r="B1521" s="25">
        <v>44783</v>
      </c>
      <c r="C1521" s="26">
        <v>3782</v>
      </c>
      <c r="D1521" s="26" t="s">
        <v>65</v>
      </c>
      <c r="E1521" s="27" t="s">
        <v>470</v>
      </c>
      <c r="F1521" s="28" t="s">
        <v>1954</v>
      </c>
      <c r="G1521" s="26" t="s">
        <v>68</v>
      </c>
      <c r="I1521" s="29">
        <v>3861.62</v>
      </c>
      <c r="J1521" s="29">
        <f t="shared" si="96"/>
        <v>0</v>
      </c>
      <c r="K1521" s="29">
        <f t="shared" si="97"/>
        <v>0</v>
      </c>
      <c r="L1521" s="24">
        <f t="shared" si="98"/>
        <v>8</v>
      </c>
      <c r="M1521" s="24" t="str">
        <f>VLOOKUP(L1521,mês!A:B,2,0)</f>
        <v>Agosto</v>
      </c>
      <c r="N1521" s="24" t="str">
        <f t="shared" si="99"/>
        <v xml:space="preserve">Diretoria </v>
      </c>
    </row>
    <row r="1522" spans="1:14" ht="57" customHeight="1" x14ac:dyDescent="0.2">
      <c r="A1522" s="24" t="s">
        <v>451</v>
      </c>
      <c r="B1522" s="25">
        <v>44783</v>
      </c>
      <c r="C1522" s="26">
        <v>3783</v>
      </c>
      <c r="D1522" s="26" t="s">
        <v>65</v>
      </c>
      <c r="E1522" s="27" t="s">
        <v>470</v>
      </c>
      <c r="F1522" s="28" t="s">
        <v>1955</v>
      </c>
      <c r="G1522" s="26" t="s">
        <v>68</v>
      </c>
      <c r="I1522" s="29">
        <v>3574.97</v>
      </c>
      <c r="J1522" s="29">
        <f t="shared" si="96"/>
        <v>0</v>
      </c>
      <c r="K1522" s="29">
        <f t="shared" si="97"/>
        <v>0</v>
      </c>
      <c r="L1522" s="24">
        <f t="shared" si="98"/>
        <v>8</v>
      </c>
      <c r="M1522" s="24" t="str">
        <f>VLOOKUP(L1522,mês!A:B,2,0)</f>
        <v>Agosto</v>
      </c>
      <c r="N1522" s="24" t="str">
        <f t="shared" si="99"/>
        <v xml:space="preserve">Diretoria </v>
      </c>
    </row>
    <row r="1523" spans="1:14" ht="57" customHeight="1" x14ac:dyDescent="0.2">
      <c r="A1523" s="24" t="s">
        <v>451</v>
      </c>
      <c r="B1523" s="25">
        <v>44783</v>
      </c>
      <c r="C1523" s="26">
        <v>3784</v>
      </c>
      <c r="D1523" s="26" t="s">
        <v>65</v>
      </c>
      <c r="E1523" s="27" t="s">
        <v>470</v>
      </c>
      <c r="F1523" s="28" t="s">
        <v>1956</v>
      </c>
      <c r="G1523" s="26" t="s">
        <v>68</v>
      </c>
      <c r="I1523" s="29">
        <v>722.78</v>
      </c>
      <c r="J1523" s="29">
        <f t="shared" si="96"/>
        <v>0</v>
      </c>
      <c r="K1523" s="29">
        <f t="shared" si="97"/>
        <v>0</v>
      </c>
      <c r="L1523" s="24">
        <f t="shared" si="98"/>
        <v>8</v>
      </c>
      <c r="M1523" s="24" t="str">
        <f>VLOOKUP(L1523,mês!A:B,2,0)</f>
        <v>Agosto</v>
      </c>
      <c r="N1523" s="24" t="str">
        <f t="shared" si="99"/>
        <v xml:space="preserve">Diretoria </v>
      </c>
    </row>
    <row r="1524" spans="1:14" ht="57" customHeight="1" x14ac:dyDescent="0.2">
      <c r="A1524" s="24" t="s">
        <v>451</v>
      </c>
      <c r="B1524" s="25">
        <v>44783</v>
      </c>
      <c r="C1524" s="26">
        <v>3786</v>
      </c>
      <c r="D1524" s="26" t="s">
        <v>65</v>
      </c>
      <c r="E1524" s="27" t="s">
        <v>470</v>
      </c>
      <c r="F1524" s="28" t="s">
        <v>1957</v>
      </c>
      <c r="G1524" s="26" t="s">
        <v>68</v>
      </c>
      <c r="I1524" s="29">
        <v>894.82</v>
      </c>
      <c r="J1524" s="29">
        <f t="shared" si="96"/>
        <v>0</v>
      </c>
      <c r="K1524" s="29">
        <f t="shared" si="97"/>
        <v>0</v>
      </c>
      <c r="L1524" s="24">
        <f t="shared" si="98"/>
        <v>8</v>
      </c>
      <c r="M1524" s="24" t="str">
        <f>VLOOKUP(L1524,mês!A:B,2,0)</f>
        <v>Agosto</v>
      </c>
      <c r="N1524" s="24" t="str">
        <f t="shared" si="99"/>
        <v xml:space="preserve">Diretoria </v>
      </c>
    </row>
    <row r="1525" spans="1:14" ht="57" customHeight="1" x14ac:dyDescent="0.2">
      <c r="A1525" s="24" t="s">
        <v>451</v>
      </c>
      <c r="B1525" s="25">
        <v>44783</v>
      </c>
      <c r="C1525" s="26">
        <v>3788</v>
      </c>
      <c r="D1525" s="26" t="s">
        <v>65</v>
      </c>
      <c r="E1525" s="27" t="s">
        <v>470</v>
      </c>
      <c r="F1525" s="28" t="s">
        <v>1958</v>
      </c>
      <c r="G1525" s="26" t="s">
        <v>68</v>
      </c>
      <c r="I1525" s="29">
        <v>2216</v>
      </c>
      <c r="J1525" s="29">
        <f t="shared" si="96"/>
        <v>0</v>
      </c>
      <c r="K1525" s="29">
        <f t="shared" si="97"/>
        <v>0</v>
      </c>
      <c r="L1525" s="24">
        <f t="shared" si="98"/>
        <v>8</v>
      </c>
      <c r="M1525" s="24" t="str">
        <f>VLOOKUP(L1525,mês!A:B,2,0)</f>
        <v>Agosto</v>
      </c>
      <c r="N1525" s="24" t="str">
        <f t="shared" si="99"/>
        <v xml:space="preserve">Diretoria </v>
      </c>
    </row>
    <row r="1526" spans="1:14" ht="57" customHeight="1" x14ac:dyDescent="0.2">
      <c r="A1526" s="24" t="s">
        <v>451</v>
      </c>
      <c r="B1526" s="25">
        <v>44783</v>
      </c>
      <c r="C1526" s="26">
        <v>3789</v>
      </c>
      <c r="D1526" s="26" t="s">
        <v>65</v>
      </c>
      <c r="E1526" s="27" t="s">
        <v>470</v>
      </c>
      <c r="F1526" s="28" t="s">
        <v>1959</v>
      </c>
      <c r="G1526" s="26" t="s">
        <v>68</v>
      </c>
      <c r="I1526" s="29">
        <v>2216</v>
      </c>
      <c r="J1526" s="29">
        <f t="shared" si="96"/>
        <v>0</v>
      </c>
      <c r="K1526" s="29">
        <f t="shared" si="97"/>
        <v>0</v>
      </c>
      <c r="L1526" s="24">
        <f t="shared" si="98"/>
        <v>8</v>
      </c>
      <c r="M1526" s="24" t="str">
        <f>VLOOKUP(L1526,mês!A:B,2,0)</f>
        <v>Agosto</v>
      </c>
      <c r="N1526" s="24" t="str">
        <f t="shared" si="99"/>
        <v xml:space="preserve">Diretoria </v>
      </c>
    </row>
    <row r="1527" spans="1:14" ht="57" customHeight="1" x14ac:dyDescent="0.2">
      <c r="A1527" s="24" t="s">
        <v>451</v>
      </c>
      <c r="B1527" s="25">
        <v>44783</v>
      </c>
      <c r="C1527" s="26">
        <v>3790</v>
      </c>
      <c r="D1527" s="26" t="s">
        <v>65</v>
      </c>
      <c r="E1527" s="27" t="s">
        <v>470</v>
      </c>
      <c r="F1527" s="28" t="s">
        <v>1960</v>
      </c>
      <c r="G1527" s="26" t="s">
        <v>68</v>
      </c>
      <c r="I1527" s="29">
        <v>986.25</v>
      </c>
      <c r="J1527" s="29">
        <f t="shared" si="96"/>
        <v>0</v>
      </c>
      <c r="K1527" s="29">
        <f t="shared" si="97"/>
        <v>0</v>
      </c>
      <c r="L1527" s="24">
        <f t="shared" si="98"/>
        <v>8</v>
      </c>
      <c r="M1527" s="24" t="str">
        <f>VLOOKUP(L1527,mês!A:B,2,0)</f>
        <v>Agosto</v>
      </c>
      <c r="N1527" s="24" t="str">
        <f t="shared" si="99"/>
        <v xml:space="preserve">Diretoria </v>
      </c>
    </row>
    <row r="1528" spans="1:14" ht="57" customHeight="1" x14ac:dyDescent="0.2">
      <c r="A1528" s="24" t="s">
        <v>451</v>
      </c>
      <c r="B1528" s="25">
        <v>44783</v>
      </c>
      <c r="C1528" s="26">
        <v>3791</v>
      </c>
      <c r="D1528" s="26" t="s">
        <v>65</v>
      </c>
      <c r="E1528" s="27" t="s">
        <v>470</v>
      </c>
      <c r="F1528" s="28" t="s">
        <v>1961</v>
      </c>
      <c r="G1528" s="26" t="s">
        <v>68</v>
      </c>
      <c r="I1528" s="29">
        <v>4395.7</v>
      </c>
      <c r="J1528" s="29">
        <f t="shared" si="96"/>
        <v>0</v>
      </c>
      <c r="K1528" s="29">
        <f t="shared" si="97"/>
        <v>0</v>
      </c>
      <c r="L1528" s="24">
        <f t="shared" si="98"/>
        <v>8</v>
      </c>
      <c r="M1528" s="24" t="str">
        <f>VLOOKUP(L1528,mês!A:B,2,0)</f>
        <v>Agosto</v>
      </c>
      <c r="N1528" s="24" t="str">
        <f t="shared" si="99"/>
        <v xml:space="preserve">Diretoria </v>
      </c>
    </row>
    <row r="1529" spans="1:14" ht="57" customHeight="1" x14ac:dyDescent="0.2">
      <c r="A1529" s="24" t="s">
        <v>451</v>
      </c>
      <c r="B1529" s="25">
        <v>44783</v>
      </c>
      <c r="C1529" s="26">
        <v>3792</v>
      </c>
      <c r="D1529" s="26" t="s">
        <v>65</v>
      </c>
      <c r="E1529" s="27" t="s">
        <v>470</v>
      </c>
      <c r="F1529" s="28" t="s">
        <v>1962</v>
      </c>
      <c r="G1529" s="26" t="s">
        <v>68</v>
      </c>
      <c r="I1529" s="29">
        <v>9041.25</v>
      </c>
      <c r="J1529" s="29">
        <f t="shared" si="96"/>
        <v>0</v>
      </c>
      <c r="K1529" s="29">
        <f t="shared" si="97"/>
        <v>0</v>
      </c>
      <c r="L1529" s="24">
        <f t="shared" si="98"/>
        <v>8</v>
      </c>
      <c r="M1529" s="24" t="str">
        <f>VLOOKUP(L1529,mês!A:B,2,0)</f>
        <v>Agosto</v>
      </c>
      <c r="N1529" s="24" t="str">
        <f t="shared" si="99"/>
        <v xml:space="preserve">Diretoria </v>
      </c>
    </row>
    <row r="1530" spans="1:14" ht="57" customHeight="1" x14ac:dyDescent="0.2">
      <c r="A1530" s="24" t="s">
        <v>451</v>
      </c>
      <c r="B1530" s="25">
        <v>44783</v>
      </c>
      <c r="C1530" s="26">
        <v>3795</v>
      </c>
      <c r="D1530" s="26" t="s">
        <v>65</v>
      </c>
      <c r="E1530" s="27" t="s">
        <v>470</v>
      </c>
      <c r="F1530" s="28" t="s">
        <v>1963</v>
      </c>
      <c r="G1530" s="26" t="s">
        <v>68</v>
      </c>
      <c r="I1530" s="29">
        <v>1223.6400000000001</v>
      </c>
      <c r="J1530" s="29">
        <f t="shared" si="96"/>
        <v>0</v>
      </c>
      <c r="K1530" s="29">
        <f t="shared" si="97"/>
        <v>0</v>
      </c>
      <c r="L1530" s="24">
        <f t="shared" si="98"/>
        <v>8</v>
      </c>
      <c r="M1530" s="24" t="str">
        <f>VLOOKUP(L1530,mês!A:B,2,0)</f>
        <v>Agosto</v>
      </c>
      <c r="N1530" s="24" t="str">
        <f t="shared" si="99"/>
        <v xml:space="preserve">Diretoria </v>
      </c>
    </row>
    <row r="1531" spans="1:14" ht="57" customHeight="1" x14ac:dyDescent="0.2">
      <c r="A1531" s="24" t="s">
        <v>451</v>
      </c>
      <c r="B1531" s="25">
        <v>44784</v>
      </c>
      <c r="C1531" s="26">
        <v>3796</v>
      </c>
      <c r="D1531" s="26" t="s">
        <v>65</v>
      </c>
      <c r="E1531" s="27" t="s">
        <v>470</v>
      </c>
      <c r="F1531" s="28" t="s">
        <v>1964</v>
      </c>
      <c r="G1531" s="26" t="s">
        <v>68</v>
      </c>
      <c r="I1531" s="29">
        <v>1573.72</v>
      </c>
      <c r="J1531" s="29">
        <f t="shared" si="96"/>
        <v>0</v>
      </c>
      <c r="K1531" s="29">
        <f t="shared" si="97"/>
        <v>0</v>
      </c>
      <c r="L1531" s="24">
        <f t="shared" si="98"/>
        <v>8</v>
      </c>
      <c r="M1531" s="24" t="str">
        <f>VLOOKUP(L1531,mês!A:B,2,0)</f>
        <v>Agosto</v>
      </c>
      <c r="N1531" s="24" t="str">
        <f t="shared" si="99"/>
        <v xml:space="preserve">Diretoria </v>
      </c>
    </row>
    <row r="1532" spans="1:14" ht="57" customHeight="1" x14ac:dyDescent="0.2">
      <c r="A1532" s="24" t="s">
        <v>451</v>
      </c>
      <c r="B1532" s="25">
        <v>44784</v>
      </c>
      <c r="C1532" s="26">
        <v>3797</v>
      </c>
      <c r="D1532" s="26" t="s">
        <v>65</v>
      </c>
      <c r="E1532" s="27" t="s">
        <v>470</v>
      </c>
      <c r="F1532" s="28" t="s">
        <v>1965</v>
      </c>
      <c r="G1532" s="26" t="s">
        <v>68</v>
      </c>
      <c r="I1532" s="29">
        <v>568</v>
      </c>
      <c r="J1532" s="29">
        <f t="shared" si="96"/>
        <v>0</v>
      </c>
      <c r="K1532" s="29">
        <f t="shared" si="97"/>
        <v>0</v>
      </c>
      <c r="L1532" s="24">
        <f t="shared" si="98"/>
        <v>8</v>
      </c>
      <c r="M1532" s="24" t="str">
        <f>VLOOKUP(L1532,mês!A:B,2,0)</f>
        <v>Agosto</v>
      </c>
      <c r="N1532" s="24" t="str">
        <f t="shared" si="99"/>
        <v xml:space="preserve">Diretoria </v>
      </c>
    </row>
    <row r="1533" spans="1:14" ht="57" customHeight="1" x14ac:dyDescent="0.2">
      <c r="A1533" s="24" t="s">
        <v>451</v>
      </c>
      <c r="B1533" s="25">
        <v>44784</v>
      </c>
      <c r="C1533" s="26">
        <v>3798</v>
      </c>
      <c r="D1533" s="26" t="s">
        <v>65</v>
      </c>
      <c r="E1533" s="27" t="s">
        <v>470</v>
      </c>
      <c r="F1533" s="28" t="s">
        <v>1966</v>
      </c>
      <c r="G1533" s="26" t="s">
        <v>68</v>
      </c>
      <c r="I1533" s="29">
        <v>504</v>
      </c>
      <c r="J1533" s="29">
        <f t="shared" si="96"/>
        <v>0</v>
      </c>
      <c r="K1533" s="29">
        <f t="shared" si="97"/>
        <v>0</v>
      </c>
      <c r="L1533" s="24">
        <f t="shared" si="98"/>
        <v>8</v>
      </c>
      <c r="M1533" s="24" t="str">
        <f>VLOOKUP(L1533,mês!A:B,2,0)</f>
        <v>Agosto</v>
      </c>
      <c r="N1533" s="24" t="str">
        <f t="shared" si="99"/>
        <v xml:space="preserve">Diretoria </v>
      </c>
    </row>
    <row r="1534" spans="1:14" ht="57" customHeight="1" x14ac:dyDescent="0.2">
      <c r="A1534" s="24" t="s">
        <v>451</v>
      </c>
      <c r="B1534" s="25">
        <v>44785</v>
      </c>
      <c r="C1534" s="26">
        <v>3801</v>
      </c>
      <c r="D1534" s="26" t="s">
        <v>65</v>
      </c>
      <c r="E1534" s="27" t="s">
        <v>470</v>
      </c>
      <c r="F1534" s="28" t="s">
        <v>1967</v>
      </c>
      <c r="G1534" s="26" t="s">
        <v>68</v>
      </c>
      <c r="I1534" s="29">
        <v>1194.27</v>
      </c>
      <c r="J1534" s="29">
        <f t="shared" si="96"/>
        <v>0</v>
      </c>
      <c r="K1534" s="29">
        <f t="shared" si="97"/>
        <v>0</v>
      </c>
      <c r="L1534" s="24">
        <f t="shared" si="98"/>
        <v>8</v>
      </c>
      <c r="M1534" s="24" t="str">
        <f>VLOOKUP(L1534,mês!A:B,2,0)</f>
        <v>Agosto</v>
      </c>
      <c r="N1534" s="24" t="str">
        <f t="shared" si="99"/>
        <v xml:space="preserve">Diretoria </v>
      </c>
    </row>
    <row r="1535" spans="1:14" ht="57" customHeight="1" x14ac:dyDescent="0.2">
      <c r="A1535" s="24" t="s">
        <v>451</v>
      </c>
      <c r="B1535" s="25">
        <v>44790</v>
      </c>
      <c r="C1535" s="26">
        <v>3805</v>
      </c>
      <c r="D1535" s="26" t="s">
        <v>65</v>
      </c>
      <c r="E1535" s="27" t="s">
        <v>66</v>
      </c>
      <c r="F1535" s="28" t="s">
        <v>1054</v>
      </c>
      <c r="G1535" s="26" t="s">
        <v>68</v>
      </c>
      <c r="I1535" s="29">
        <v>454.94</v>
      </c>
      <c r="J1535" s="29">
        <f t="shared" si="96"/>
        <v>0</v>
      </c>
      <c r="K1535" s="29">
        <f t="shared" si="97"/>
        <v>0</v>
      </c>
      <c r="L1535" s="24">
        <f t="shared" si="98"/>
        <v>8</v>
      </c>
      <c r="M1535" s="24" t="str">
        <f>VLOOKUP(L1535,mês!A:B,2,0)</f>
        <v>Agosto</v>
      </c>
      <c r="N1535" s="24" t="str">
        <f t="shared" si="99"/>
        <v xml:space="preserve">Diretoria </v>
      </c>
    </row>
    <row r="1536" spans="1:14" ht="57" customHeight="1" x14ac:dyDescent="0.2">
      <c r="A1536" s="24" t="s">
        <v>451</v>
      </c>
      <c r="B1536" s="25">
        <v>44791</v>
      </c>
      <c r="C1536" s="26">
        <v>3810</v>
      </c>
      <c r="D1536" s="26" t="s">
        <v>65</v>
      </c>
      <c r="E1536" s="27" t="s">
        <v>470</v>
      </c>
      <c r="F1536" s="28" t="s">
        <v>1968</v>
      </c>
      <c r="G1536" s="26" t="s">
        <v>68</v>
      </c>
      <c r="I1536" s="29">
        <v>981.58</v>
      </c>
      <c r="J1536" s="29">
        <f t="shared" si="96"/>
        <v>0</v>
      </c>
      <c r="K1536" s="29">
        <f t="shared" si="97"/>
        <v>0</v>
      </c>
      <c r="L1536" s="24">
        <f t="shared" si="98"/>
        <v>8</v>
      </c>
      <c r="M1536" s="24" t="str">
        <f>VLOOKUP(L1536,mês!A:B,2,0)</f>
        <v>Agosto</v>
      </c>
      <c r="N1536" s="24" t="str">
        <f t="shared" si="99"/>
        <v xml:space="preserve">Diretoria </v>
      </c>
    </row>
    <row r="1537" spans="1:14" ht="57" customHeight="1" x14ac:dyDescent="0.2">
      <c r="A1537" s="24" t="s">
        <v>451</v>
      </c>
      <c r="B1537" s="25">
        <v>44795</v>
      </c>
      <c r="C1537" s="26">
        <v>3812</v>
      </c>
      <c r="D1537" s="26" t="s">
        <v>65</v>
      </c>
      <c r="E1537" s="27" t="s">
        <v>470</v>
      </c>
      <c r="F1537" s="28" t="s">
        <v>1969</v>
      </c>
      <c r="G1537" s="26" t="s">
        <v>68</v>
      </c>
      <c r="I1537" s="29">
        <v>360</v>
      </c>
      <c r="J1537" s="29">
        <f t="shared" si="96"/>
        <v>0</v>
      </c>
      <c r="K1537" s="29">
        <f t="shared" si="97"/>
        <v>0</v>
      </c>
      <c r="L1537" s="24">
        <f t="shared" si="98"/>
        <v>8</v>
      </c>
      <c r="M1537" s="24" t="str">
        <f>VLOOKUP(L1537,mês!A:B,2,0)</f>
        <v>Agosto</v>
      </c>
      <c r="N1537" s="24" t="str">
        <f t="shared" si="99"/>
        <v xml:space="preserve">Diretoria </v>
      </c>
    </row>
    <row r="1538" spans="1:14" ht="57" customHeight="1" x14ac:dyDescent="0.2">
      <c r="A1538" s="24" t="s">
        <v>451</v>
      </c>
      <c r="B1538" s="25">
        <v>44797</v>
      </c>
      <c r="C1538" s="26">
        <v>3815</v>
      </c>
      <c r="D1538" s="26" t="s">
        <v>65</v>
      </c>
      <c r="E1538" s="27" t="s">
        <v>470</v>
      </c>
      <c r="F1538" s="28" t="s">
        <v>1970</v>
      </c>
      <c r="G1538" s="26" t="s">
        <v>68</v>
      </c>
      <c r="I1538" s="29">
        <v>1331</v>
      </c>
      <c r="J1538" s="29">
        <f t="shared" si="96"/>
        <v>0</v>
      </c>
      <c r="K1538" s="29">
        <f t="shared" si="97"/>
        <v>0</v>
      </c>
      <c r="L1538" s="24">
        <f t="shared" si="98"/>
        <v>8</v>
      </c>
      <c r="M1538" s="24" t="str">
        <f>VLOOKUP(L1538,mês!A:B,2,0)</f>
        <v>Agosto</v>
      </c>
      <c r="N1538" s="24" t="str">
        <f t="shared" si="99"/>
        <v xml:space="preserve">Diretoria </v>
      </c>
    </row>
    <row r="1539" spans="1:14" ht="57" customHeight="1" x14ac:dyDescent="0.2">
      <c r="A1539" s="24" t="s">
        <v>451</v>
      </c>
      <c r="B1539" s="25">
        <v>44798</v>
      </c>
      <c r="C1539" s="26">
        <v>3816</v>
      </c>
      <c r="D1539" s="26" t="s">
        <v>65</v>
      </c>
      <c r="E1539" s="27" t="s">
        <v>470</v>
      </c>
      <c r="F1539" s="28" t="s">
        <v>1971</v>
      </c>
      <c r="G1539" s="26" t="s">
        <v>68</v>
      </c>
      <c r="I1539" s="29">
        <v>2355.0300000000002</v>
      </c>
      <c r="J1539" s="29">
        <f t="shared" si="96"/>
        <v>0</v>
      </c>
      <c r="K1539" s="29">
        <f t="shared" si="97"/>
        <v>0</v>
      </c>
      <c r="L1539" s="24">
        <f t="shared" si="98"/>
        <v>8</v>
      </c>
      <c r="M1539" s="24" t="str">
        <f>VLOOKUP(L1539,mês!A:B,2,0)</f>
        <v>Agosto</v>
      </c>
      <c r="N1539" s="24" t="str">
        <f t="shared" si="99"/>
        <v xml:space="preserve">Diretoria </v>
      </c>
    </row>
    <row r="1540" spans="1:14" ht="57" customHeight="1" x14ac:dyDescent="0.2">
      <c r="A1540" s="24" t="s">
        <v>451</v>
      </c>
      <c r="B1540" s="25">
        <v>44806</v>
      </c>
      <c r="C1540" s="26">
        <v>3821</v>
      </c>
      <c r="D1540" s="26" t="s">
        <v>65</v>
      </c>
      <c r="E1540" s="27" t="s">
        <v>1899</v>
      </c>
      <c r="F1540" s="28" t="s">
        <v>1972</v>
      </c>
      <c r="G1540" s="26" t="s">
        <v>68</v>
      </c>
      <c r="I1540" s="29">
        <v>60888.71</v>
      </c>
      <c r="J1540" s="29">
        <f t="shared" si="96"/>
        <v>0</v>
      </c>
      <c r="K1540" s="29">
        <f t="shared" si="97"/>
        <v>0</v>
      </c>
      <c r="L1540" s="24">
        <f t="shared" si="98"/>
        <v>9</v>
      </c>
      <c r="M1540" s="24" t="str">
        <f>VLOOKUP(L1540,mês!A:B,2,0)</f>
        <v>Setembro</v>
      </c>
      <c r="N1540" s="24" t="str">
        <f t="shared" si="99"/>
        <v xml:space="preserve">Diretoria </v>
      </c>
    </row>
    <row r="1541" spans="1:14" ht="57" customHeight="1" x14ac:dyDescent="0.2">
      <c r="A1541" s="24" t="s">
        <v>451</v>
      </c>
      <c r="B1541" s="25">
        <v>44812</v>
      </c>
      <c r="C1541" s="26">
        <v>3822</v>
      </c>
      <c r="D1541" s="26" t="s">
        <v>65</v>
      </c>
      <c r="E1541" s="27" t="s">
        <v>470</v>
      </c>
      <c r="F1541" s="28" t="s">
        <v>1973</v>
      </c>
      <c r="G1541" s="26" t="s">
        <v>68</v>
      </c>
      <c r="I1541" s="29">
        <v>660.01</v>
      </c>
      <c r="J1541" s="29">
        <f t="shared" si="96"/>
        <v>0</v>
      </c>
      <c r="K1541" s="29">
        <f t="shared" si="97"/>
        <v>0</v>
      </c>
      <c r="L1541" s="24">
        <f t="shared" si="98"/>
        <v>9</v>
      </c>
      <c r="M1541" s="24" t="str">
        <f>VLOOKUP(L1541,mês!A:B,2,0)</f>
        <v>Setembro</v>
      </c>
      <c r="N1541" s="24" t="str">
        <f t="shared" si="99"/>
        <v xml:space="preserve">Diretoria </v>
      </c>
    </row>
    <row r="1542" spans="1:14" ht="57" customHeight="1" x14ac:dyDescent="0.2">
      <c r="A1542" s="24" t="s">
        <v>451</v>
      </c>
      <c r="B1542" s="25">
        <v>44812</v>
      </c>
      <c r="C1542" s="26">
        <v>3823</v>
      </c>
      <c r="D1542" s="26" t="s">
        <v>65</v>
      </c>
      <c r="E1542" s="27" t="s">
        <v>470</v>
      </c>
      <c r="F1542" s="28" t="s">
        <v>1974</v>
      </c>
      <c r="G1542" s="26" t="s">
        <v>68</v>
      </c>
      <c r="I1542" s="29">
        <v>13404.99</v>
      </c>
      <c r="J1542" s="29">
        <f t="shared" si="96"/>
        <v>0</v>
      </c>
      <c r="K1542" s="29">
        <f t="shared" si="97"/>
        <v>0</v>
      </c>
      <c r="L1542" s="24">
        <f t="shared" si="98"/>
        <v>9</v>
      </c>
      <c r="M1542" s="24" t="str">
        <f>VLOOKUP(L1542,mês!A:B,2,0)</f>
        <v>Setembro</v>
      </c>
      <c r="N1542" s="24" t="str">
        <f t="shared" si="99"/>
        <v xml:space="preserve">Diretoria </v>
      </c>
    </row>
    <row r="1543" spans="1:14" ht="57" customHeight="1" x14ac:dyDescent="0.2">
      <c r="A1543" s="24" t="s">
        <v>451</v>
      </c>
      <c r="B1543" s="25">
        <v>44812</v>
      </c>
      <c r="C1543" s="26">
        <v>3824</v>
      </c>
      <c r="D1543" s="26" t="s">
        <v>179</v>
      </c>
      <c r="E1543" s="27" t="s">
        <v>1899</v>
      </c>
      <c r="F1543" s="28" t="s">
        <v>1975</v>
      </c>
      <c r="G1543" s="26" t="s">
        <v>68</v>
      </c>
      <c r="I1543" s="29">
        <v>115593.77</v>
      </c>
      <c r="J1543" s="29">
        <f t="shared" si="96"/>
        <v>0</v>
      </c>
      <c r="K1543" s="29">
        <f t="shared" si="97"/>
        <v>0</v>
      </c>
      <c r="L1543" s="24">
        <f t="shared" si="98"/>
        <v>9</v>
      </c>
      <c r="M1543" s="24" t="str">
        <f>VLOOKUP(L1543,mês!A:B,2,0)</f>
        <v>Setembro</v>
      </c>
      <c r="N1543" s="24" t="str">
        <f t="shared" si="99"/>
        <v xml:space="preserve">Diretoria </v>
      </c>
    </row>
    <row r="1544" spans="1:14" ht="57" customHeight="1" x14ac:dyDescent="0.2">
      <c r="A1544" s="24" t="s">
        <v>451</v>
      </c>
      <c r="B1544" s="25">
        <v>44813</v>
      </c>
      <c r="C1544" s="26">
        <v>3825</v>
      </c>
      <c r="D1544" s="26" t="s">
        <v>65</v>
      </c>
      <c r="E1544" s="27" t="s">
        <v>470</v>
      </c>
      <c r="F1544" s="28" t="s">
        <v>1976</v>
      </c>
      <c r="G1544" s="26" t="s">
        <v>68</v>
      </c>
      <c r="I1544" s="29">
        <v>17712</v>
      </c>
      <c r="J1544" s="29">
        <f t="shared" si="96"/>
        <v>0</v>
      </c>
      <c r="K1544" s="29">
        <f t="shared" si="97"/>
        <v>0</v>
      </c>
      <c r="L1544" s="24">
        <f t="shared" si="98"/>
        <v>9</v>
      </c>
      <c r="M1544" s="24" t="str">
        <f>VLOOKUP(L1544,mês!A:B,2,0)</f>
        <v>Setembro</v>
      </c>
      <c r="N1544" s="24" t="str">
        <f t="shared" si="99"/>
        <v xml:space="preserve">Diretoria </v>
      </c>
    </row>
    <row r="1545" spans="1:14" ht="57" customHeight="1" x14ac:dyDescent="0.2">
      <c r="A1545" s="24" t="s">
        <v>451</v>
      </c>
      <c r="B1545" s="25">
        <v>44826</v>
      </c>
      <c r="C1545" s="26">
        <v>3830</v>
      </c>
      <c r="D1545" s="26" t="s">
        <v>65</v>
      </c>
      <c r="E1545" s="27" t="s">
        <v>1799</v>
      </c>
      <c r="F1545" s="28" t="s">
        <v>1977</v>
      </c>
      <c r="G1545" s="26" t="s">
        <v>68</v>
      </c>
      <c r="I1545" s="29">
        <v>2290</v>
      </c>
      <c r="J1545" s="29">
        <f t="shared" si="96"/>
        <v>0</v>
      </c>
      <c r="K1545" s="29">
        <f t="shared" si="97"/>
        <v>0</v>
      </c>
      <c r="L1545" s="24">
        <f t="shared" si="98"/>
        <v>9</v>
      </c>
      <c r="M1545" s="24" t="str">
        <f>VLOOKUP(L1545,mês!A:B,2,0)</f>
        <v>Setembro</v>
      </c>
      <c r="N1545" s="24" t="str">
        <f t="shared" si="99"/>
        <v xml:space="preserve">Diretoria </v>
      </c>
    </row>
    <row r="1546" spans="1:14" ht="57" customHeight="1" x14ac:dyDescent="0.2">
      <c r="A1546" s="24" t="s">
        <v>451</v>
      </c>
      <c r="B1546" s="25">
        <v>44832</v>
      </c>
      <c r="C1546" s="26">
        <v>3832</v>
      </c>
      <c r="D1546" s="26" t="s">
        <v>65</v>
      </c>
      <c r="E1546" s="27" t="s">
        <v>415</v>
      </c>
      <c r="F1546" s="28" t="s">
        <v>1978</v>
      </c>
      <c r="G1546" s="26" t="s">
        <v>68</v>
      </c>
      <c r="I1546" s="29">
        <v>111.34</v>
      </c>
      <c r="J1546" s="29">
        <f t="shared" si="96"/>
        <v>0</v>
      </c>
      <c r="K1546" s="29">
        <f t="shared" si="97"/>
        <v>0</v>
      </c>
      <c r="L1546" s="24">
        <f t="shared" si="98"/>
        <v>9</v>
      </c>
      <c r="M1546" s="24" t="str">
        <f>VLOOKUP(L1546,mês!A:B,2,0)</f>
        <v>Setembro</v>
      </c>
      <c r="N1546" s="24" t="str">
        <f t="shared" si="99"/>
        <v xml:space="preserve">Diretoria </v>
      </c>
    </row>
    <row r="1547" spans="1:14" ht="57" customHeight="1" x14ac:dyDescent="0.2">
      <c r="A1547" s="24" t="s">
        <v>451</v>
      </c>
      <c r="B1547" s="25">
        <v>44845</v>
      </c>
      <c r="C1547" s="26">
        <v>3841</v>
      </c>
      <c r="D1547" s="26" t="s">
        <v>65</v>
      </c>
      <c r="E1547" s="27" t="s">
        <v>470</v>
      </c>
      <c r="F1547" s="28" t="s">
        <v>1979</v>
      </c>
      <c r="G1547" s="26" t="s">
        <v>68</v>
      </c>
      <c r="I1547" s="29">
        <v>546.1</v>
      </c>
      <c r="J1547" s="29">
        <f t="shared" si="96"/>
        <v>0</v>
      </c>
      <c r="K1547" s="29">
        <f t="shared" si="97"/>
        <v>0</v>
      </c>
      <c r="L1547" s="24">
        <f t="shared" si="98"/>
        <v>10</v>
      </c>
      <c r="M1547" s="24" t="str">
        <f>VLOOKUP(L1547,mês!A:B,2,0)</f>
        <v>Outubro</v>
      </c>
      <c r="N1547" s="24" t="str">
        <f t="shared" si="99"/>
        <v xml:space="preserve">Diretoria </v>
      </c>
    </row>
    <row r="1548" spans="1:14" ht="57" customHeight="1" x14ac:dyDescent="0.2">
      <c r="A1548" s="24" t="s">
        <v>451</v>
      </c>
      <c r="B1548" s="25">
        <v>44845</v>
      </c>
      <c r="C1548" s="26">
        <v>3842</v>
      </c>
      <c r="D1548" s="26" t="s">
        <v>65</v>
      </c>
      <c r="E1548" s="27" t="s">
        <v>470</v>
      </c>
      <c r="F1548" s="28" t="s">
        <v>1980</v>
      </c>
      <c r="G1548" s="26" t="s">
        <v>68</v>
      </c>
      <c r="I1548" s="29">
        <v>649.03</v>
      </c>
      <c r="J1548" s="29">
        <f t="shared" si="96"/>
        <v>0</v>
      </c>
      <c r="K1548" s="29">
        <f t="shared" si="97"/>
        <v>0</v>
      </c>
      <c r="L1548" s="24">
        <f t="shared" si="98"/>
        <v>10</v>
      </c>
      <c r="M1548" s="24" t="str">
        <f>VLOOKUP(L1548,mês!A:B,2,0)</f>
        <v>Outubro</v>
      </c>
      <c r="N1548" s="24" t="str">
        <f t="shared" si="99"/>
        <v xml:space="preserve">Diretoria </v>
      </c>
    </row>
    <row r="1549" spans="1:14" ht="57" customHeight="1" x14ac:dyDescent="0.2">
      <c r="A1549" s="24" t="s">
        <v>451</v>
      </c>
      <c r="B1549" s="25">
        <v>44845</v>
      </c>
      <c r="C1549" s="26">
        <v>3843</v>
      </c>
      <c r="D1549" s="26" t="s">
        <v>65</v>
      </c>
      <c r="E1549" s="27" t="s">
        <v>470</v>
      </c>
      <c r="F1549" s="28" t="s">
        <v>1981</v>
      </c>
      <c r="G1549" s="26" t="s">
        <v>68</v>
      </c>
      <c r="I1549" s="29">
        <v>1417.25</v>
      </c>
      <c r="J1549" s="29">
        <f t="shared" si="96"/>
        <v>0</v>
      </c>
      <c r="K1549" s="29">
        <f t="shared" si="97"/>
        <v>0</v>
      </c>
      <c r="L1549" s="24">
        <f t="shared" si="98"/>
        <v>10</v>
      </c>
      <c r="M1549" s="24" t="str">
        <f>VLOOKUP(L1549,mês!A:B,2,0)</f>
        <v>Outubro</v>
      </c>
      <c r="N1549" s="24" t="str">
        <f t="shared" si="99"/>
        <v xml:space="preserve">Diretoria </v>
      </c>
    </row>
    <row r="1550" spans="1:14" ht="57" customHeight="1" x14ac:dyDescent="0.2">
      <c r="A1550" s="24" t="s">
        <v>451</v>
      </c>
      <c r="B1550" s="25">
        <v>44845</v>
      </c>
      <c r="C1550" s="26">
        <v>3845</v>
      </c>
      <c r="D1550" s="26" t="s">
        <v>179</v>
      </c>
      <c r="E1550" s="27" t="s">
        <v>1899</v>
      </c>
      <c r="F1550" s="28" t="s">
        <v>1982</v>
      </c>
      <c r="G1550" s="26" t="s">
        <v>68</v>
      </c>
      <c r="I1550" s="29">
        <v>33844.61</v>
      </c>
      <c r="J1550" s="29">
        <f t="shared" si="96"/>
        <v>0</v>
      </c>
      <c r="K1550" s="29">
        <f t="shared" si="97"/>
        <v>0</v>
      </c>
      <c r="L1550" s="24">
        <f t="shared" si="98"/>
        <v>10</v>
      </c>
      <c r="M1550" s="24" t="str">
        <f>VLOOKUP(L1550,mês!A:B,2,0)</f>
        <v>Outubro</v>
      </c>
      <c r="N1550" s="24" t="str">
        <f t="shared" si="99"/>
        <v xml:space="preserve">Diretoria </v>
      </c>
    </row>
    <row r="1551" spans="1:14" ht="57" customHeight="1" x14ac:dyDescent="0.2">
      <c r="A1551" s="24" t="s">
        <v>451</v>
      </c>
      <c r="B1551" s="25">
        <v>44847</v>
      </c>
      <c r="C1551" s="26">
        <v>3846</v>
      </c>
      <c r="D1551" s="26" t="s">
        <v>65</v>
      </c>
      <c r="E1551" s="27" t="s">
        <v>1983</v>
      </c>
      <c r="F1551" s="28" t="s">
        <v>1984</v>
      </c>
      <c r="G1551" s="26" t="s">
        <v>68</v>
      </c>
      <c r="I1551" s="29">
        <v>2740</v>
      </c>
      <c r="J1551" s="29">
        <f t="shared" si="96"/>
        <v>0</v>
      </c>
      <c r="K1551" s="29">
        <f t="shared" si="97"/>
        <v>0</v>
      </c>
      <c r="L1551" s="24">
        <f t="shared" si="98"/>
        <v>10</v>
      </c>
      <c r="M1551" s="24" t="str">
        <f>VLOOKUP(L1551,mês!A:B,2,0)</f>
        <v>Outubro</v>
      </c>
      <c r="N1551" s="24" t="str">
        <f t="shared" si="99"/>
        <v xml:space="preserve">Diretoria </v>
      </c>
    </row>
    <row r="1552" spans="1:14" ht="57" customHeight="1" x14ac:dyDescent="0.2">
      <c r="A1552" s="24" t="s">
        <v>451</v>
      </c>
      <c r="B1552" s="25">
        <v>44847</v>
      </c>
      <c r="C1552" s="26">
        <v>3847</v>
      </c>
      <c r="D1552" s="26" t="s">
        <v>65</v>
      </c>
      <c r="E1552" s="27" t="s">
        <v>1585</v>
      </c>
      <c r="F1552" s="28" t="s">
        <v>1985</v>
      </c>
      <c r="G1552" s="26" t="s">
        <v>68</v>
      </c>
      <c r="I1552" s="29">
        <v>540</v>
      </c>
      <c r="J1552" s="29">
        <f t="shared" si="96"/>
        <v>0</v>
      </c>
      <c r="K1552" s="29">
        <f t="shared" si="97"/>
        <v>0</v>
      </c>
      <c r="L1552" s="24">
        <f t="shared" si="98"/>
        <v>10</v>
      </c>
      <c r="M1552" s="24" t="str">
        <f>VLOOKUP(L1552,mês!A:B,2,0)</f>
        <v>Outubro</v>
      </c>
      <c r="N1552" s="24" t="str">
        <f t="shared" si="99"/>
        <v xml:space="preserve">Diretoria </v>
      </c>
    </row>
    <row r="1553" spans="1:14" ht="57" customHeight="1" x14ac:dyDescent="0.2">
      <c r="A1553" s="24" t="s">
        <v>451</v>
      </c>
      <c r="B1553" s="25">
        <v>44848</v>
      </c>
      <c r="C1553" s="26">
        <v>3853</v>
      </c>
      <c r="D1553" s="26" t="s">
        <v>65</v>
      </c>
      <c r="E1553" s="27" t="s">
        <v>1986</v>
      </c>
      <c r="F1553" s="28" t="s">
        <v>1987</v>
      </c>
      <c r="G1553" s="26" t="s">
        <v>68</v>
      </c>
      <c r="I1553" s="29">
        <v>6542</v>
      </c>
      <c r="J1553" s="29">
        <f t="shared" si="96"/>
        <v>0</v>
      </c>
      <c r="K1553" s="29">
        <f t="shared" si="97"/>
        <v>0</v>
      </c>
      <c r="L1553" s="24">
        <f t="shared" si="98"/>
        <v>10</v>
      </c>
      <c r="M1553" s="24" t="str">
        <f>VLOOKUP(L1553,mês!A:B,2,0)</f>
        <v>Outubro</v>
      </c>
      <c r="N1553" s="24" t="str">
        <f t="shared" si="99"/>
        <v xml:space="preserve">Diretoria </v>
      </c>
    </row>
    <row r="1554" spans="1:14" ht="57" customHeight="1" x14ac:dyDescent="0.2">
      <c r="A1554" s="24" t="s">
        <v>451</v>
      </c>
      <c r="B1554" s="25">
        <v>44851</v>
      </c>
      <c r="C1554" s="26">
        <v>3858</v>
      </c>
      <c r="D1554" s="26" t="s">
        <v>65</v>
      </c>
      <c r="E1554" s="27" t="s">
        <v>66</v>
      </c>
      <c r="F1554" s="28" t="s">
        <v>1988</v>
      </c>
      <c r="G1554" s="26" t="s">
        <v>68</v>
      </c>
      <c r="I1554" s="29">
        <v>3498.42</v>
      </c>
      <c r="J1554" s="29">
        <f t="shared" si="96"/>
        <v>0</v>
      </c>
      <c r="K1554" s="29">
        <f t="shared" si="97"/>
        <v>0</v>
      </c>
      <c r="L1554" s="24">
        <f t="shared" si="98"/>
        <v>10</v>
      </c>
      <c r="M1554" s="24" t="str">
        <f>VLOOKUP(L1554,mês!A:B,2,0)</f>
        <v>Outubro</v>
      </c>
      <c r="N1554" s="24" t="str">
        <f t="shared" si="99"/>
        <v xml:space="preserve">Diretoria </v>
      </c>
    </row>
    <row r="1555" spans="1:14" ht="57" customHeight="1" x14ac:dyDescent="0.2">
      <c r="A1555" s="24" t="s">
        <v>451</v>
      </c>
      <c r="B1555" s="25">
        <v>44853</v>
      </c>
      <c r="C1555" s="26">
        <v>3861</v>
      </c>
      <c r="D1555" s="26" t="s">
        <v>65</v>
      </c>
      <c r="E1555" s="27" t="s">
        <v>1899</v>
      </c>
      <c r="F1555" s="28" t="s">
        <v>1989</v>
      </c>
      <c r="G1555" s="26" t="s">
        <v>68</v>
      </c>
      <c r="I1555" s="29">
        <v>10146.209999999999</v>
      </c>
      <c r="J1555" s="29">
        <f t="shared" si="96"/>
        <v>0</v>
      </c>
      <c r="K1555" s="29">
        <f t="shared" si="97"/>
        <v>0</v>
      </c>
      <c r="L1555" s="24">
        <f t="shared" si="98"/>
        <v>10</v>
      </c>
      <c r="M1555" s="24" t="str">
        <f>VLOOKUP(L1555,mês!A:B,2,0)</f>
        <v>Outubro</v>
      </c>
      <c r="N1555" s="24" t="str">
        <f t="shared" si="99"/>
        <v xml:space="preserve">Diretoria </v>
      </c>
    </row>
    <row r="1556" spans="1:14" ht="57" customHeight="1" x14ac:dyDescent="0.2">
      <c r="A1556" s="24" t="s">
        <v>451</v>
      </c>
      <c r="B1556" s="25">
        <v>44861</v>
      </c>
      <c r="C1556" s="26">
        <v>3868</v>
      </c>
      <c r="D1556" s="26" t="s">
        <v>65</v>
      </c>
      <c r="E1556" s="27" t="s">
        <v>1899</v>
      </c>
      <c r="F1556" s="28" t="s">
        <v>1990</v>
      </c>
      <c r="G1556" s="26" t="s">
        <v>68</v>
      </c>
      <c r="I1556" s="29">
        <v>10461.61</v>
      </c>
      <c r="J1556" s="29">
        <f t="shared" si="96"/>
        <v>0</v>
      </c>
      <c r="K1556" s="29">
        <f t="shared" si="97"/>
        <v>0</v>
      </c>
      <c r="L1556" s="24">
        <f t="shared" si="98"/>
        <v>10</v>
      </c>
      <c r="M1556" s="24" t="str">
        <f>VLOOKUP(L1556,mês!A:B,2,0)</f>
        <v>Outubro</v>
      </c>
      <c r="N1556" s="24" t="str">
        <f t="shared" si="99"/>
        <v xml:space="preserve">Diretoria </v>
      </c>
    </row>
    <row r="1557" spans="1:14" ht="57" customHeight="1" x14ac:dyDescent="0.2">
      <c r="A1557" s="24" t="s">
        <v>451</v>
      </c>
      <c r="B1557" s="25">
        <v>44874</v>
      </c>
      <c r="C1557" s="26">
        <v>3874</v>
      </c>
      <c r="D1557" s="26" t="s">
        <v>65</v>
      </c>
      <c r="E1557" s="27" t="s">
        <v>1899</v>
      </c>
      <c r="F1557" s="28" t="s">
        <v>1991</v>
      </c>
      <c r="G1557" s="26" t="s">
        <v>68</v>
      </c>
      <c r="I1557" s="29">
        <v>10461.61</v>
      </c>
      <c r="J1557" s="29">
        <f t="shared" si="96"/>
        <v>0</v>
      </c>
      <c r="K1557" s="29">
        <f t="shared" si="97"/>
        <v>0</v>
      </c>
      <c r="L1557" s="24">
        <f t="shared" si="98"/>
        <v>11</v>
      </c>
      <c r="M1557" s="24" t="str">
        <f>VLOOKUP(L1557,mês!A:B,2,0)</f>
        <v>Novembro</v>
      </c>
      <c r="N1557" s="24" t="str">
        <f t="shared" si="99"/>
        <v xml:space="preserve">Diretoria </v>
      </c>
    </row>
    <row r="1558" spans="1:14" ht="57" customHeight="1" x14ac:dyDescent="0.2">
      <c r="A1558" s="24" t="s">
        <v>451</v>
      </c>
      <c r="B1558" s="25">
        <v>44875</v>
      </c>
      <c r="C1558" s="26">
        <v>3876</v>
      </c>
      <c r="D1558" s="26" t="s">
        <v>65</v>
      </c>
      <c r="E1558" s="27" t="s">
        <v>470</v>
      </c>
      <c r="F1558" s="28" t="s">
        <v>1992</v>
      </c>
      <c r="G1558" s="26" t="s">
        <v>68</v>
      </c>
      <c r="I1558" s="29">
        <v>1864</v>
      </c>
      <c r="J1558" s="29">
        <f t="shared" si="96"/>
        <v>0</v>
      </c>
      <c r="K1558" s="29">
        <f t="shared" si="97"/>
        <v>0</v>
      </c>
      <c r="L1558" s="24">
        <f t="shared" si="98"/>
        <v>11</v>
      </c>
      <c r="M1558" s="24" t="str">
        <f>VLOOKUP(L1558,mês!A:B,2,0)</f>
        <v>Novembro</v>
      </c>
      <c r="N1558" s="24" t="str">
        <f t="shared" si="99"/>
        <v xml:space="preserve">Diretoria </v>
      </c>
    </row>
    <row r="1559" spans="1:14" ht="57" customHeight="1" x14ac:dyDescent="0.2">
      <c r="A1559" s="24" t="s">
        <v>451</v>
      </c>
      <c r="B1559" s="25">
        <v>44895</v>
      </c>
      <c r="C1559" s="26">
        <v>3887</v>
      </c>
      <c r="D1559" s="26" t="s">
        <v>65</v>
      </c>
      <c r="E1559" s="27" t="s">
        <v>462</v>
      </c>
      <c r="F1559" s="28" t="s">
        <v>1993</v>
      </c>
      <c r="G1559" s="26" t="s">
        <v>68</v>
      </c>
      <c r="I1559" s="29">
        <v>861.84</v>
      </c>
      <c r="J1559" s="29">
        <f t="shared" si="96"/>
        <v>0</v>
      </c>
      <c r="K1559" s="29">
        <f t="shared" si="97"/>
        <v>0</v>
      </c>
      <c r="L1559" s="24">
        <f t="shared" si="98"/>
        <v>11</v>
      </c>
      <c r="M1559" s="24" t="str">
        <f>VLOOKUP(L1559,mês!A:B,2,0)</f>
        <v>Novembro</v>
      </c>
      <c r="N1559" s="24" t="str">
        <f t="shared" si="99"/>
        <v xml:space="preserve">Diretoria </v>
      </c>
    </row>
    <row r="1560" spans="1:14" ht="57" customHeight="1" x14ac:dyDescent="0.2">
      <c r="A1560" s="24" t="s">
        <v>451</v>
      </c>
      <c r="B1560" s="25">
        <v>44896</v>
      </c>
      <c r="C1560" s="26">
        <v>3889</v>
      </c>
      <c r="D1560" s="26" t="s">
        <v>65</v>
      </c>
      <c r="E1560" s="27" t="s">
        <v>455</v>
      </c>
      <c r="F1560" s="28" t="s">
        <v>1994</v>
      </c>
      <c r="G1560" s="26" t="s">
        <v>68</v>
      </c>
      <c r="I1560" s="29">
        <v>25664.35</v>
      </c>
      <c r="J1560" s="29">
        <f t="shared" si="96"/>
        <v>0</v>
      </c>
      <c r="K1560" s="29">
        <f t="shared" si="97"/>
        <v>0</v>
      </c>
      <c r="L1560" s="24">
        <f t="shared" si="98"/>
        <v>12</v>
      </c>
      <c r="M1560" s="24" t="str">
        <f>VLOOKUP(L1560,mês!A:B,2,0)</f>
        <v>Dezembro</v>
      </c>
      <c r="N1560" s="24" t="str">
        <f t="shared" si="99"/>
        <v xml:space="preserve">Diretoria </v>
      </c>
    </row>
    <row r="1561" spans="1:14" ht="57" customHeight="1" x14ac:dyDescent="0.2">
      <c r="A1561" s="24" t="s">
        <v>451</v>
      </c>
      <c r="B1561" s="25">
        <v>44896</v>
      </c>
      <c r="C1561" s="26">
        <v>3890</v>
      </c>
      <c r="D1561" s="26" t="s">
        <v>65</v>
      </c>
      <c r="E1561" s="27" t="s">
        <v>455</v>
      </c>
      <c r="F1561" s="28" t="s">
        <v>1995</v>
      </c>
      <c r="G1561" s="26" t="s">
        <v>68</v>
      </c>
      <c r="I1561" s="29">
        <v>40.85</v>
      </c>
      <c r="J1561" s="29">
        <f t="shared" si="96"/>
        <v>0</v>
      </c>
      <c r="K1561" s="29">
        <f t="shared" si="97"/>
        <v>0</v>
      </c>
      <c r="L1561" s="24">
        <f t="shared" si="98"/>
        <v>12</v>
      </c>
      <c r="M1561" s="24" t="str">
        <f>VLOOKUP(L1561,mês!A:B,2,0)</f>
        <v>Dezembro</v>
      </c>
      <c r="N1561" s="24" t="str">
        <f t="shared" si="99"/>
        <v xml:space="preserve">Diretoria </v>
      </c>
    </row>
    <row r="1562" spans="1:14" ht="57" customHeight="1" x14ac:dyDescent="0.2">
      <c r="A1562" s="24" t="s">
        <v>451</v>
      </c>
      <c r="B1562" s="25">
        <v>44897</v>
      </c>
      <c r="C1562" s="26">
        <v>3892</v>
      </c>
      <c r="D1562" s="26" t="s">
        <v>65</v>
      </c>
      <c r="E1562" s="27" t="s">
        <v>1899</v>
      </c>
      <c r="F1562" s="28" t="s">
        <v>1996</v>
      </c>
      <c r="G1562" s="26" t="s">
        <v>68</v>
      </c>
      <c r="I1562" s="29">
        <v>10461.61</v>
      </c>
      <c r="J1562" s="29">
        <f t="shared" si="96"/>
        <v>0</v>
      </c>
      <c r="K1562" s="29">
        <f t="shared" si="97"/>
        <v>0</v>
      </c>
      <c r="L1562" s="24">
        <f t="shared" si="98"/>
        <v>12</v>
      </c>
      <c r="M1562" s="24" t="str">
        <f>VLOOKUP(L1562,mês!A:B,2,0)</f>
        <v>Dezembro</v>
      </c>
      <c r="N1562" s="24" t="str">
        <f t="shared" si="99"/>
        <v xml:space="preserve">Diretoria </v>
      </c>
    </row>
    <row r="1563" spans="1:14" ht="57" customHeight="1" x14ac:dyDescent="0.2">
      <c r="A1563" s="24" t="s">
        <v>451</v>
      </c>
      <c r="B1563" s="25">
        <v>44903</v>
      </c>
      <c r="C1563" s="26">
        <v>3898</v>
      </c>
      <c r="D1563" s="26" t="s">
        <v>65</v>
      </c>
      <c r="E1563" s="27" t="s">
        <v>1899</v>
      </c>
      <c r="F1563" s="28" t="s">
        <v>1997</v>
      </c>
      <c r="G1563" s="26" t="s">
        <v>68</v>
      </c>
      <c r="I1563" s="29">
        <v>30306.880000000001</v>
      </c>
      <c r="J1563" s="29">
        <f t="shared" si="96"/>
        <v>0</v>
      </c>
      <c r="K1563" s="29">
        <f t="shared" si="97"/>
        <v>0</v>
      </c>
      <c r="L1563" s="24">
        <f t="shared" si="98"/>
        <v>12</v>
      </c>
      <c r="M1563" s="24" t="str">
        <f>VLOOKUP(L1563,mês!A:B,2,0)</f>
        <v>Dezembro</v>
      </c>
      <c r="N1563" s="24" t="str">
        <f t="shared" si="99"/>
        <v xml:space="preserve">Diretoria </v>
      </c>
    </row>
    <row r="1564" spans="1:14" ht="57" customHeight="1" x14ac:dyDescent="0.2">
      <c r="A1564" s="24" t="s">
        <v>451</v>
      </c>
      <c r="B1564" s="25">
        <v>44908</v>
      </c>
      <c r="C1564" s="26">
        <v>3899</v>
      </c>
      <c r="D1564" s="26" t="s">
        <v>65</v>
      </c>
      <c r="E1564" s="27" t="s">
        <v>1899</v>
      </c>
      <c r="F1564" s="28" t="s">
        <v>1998</v>
      </c>
      <c r="G1564" s="26" t="s">
        <v>68</v>
      </c>
      <c r="I1564" s="29">
        <v>3204.59</v>
      </c>
      <c r="J1564" s="29">
        <f t="shared" si="96"/>
        <v>0</v>
      </c>
      <c r="K1564" s="29">
        <f t="shared" si="97"/>
        <v>0</v>
      </c>
      <c r="L1564" s="24">
        <f t="shared" si="98"/>
        <v>12</v>
      </c>
      <c r="M1564" s="24" t="str">
        <f>VLOOKUP(L1564,mês!A:B,2,0)</f>
        <v>Dezembro</v>
      </c>
      <c r="N1564" s="24" t="str">
        <f t="shared" si="99"/>
        <v xml:space="preserve">Diretoria </v>
      </c>
    </row>
    <row r="1565" spans="1:14" ht="57" customHeight="1" x14ac:dyDescent="0.2">
      <c r="A1565" s="24" t="s">
        <v>451</v>
      </c>
      <c r="B1565" s="25">
        <v>44908</v>
      </c>
      <c r="C1565" s="26">
        <v>3900</v>
      </c>
      <c r="D1565" s="26" t="s">
        <v>65</v>
      </c>
      <c r="E1565" s="27" t="s">
        <v>1999</v>
      </c>
      <c r="F1565" s="28" t="s">
        <v>2000</v>
      </c>
      <c r="G1565" s="26" t="s">
        <v>68</v>
      </c>
      <c r="I1565" s="29">
        <v>35611.57</v>
      </c>
      <c r="J1565" s="29">
        <f t="shared" si="96"/>
        <v>0</v>
      </c>
      <c r="K1565" s="29">
        <f t="shared" si="97"/>
        <v>0</v>
      </c>
      <c r="L1565" s="24">
        <f t="shared" si="98"/>
        <v>12</v>
      </c>
      <c r="M1565" s="24" t="str">
        <f>VLOOKUP(L1565,mês!A:B,2,0)</f>
        <v>Dezembro</v>
      </c>
      <c r="N1565" s="24" t="str">
        <f t="shared" si="99"/>
        <v xml:space="preserve">Diretoria </v>
      </c>
    </row>
    <row r="1566" spans="1:14" ht="57" customHeight="1" x14ac:dyDescent="0.2">
      <c r="A1566" s="24" t="s">
        <v>451</v>
      </c>
      <c r="B1566" s="25">
        <v>44917</v>
      </c>
      <c r="C1566" s="26">
        <v>3901</v>
      </c>
      <c r="D1566" s="26" t="s">
        <v>65</v>
      </c>
      <c r="E1566" s="27" t="s">
        <v>1899</v>
      </c>
      <c r="F1566" s="28" t="s">
        <v>2001</v>
      </c>
      <c r="G1566" s="26" t="s">
        <v>68</v>
      </c>
      <c r="I1566" s="29">
        <v>9590.9599999999991</v>
      </c>
      <c r="J1566" s="29">
        <f t="shared" si="96"/>
        <v>0</v>
      </c>
      <c r="K1566" s="29">
        <f t="shared" si="97"/>
        <v>0</v>
      </c>
      <c r="L1566" s="24">
        <f t="shared" si="98"/>
        <v>12</v>
      </c>
      <c r="M1566" s="24" t="str">
        <f>VLOOKUP(L1566,mês!A:B,2,0)</f>
        <v>Dezembro</v>
      </c>
      <c r="N1566" s="24" t="str">
        <f t="shared" si="99"/>
        <v xml:space="preserve">Diretoria </v>
      </c>
    </row>
    <row r="1567" spans="1:14" ht="57" customHeight="1" x14ac:dyDescent="0.2">
      <c r="A1567" s="24" t="s">
        <v>1029</v>
      </c>
      <c r="B1567" s="25">
        <v>44582</v>
      </c>
      <c r="C1567" s="26">
        <v>3540</v>
      </c>
      <c r="D1567" s="26" t="s">
        <v>65</v>
      </c>
      <c r="E1567" s="27" t="s">
        <v>1896</v>
      </c>
      <c r="F1567" s="28" t="s">
        <v>2002</v>
      </c>
      <c r="G1567" s="26" t="s">
        <v>68</v>
      </c>
      <c r="I1567" s="29">
        <v>633761</v>
      </c>
      <c r="J1567" s="29">
        <f t="shared" si="96"/>
        <v>0</v>
      </c>
      <c r="K1567" s="29">
        <f t="shared" si="97"/>
        <v>0</v>
      </c>
      <c r="L1567" s="24">
        <f t="shared" si="98"/>
        <v>1</v>
      </c>
      <c r="M1567" s="24" t="str">
        <f>VLOOKUP(L1567,mês!A:B,2,0)</f>
        <v>Janeiro</v>
      </c>
      <c r="N1567" s="24" t="str">
        <f t="shared" si="99"/>
        <v xml:space="preserve">Diretoria </v>
      </c>
    </row>
    <row r="1568" spans="1:14" ht="57" customHeight="1" x14ac:dyDescent="0.2">
      <c r="A1568" s="24" t="s">
        <v>1029</v>
      </c>
      <c r="B1568" s="25">
        <v>44781</v>
      </c>
      <c r="C1568" s="26">
        <v>3747</v>
      </c>
      <c r="D1568" s="26" t="s">
        <v>65</v>
      </c>
      <c r="E1568" s="27" t="s">
        <v>415</v>
      </c>
      <c r="F1568" s="28" t="s">
        <v>415</v>
      </c>
      <c r="G1568" s="26" t="s">
        <v>68</v>
      </c>
      <c r="I1568" s="29">
        <v>-5719.52</v>
      </c>
      <c r="J1568" s="29">
        <f t="shared" si="96"/>
        <v>0</v>
      </c>
      <c r="K1568" s="29">
        <f t="shared" si="97"/>
        <v>0</v>
      </c>
      <c r="L1568" s="24">
        <f t="shared" si="98"/>
        <v>8</v>
      </c>
      <c r="M1568" s="24" t="str">
        <f>VLOOKUP(L1568,mês!A:B,2,0)</f>
        <v>Agosto</v>
      </c>
      <c r="N1568" s="24" t="str">
        <f t="shared" si="99"/>
        <v xml:space="preserve">Diretoria </v>
      </c>
    </row>
    <row r="1569" spans="1:14" ht="57" customHeight="1" x14ac:dyDescent="0.2">
      <c r="A1569" s="24" t="s">
        <v>1029</v>
      </c>
      <c r="B1569" s="25">
        <v>44851</v>
      </c>
      <c r="C1569" s="26">
        <v>3855</v>
      </c>
      <c r="D1569" s="26" t="s">
        <v>65</v>
      </c>
      <c r="E1569" s="27" t="s">
        <v>66</v>
      </c>
      <c r="F1569" s="28" t="s">
        <v>2003</v>
      </c>
      <c r="G1569" s="26" t="s">
        <v>68</v>
      </c>
      <c r="I1569" s="29">
        <v>22.94</v>
      </c>
      <c r="J1569" s="29">
        <f t="shared" si="96"/>
        <v>0</v>
      </c>
      <c r="K1569" s="29">
        <f t="shared" si="97"/>
        <v>0</v>
      </c>
      <c r="L1569" s="24">
        <f t="shared" si="98"/>
        <v>10</v>
      </c>
      <c r="M1569" s="24" t="str">
        <f>VLOOKUP(L1569,mês!A:B,2,0)</f>
        <v>Outubro</v>
      </c>
      <c r="N1569" s="24" t="str">
        <f t="shared" si="99"/>
        <v xml:space="preserve">Diretoria </v>
      </c>
    </row>
    <row r="1570" spans="1:14" ht="57" customHeight="1" x14ac:dyDescent="0.2">
      <c r="A1570" s="24" t="s">
        <v>1029</v>
      </c>
      <c r="B1570" s="25">
        <v>44851</v>
      </c>
      <c r="C1570" s="26">
        <v>3859</v>
      </c>
      <c r="D1570" s="26" t="s">
        <v>65</v>
      </c>
      <c r="E1570" s="27" t="s">
        <v>415</v>
      </c>
      <c r="F1570" s="28" t="s">
        <v>2004</v>
      </c>
      <c r="G1570" s="26" t="s">
        <v>68</v>
      </c>
      <c r="I1570" s="29">
        <v>445.44</v>
      </c>
      <c r="J1570" s="29">
        <f t="shared" si="96"/>
        <v>0</v>
      </c>
      <c r="K1570" s="29">
        <f t="shared" si="97"/>
        <v>0</v>
      </c>
      <c r="L1570" s="24">
        <f t="shared" si="98"/>
        <v>10</v>
      </c>
      <c r="M1570" s="24" t="str">
        <f>VLOOKUP(L1570,mês!A:B,2,0)</f>
        <v>Outubro</v>
      </c>
      <c r="N1570" s="24" t="str">
        <f t="shared" si="99"/>
        <v xml:space="preserve">Diretoria </v>
      </c>
    </row>
    <row r="1571" spans="1:14" ht="57" customHeight="1" x14ac:dyDescent="0.2">
      <c r="A1571" s="24" t="s">
        <v>1029</v>
      </c>
      <c r="B1571" s="25">
        <v>44851</v>
      </c>
      <c r="C1571" s="26">
        <v>3860</v>
      </c>
      <c r="D1571" s="26" t="s">
        <v>65</v>
      </c>
      <c r="E1571" s="27" t="s">
        <v>66</v>
      </c>
      <c r="F1571" s="28" t="s">
        <v>2005</v>
      </c>
      <c r="G1571" s="26" t="s">
        <v>68</v>
      </c>
      <c r="I1571" s="29">
        <v>563.13</v>
      </c>
      <c r="J1571" s="29">
        <f t="shared" si="96"/>
        <v>0</v>
      </c>
      <c r="K1571" s="29">
        <f t="shared" si="97"/>
        <v>0</v>
      </c>
      <c r="L1571" s="24">
        <f t="shared" si="98"/>
        <v>10</v>
      </c>
      <c r="M1571" s="24" t="str">
        <f>VLOOKUP(L1571,mês!A:B,2,0)</f>
        <v>Outubro</v>
      </c>
      <c r="N1571" s="24" t="str">
        <f t="shared" si="99"/>
        <v xml:space="preserve">Diretoria </v>
      </c>
    </row>
    <row r="1572" spans="1:14" ht="57" customHeight="1" x14ac:dyDescent="0.2">
      <c r="A1572" s="24" t="s">
        <v>1029</v>
      </c>
      <c r="B1572" s="25">
        <v>44860</v>
      </c>
      <c r="C1572" s="26">
        <v>3863</v>
      </c>
      <c r="D1572" s="26" t="s">
        <v>65</v>
      </c>
      <c r="E1572" s="27" t="s">
        <v>152</v>
      </c>
      <c r="F1572" s="28" t="s">
        <v>2006</v>
      </c>
      <c r="G1572" s="26" t="s">
        <v>68</v>
      </c>
      <c r="I1572" s="29">
        <v>6971.15</v>
      </c>
      <c r="J1572" s="29">
        <f t="shared" si="96"/>
        <v>0</v>
      </c>
      <c r="K1572" s="29">
        <f t="shared" si="97"/>
        <v>0</v>
      </c>
      <c r="L1572" s="24">
        <f t="shared" si="98"/>
        <v>10</v>
      </c>
      <c r="M1572" s="24" t="str">
        <f>VLOOKUP(L1572,mês!A:B,2,0)</f>
        <v>Outubro</v>
      </c>
      <c r="N1572" s="24" t="str">
        <f t="shared" si="99"/>
        <v xml:space="preserve">Diretoria </v>
      </c>
    </row>
    <row r="1573" spans="1:14" ht="57" customHeight="1" x14ac:dyDescent="0.2">
      <c r="A1573" s="24" t="s">
        <v>1029</v>
      </c>
      <c r="B1573" s="25">
        <v>44861</v>
      </c>
      <c r="C1573" s="26">
        <v>3866</v>
      </c>
      <c r="D1573" s="26" t="s">
        <v>65</v>
      </c>
      <c r="E1573" s="27" t="s">
        <v>66</v>
      </c>
      <c r="F1573" s="28" t="s">
        <v>2007</v>
      </c>
      <c r="G1573" s="26" t="s">
        <v>68</v>
      </c>
      <c r="I1573" s="29">
        <v>23589</v>
      </c>
      <c r="J1573" s="29">
        <f t="shared" si="96"/>
        <v>0</v>
      </c>
      <c r="K1573" s="29">
        <f t="shared" si="97"/>
        <v>0</v>
      </c>
      <c r="L1573" s="24">
        <f t="shared" si="98"/>
        <v>10</v>
      </c>
      <c r="M1573" s="24" t="str">
        <f>VLOOKUP(L1573,mês!A:B,2,0)</f>
        <v>Outubro</v>
      </c>
      <c r="N1573" s="24" t="str">
        <f t="shared" si="99"/>
        <v xml:space="preserve">Diretoria </v>
      </c>
    </row>
    <row r="1574" spans="1:14" ht="57" customHeight="1" x14ac:dyDescent="0.2">
      <c r="A1574" s="24" t="s">
        <v>1029</v>
      </c>
      <c r="B1574" s="25">
        <v>44873</v>
      </c>
      <c r="C1574" s="26">
        <v>3871</v>
      </c>
      <c r="D1574" s="26" t="s">
        <v>65</v>
      </c>
      <c r="E1574" s="27" t="s">
        <v>848</v>
      </c>
      <c r="F1574" s="28" t="s">
        <v>2008</v>
      </c>
      <c r="G1574" s="26" t="s">
        <v>68</v>
      </c>
      <c r="I1574" s="29">
        <v>1450</v>
      </c>
      <c r="J1574" s="29">
        <f t="shared" si="96"/>
        <v>0</v>
      </c>
      <c r="K1574" s="29">
        <f t="shared" si="97"/>
        <v>0</v>
      </c>
      <c r="L1574" s="24">
        <f t="shared" si="98"/>
        <v>11</v>
      </c>
      <c r="M1574" s="24" t="str">
        <f>VLOOKUP(L1574,mês!A:B,2,0)</f>
        <v>Novembro</v>
      </c>
      <c r="N1574" s="24" t="str">
        <f t="shared" si="99"/>
        <v xml:space="preserve">Diretoria </v>
      </c>
    </row>
    <row r="1575" spans="1:14" ht="57" customHeight="1" x14ac:dyDescent="0.2">
      <c r="A1575" s="24" t="s">
        <v>1029</v>
      </c>
      <c r="B1575" s="25">
        <v>44873</v>
      </c>
      <c r="C1575" s="26">
        <v>3872</v>
      </c>
      <c r="D1575" s="26" t="s">
        <v>65</v>
      </c>
      <c r="E1575" s="27" t="s">
        <v>848</v>
      </c>
      <c r="F1575" s="28" t="s">
        <v>2009</v>
      </c>
      <c r="G1575" s="26" t="s">
        <v>68</v>
      </c>
      <c r="I1575" s="29">
        <v>1110</v>
      </c>
      <c r="J1575" s="29">
        <f t="shared" si="96"/>
        <v>0</v>
      </c>
      <c r="K1575" s="29">
        <f t="shared" si="97"/>
        <v>0</v>
      </c>
      <c r="L1575" s="24">
        <f t="shared" si="98"/>
        <v>11</v>
      </c>
      <c r="M1575" s="24" t="str">
        <f>VLOOKUP(L1575,mês!A:B,2,0)</f>
        <v>Novembro</v>
      </c>
      <c r="N1575" s="24" t="str">
        <f t="shared" si="99"/>
        <v xml:space="preserve">Diretoria </v>
      </c>
    </row>
    <row r="1576" spans="1:14" ht="57" customHeight="1" x14ac:dyDescent="0.2">
      <c r="A1576" s="24" t="s">
        <v>1029</v>
      </c>
      <c r="B1576" s="25">
        <v>44897</v>
      </c>
      <c r="C1576" s="26">
        <v>3893</v>
      </c>
      <c r="D1576" s="26" t="s">
        <v>65</v>
      </c>
      <c r="E1576" s="27" t="s">
        <v>260</v>
      </c>
      <c r="F1576" s="28" t="s">
        <v>2010</v>
      </c>
      <c r="G1576" s="26" t="s">
        <v>68</v>
      </c>
      <c r="I1576" s="29">
        <v>35926.769999999997</v>
      </c>
      <c r="J1576" s="29">
        <f t="shared" si="96"/>
        <v>0</v>
      </c>
      <c r="K1576" s="29">
        <f t="shared" si="97"/>
        <v>0</v>
      </c>
      <c r="L1576" s="24">
        <f t="shared" si="98"/>
        <v>12</v>
      </c>
      <c r="M1576" s="24" t="str">
        <f>VLOOKUP(L1576,mês!A:B,2,0)</f>
        <v>Dezembro</v>
      </c>
      <c r="N1576" s="24" t="str">
        <f t="shared" si="99"/>
        <v xml:space="preserve">Diretoria </v>
      </c>
    </row>
    <row r="1577" spans="1:14" ht="57" customHeight="1" x14ac:dyDescent="0.2">
      <c r="A1577" s="24" t="s">
        <v>1068</v>
      </c>
      <c r="B1577" s="25">
        <v>44582</v>
      </c>
      <c r="C1577" s="26">
        <v>3539</v>
      </c>
      <c r="D1577" s="26" t="s">
        <v>65</v>
      </c>
      <c r="E1577" s="27" t="s">
        <v>1896</v>
      </c>
      <c r="F1577" s="28" t="s">
        <v>2002</v>
      </c>
      <c r="G1577" s="26" t="s">
        <v>68</v>
      </c>
      <c r="I1577" s="29">
        <v>108375</v>
      </c>
      <c r="J1577" s="29">
        <f t="shared" si="96"/>
        <v>0</v>
      </c>
      <c r="K1577" s="29">
        <f t="shared" si="97"/>
        <v>0</v>
      </c>
      <c r="L1577" s="24">
        <f t="shared" si="98"/>
        <v>1</v>
      </c>
      <c r="M1577" s="24" t="str">
        <f>VLOOKUP(L1577,mês!A:B,2,0)</f>
        <v>Janeiro</v>
      </c>
      <c r="N1577" s="24" t="str">
        <f t="shared" si="99"/>
        <v xml:space="preserve">Diretoria </v>
      </c>
    </row>
    <row r="1578" spans="1:14" ht="57" customHeight="1" x14ac:dyDescent="0.2">
      <c r="A1578" s="24" t="s">
        <v>1068</v>
      </c>
      <c r="B1578" s="25">
        <v>44790</v>
      </c>
      <c r="C1578" s="26">
        <v>3809</v>
      </c>
      <c r="D1578" s="26" t="s">
        <v>65</v>
      </c>
      <c r="E1578" s="27" t="s">
        <v>415</v>
      </c>
      <c r="F1578" s="28" t="s">
        <v>415</v>
      </c>
      <c r="G1578" s="26" t="s">
        <v>68</v>
      </c>
      <c r="I1578" s="29">
        <v>504</v>
      </c>
      <c r="J1578" s="29">
        <f t="shared" si="96"/>
        <v>0</v>
      </c>
      <c r="K1578" s="29">
        <f t="shared" si="97"/>
        <v>0</v>
      </c>
      <c r="L1578" s="24">
        <f t="shared" si="98"/>
        <v>8</v>
      </c>
      <c r="M1578" s="24" t="str">
        <f>VLOOKUP(L1578,mês!A:B,2,0)</f>
        <v>Agosto</v>
      </c>
      <c r="N1578" s="24" t="str">
        <f t="shared" si="99"/>
        <v xml:space="preserve">Diretoria </v>
      </c>
    </row>
    <row r="1579" spans="1:14" ht="57" customHeight="1" x14ac:dyDescent="0.2">
      <c r="A1579" s="24" t="s">
        <v>1084</v>
      </c>
      <c r="B1579" s="25">
        <v>44610</v>
      </c>
      <c r="C1579" s="26">
        <v>3657</v>
      </c>
      <c r="D1579" s="26" t="s">
        <v>213</v>
      </c>
      <c r="E1579" s="27" t="s">
        <v>196</v>
      </c>
      <c r="F1579" s="28" t="s">
        <v>503</v>
      </c>
      <c r="G1579" s="26" t="s">
        <v>68</v>
      </c>
      <c r="I1579" s="29">
        <v>21853.83</v>
      </c>
      <c r="J1579" s="29">
        <f t="shared" si="96"/>
        <v>0</v>
      </c>
      <c r="K1579" s="29">
        <f t="shared" si="97"/>
        <v>0</v>
      </c>
      <c r="L1579" s="24">
        <f t="shared" si="98"/>
        <v>2</v>
      </c>
      <c r="M1579" s="24" t="str">
        <f>VLOOKUP(L1579,mês!A:B,2,0)</f>
        <v>Fevereiro</v>
      </c>
      <c r="N1579" s="24" t="str">
        <f t="shared" si="99"/>
        <v xml:space="preserve">RINF </v>
      </c>
    </row>
    <row r="1580" spans="1:14" ht="57" customHeight="1" x14ac:dyDescent="0.2">
      <c r="A1580" s="24" t="s">
        <v>1090</v>
      </c>
      <c r="B1580" s="25">
        <v>44610</v>
      </c>
      <c r="C1580" s="26">
        <v>3653</v>
      </c>
      <c r="D1580" s="26" t="s">
        <v>146</v>
      </c>
      <c r="E1580" s="27" t="s">
        <v>196</v>
      </c>
      <c r="F1580" s="28" t="s">
        <v>503</v>
      </c>
      <c r="G1580" s="26" t="s">
        <v>68</v>
      </c>
      <c r="I1580" s="29">
        <v>19668.439999999999</v>
      </c>
      <c r="J1580" s="29">
        <f t="shared" si="96"/>
        <v>0</v>
      </c>
      <c r="K1580" s="29">
        <f t="shared" si="97"/>
        <v>0</v>
      </c>
      <c r="L1580" s="24">
        <f t="shared" si="98"/>
        <v>2</v>
      </c>
      <c r="M1580" s="24" t="str">
        <f>VLOOKUP(L1580,mês!A:B,2,0)</f>
        <v>Fevereiro</v>
      </c>
      <c r="N1580" s="24" t="str">
        <f t="shared" si="99"/>
        <v xml:space="preserve">RINF </v>
      </c>
    </row>
    <row r="1581" spans="1:14" ht="57" customHeight="1" x14ac:dyDescent="0.2">
      <c r="A1581" s="24" t="s">
        <v>1090</v>
      </c>
      <c r="B1581" s="25">
        <v>44851</v>
      </c>
      <c r="C1581" s="26">
        <v>3857</v>
      </c>
      <c r="D1581" s="26" t="s">
        <v>146</v>
      </c>
      <c r="E1581" s="27" t="s">
        <v>66</v>
      </c>
      <c r="F1581" s="28" t="s">
        <v>2011</v>
      </c>
      <c r="G1581" s="26" t="s">
        <v>68</v>
      </c>
      <c r="I1581" s="29">
        <v>3498.42</v>
      </c>
      <c r="J1581" s="29">
        <f t="shared" si="96"/>
        <v>0</v>
      </c>
      <c r="K1581" s="29">
        <f t="shared" si="97"/>
        <v>0</v>
      </c>
      <c r="L1581" s="24">
        <f t="shared" si="98"/>
        <v>10</v>
      </c>
      <c r="M1581" s="24" t="str">
        <f>VLOOKUP(L1581,mês!A:B,2,0)</f>
        <v>Outubro</v>
      </c>
      <c r="N1581" s="24" t="str">
        <f t="shared" si="99"/>
        <v xml:space="preserve">RINF </v>
      </c>
    </row>
    <row r="1582" spans="1:14" ht="57" customHeight="1" x14ac:dyDescent="0.2">
      <c r="A1582" s="24" t="s">
        <v>1100</v>
      </c>
      <c r="B1582" s="25">
        <v>44610</v>
      </c>
      <c r="C1582" s="26">
        <v>3654</v>
      </c>
      <c r="D1582" s="26" t="s">
        <v>268</v>
      </c>
      <c r="E1582" s="27" t="s">
        <v>196</v>
      </c>
      <c r="F1582" s="28" t="s">
        <v>503</v>
      </c>
      <c r="G1582" s="26" t="s">
        <v>68</v>
      </c>
      <c r="I1582" s="29">
        <v>22946.52</v>
      </c>
      <c r="J1582" s="29">
        <f t="shared" ref="J1582:J1645" si="100">IF(G1582="Não",0,H1582)</f>
        <v>0</v>
      </c>
      <c r="K1582" s="29">
        <f t="shared" ref="K1582:K1645" si="101">IF(G1582="Não",H1582,0)</f>
        <v>0</v>
      </c>
      <c r="L1582" s="24">
        <f t="shared" ref="L1582:L1645" si="102">MONTH(B1582)</f>
        <v>2</v>
      </c>
      <c r="M1582" s="24" t="str">
        <f>VLOOKUP(L1582,mês!A:B,2,0)</f>
        <v>Fevereiro</v>
      </c>
      <c r="N1582" s="24" t="str">
        <f t="shared" ref="N1582:N1645" si="103">LEFT(A1582,SEARCH("-",A1582)-1)</f>
        <v xml:space="preserve">RINF </v>
      </c>
    </row>
    <row r="1583" spans="1:14" ht="57" customHeight="1" x14ac:dyDescent="0.2">
      <c r="A1583" s="24" t="s">
        <v>1108</v>
      </c>
      <c r="B1583" s="25">
        <v>44610</v>
      </c>
      <c r="C1583" s="26">
        <v>3658</v>
      </c>
      <c r="D1583" s="26" t="s">
        <v>151</v>
      </c>
      <c r="E1583" s="27" t="s">
        <v>196</v>
      </c>
      <c r="F1583" s="28" t="s">
        <v>503</v>
      </c>
      <c r="G1583" s="26" t="s">
        <v>68</v>
      </c>
      <c r="I1583" s="29">
        <v>27317.279999999999</v>
      </c>
      <c r="J1583" s="29">
        <f t="shared" si="100"/>
        <v>0</v>
      </c>
      <c r="K1583" s="29">
        <f t="shared" si="101"/>
        <v>0</v>
      </c>
      <c r="L1583" s="24">
        <f t="shared" si="102"/>
        <v>2</v>
      </c>
      <c r="M1583" s="24" t="str">
        <f>VLOOKUP(L1583,mês!A:B,2,0)</f>
        <v>Fevereiro</v>
      </c>
      <c r="N1583" s="24" t="str">
        <f t="shared" si="103"/>
        <v xml:space="preserve">RINF </v>
      </c>
    </row>
    <row r="1584" spans="1:14" ht="57" customHeight="1" x14ac:dyDescent="0.2">
      <c r="A1584" s="24" t="s">
        <v>1108</v>
      </c>
      <c r="B1584" s="25">
        <v>44832</v>
      </c>
      <c r="C1584" s="26">
        <v>3834</v>
      </c>
      <c r="D1584" s="26" t="s">
        <v>151</v>
      </c>
      <c r="E1584" s="27" t="s">
        <v>415</v>
      </c>
      <c r="F1584" s="28" t="s">
        <v>2012</v>
      </c>
      <c r="G1584" s="26" t="s">
        <v>68</v>
      </c>
      <c r="I1584" s="29">
        <v>33.9</v>
      </c>
      <c r="J1584" s="29">
        <f t="shared" si="100"/>
        <v>0</v>
      </c>
      <c r="K1584" s="29">
        <f t="shared" si="101"/>
        <v>0</v>
      </c>
      <c r="L1584" s="24">
        <f t="shared" si="102"/>
        <v>9</v>
      </c>
      <c r="M1584" s="24" t="str">
        <f>VLOOKUP(L1584,mês!A:B,2,0)</f>
        <v>Setembro</v>
      </c>
      <c r="N1584" s="24" t="str">
        <f t="shared" si="103"/>
        <v xml:space="preserve">RINF </v>
      </c>
    </row>
    <row r="1585" spans="1:14" ht="57" customHeight="1" x14ac:dyDescent="0.2">
      <c r="A1585" s="24" t="s">
        <v>1115</v>
      </c>
      <c r="B1585" s="25">
        <v>44610</v>
      </c>
      <c r="C1585" s="26">
        <v>3656</v>
      </c>
      <c r="D1585" s="26" t="s">
        <v>133</v>
      </c>
      <c r="E1585" s="27" t="s">
        <v>196</v>
      </c>
      <c r="F1585" s="28" t="s">
        <v>503</v>
      </c>
      <c r="G1585" s="26" t="s">
        <v>68</v>
      </c>
      <c r="I1585" s="29">
        <v>17483.060000000001</v>
      </c>
      <c r="J1585" s="29">
        <f t="shared" si="100"/>
        <v>0</v>
      </c>
      <c r="K1585" s="29">
        <f t="shared" si="101"/>
        <v>0</v>
      </c>
      <c r="L1585" s="24">
        <f t="shared" si="102"/>
        <v>2</v>
      </c>
      <c r="M1585" s="24" t="str">
        <f>VLOOKUP(L1585,mês!A:B,2,0)</f>
        <v>Fevereiro</v>
      </c>
      <c r="N1585" s="24" t="str">
        <f t="shared" si="103"/>
        <v xml:space="preserve">RINF </v>
      </c>
    </row>
    <row r="1586" spans="1:14" ht="57" customHeight="1" x14ac:dyDescent="0.2">
      <c r="A1586" s="24" t="s">
        <v>1115</v>
      </c>
      <c r="B1586" s="25">
        <v>44832</v>
      </c>
      <c r="C1586" s="26">
        <v>3833</v>
      </c>
      <c r="D1586" s="26" t="s">
        <v>133</v>
      </c>
      <c r="E1586" s="27" t="s">
        <v>415</v>
      </c>
      <c r="F1586" s="28" t="s">
        <v>2013</v>
      </c>
      <c r="G1586" s="26" t="s">
        <v>68</v>
      </c>
      <c r="I1586" s="29">
        <v>77.44</v>
      </c>
      <c r="J1586" s="29">
        <f t="shared" si="100"/>
        <v>0</v>
      </c>
      <c r="K1586" s="29">
        <f t="shared" si="101"/>
        <v>0</v>
      </c>
      <c r="L1586" s="24">
        <f t="shared" si="102"/>
        <v>9</v>
      </c>
      <c r="M1586" s="24" t="str">
        <f>VLOOKUP(L1586,mês!A:B,2,0)</f>
        <v>Setembro</v>
      </c>
      <c r="N1586" s="24" t="str">
        <f t="shared" si="103"/>
        <v xml:space="preserve">RINF </v>
      </c>
    </row>
    <row r="1587" spans="1:14" ht="57" customHeight="1" x14ac:dyDescent="0.2">
      <c r="A1587" s="24" t="s">
        <v>2014</v>
      </c>
      <c r="B1587" s="25">
        <v>44851</v>
      </c>
      <c r="C1587" s="26">
        <v>3856</v>
      </c>
      <c r="D1587" s="26" t="s">
        <v>65</v>
      </c>
      <c r="E1587" s="27" t="s">
        <v>1785</v>
      </c>
      <c r="F1587" s="28" t="s">
        <v>2015</v>
      </c>
      <c r="G1587" s="26" t="s">
        <v>68</v>
      </c>
      <c r="I1587" s="29">
        <v>2500</v>
      </c>
      <c r="J1587" s="29">
        <f t="shared" si="100"/>
        <v>0</v>
      </c>
      <c r="K1587" s="29">
        <f t="shared" si="101"/>
        <v>0</v>
      </c>
      <c r="L1587" s="24">
        <f t="shared" si="102"/>
        <v>10</v>
      </c>
      <c r="M1587" s="24" t="str">
        <f>VLOOKUP(L1587,mês!A:B,2,0)</f>
        <v>Outubro</v>
      </c>
      <c r="N1587" s="24" t="str">
        <f t="shared" si="103"/>
        <v xml:space="preserve">RD </v>
      </c>
    </row>
    <row r="1588" spans="1:14" ht="57" customHeight="1" x14ac:dyDescent="0.2">
      <c r="A1588" s="24" t="s">
        <v>1118</v>
      </c>
      <c r="B1588" s="25">
        <v>44610</v>
      </c>
      <c r="C1588" s="26">
        <v>3649</v>
      </c>
      <c r="D1588" s="26" t="s">
        <v>176</v>
      </c>
      <c r="E1588" s="27" t="s">
        <v>196</v>
      </c>
      <c r="F1588" s="28" t="s">
        <v>503</v>
      </c>
      <c r="G1588" s="26" t="s">
        <v>68</v>
      </c>
      <c r="I1588" s="29">
        <v>30035.45</v>
      </c>
      <c r="J1588" s="29">
        <f t="shared" si="100"/>
        <v>0</v>
      </c>
      <c r="K1588" s="29">
        <f t="shared" si="101"/>
        <v>0</v>
      </c>
      <c r="L1588" s="24">
        <f t="shared" si="102"/>
        <v>2</v>
      </c>
      <c r="M1588" s="24" t="str">
        <f>VLOOKUP(L1588,mês!A:B,2,0)</f>
        <v>Fevereiro</v>
      </c>
      <c r="N1588" s="24" t="str">
        <f t="shared" si="103"/>
        <v xml:space="preserve">RORÇ </v>
      </c>
    </row>
    <row r="1589" spans="1:14" ht="57" customHeight="1" x14ac:dyDescent="0.2">
      <c r="A1589" s="24" t="s">
        <v>1151</v>
      </c>
      <c r="B1589" s="25">
        <v>44610</v>
      </c>
      <c r="C1589" s="26">
        <v>3655</v>
      </c>
      <c r="D1589" s="26" t="s">
        <v>176</v>
      </c>
      <c r="E1589" s="27" t="s">
        <v>196</v>
      </c>
      <c r="F1589" s="28" t="s">
        <v>503</v>
      </c>
      <c r="G1589" s="26" t="s">
        <v>68</v>
      </c>
      <c r="I1589" s="29">
        <v>17483.060000000001</v>
      </c>
      <c r="J1589" s="29">
        <f t="shared" si="100"/>
        <v>0</v>
      </c>
      <c r="K1589" s="29">
        <f t="shared" si="101"/>
        <v>0</v>
      </c>
      <c r="L1589" s="24">
        <f t="shared" si="102"/>
        <v>2</v>
      </c>
      <c r="M1589" s="24" t="str">
        <f>VLOOKUP(L1589,mês!A:B,2,0)</f>
        <v>Fevereiro</v>
      </c>
      <c r="N1589" s="24" t="str">
        <f t="shared" si="103"/>
        <v xml:space="preserve">RINF </v>
      </c>
    </row>
    <row r="1590" spans="1:14" ht="57" customHeight="1" x14ac:dyDescent="0.2">
      <c r="A1590" s="24" t="s">
        <v>1151</v>
      </c>
      <c r="B1590" s="25">
        <v>44790</v>
      </c>
      <c r="C1590" s="26">
        <v>3804</v>
      </c>
      <c r="D1590" s="26" t="s">
        <v>65</v>
      </c>
      <c r="E1590" s="27" t="s">
        <v>66</v>
      </c>
      <c r="F1590" s="28" t="s">
        <v>1054</v>
      </c>
      <c r="G1590" s="26" t="s">
        <v>68</v>
      </c>
      <c r="I1590" s="29">
        <v>454.94</v>
      </c>
      <c r="J1590" s="29">
        <f t="shared" si="100"/>
        <v>0</v>
      </c>
      <c r="K1590" s="29">
        <f t="shared" si="101"/>
        <v>0</v>
      </c>
      <c r="L1590" s="24">
        <f t="shared" si="102"/>
        <v>8</v>
      </c>
      <c r="M1590" s="24" t="str">
        <f>VLOOKUP(L1590,mês!A:B,2,0)</f>
        <v>Agosto</v>
      </c>
      <c r="N1590" s="24" t="str">
        <f t="shared" si="103"/>
        <v xml:space="preserve">RINF </v>
      </c>
    </row>
    <row r="1591" spans="1:14" ht="57" customHeight="1" x14ac:dyDescent="0.2">
      <c r="A1591" s="24" t="s">
        <v>1156</v>
      </c>
      <c r="B1591" s="25">
        <v>44610</v>
      </c>
      <c r="C1591" s="26">
        <v>3648</v>
      </c>
      <c r="D1591" s="26" t="s">
        <v>268</v>
      </c>
      <c r="E1591" s="27" t="s">
        <v>196</v>
      </c>
      <c r="F1591" s="28" t="s">
        <v>503</v>
      </c>
      <c r="G1591" s="26" t="s">
        <v>68</v>
      </c>
      <c r="I1591" s="29">
        <v>39421.53</v>
      </c>
      <c r="J1591" s="29">
        <f t="shared" si="100"/>
        <v>0</v>
      </c>
      <c r="K1591" s="29">
        <f t="shared" si="101"/>
        <v>0</v>
      </c>
      <c r="L1591" s="24">
        <f t="shared" si="102"/>
        <v>2</v>
      </c>
      <c r="M1591" s="24" t="str">
        <f>VLOOKUP(L1591,mês!A:B,2,0)</f>
        <v>Fevereiro</v>
      </c>
      <c r="N1591" s="24" t="str">
        <f t="shared" si="103"/>
        <v xml:space="preserve">RORÇ </v>
      </c>
    </row>
    <row r="1592" spans="1:14" ht="57" customHeight="1" x14ac:dyDescent="0.2">
      <c r="A1592" s="24" t="s">
        <v>1192</v>
      </c>
      <c r="B1592" s="25">
        <v>44582</v>
      </c>
      <c r="C1592" s="26">
        <v>3543</v>
      </c>
      <c r="D1592" s="26" t="s">
        <v>65</v>
      </c>
      <c r="E1592" s="27" t="s">
        <v>1896</v>
      </c>
      <c r="F1592" s="28" t="s">
        <v>2002</v>
      </c>
      <c r="G1592" s="26" t="s">
        <v>68</v>
      </c>
      <c r="I1592" s="29">
        <v>36135</v>
      </c>
      <c r="J1592" s="29">
        <f t="shared" si="100"/>
        <v>0</v>
      </c>
      <c r="K1592" s="29">
        <f t="shared" si="101"/>
        <v>0</v>
      </c>
      <c r="L1592" s="24">
        <f t="shared" si="102"/>
        <v>1</v>
      </c>
      <c r="M1592" s="24" t="str">
        <f>VLOOKUP(L1592,mês!A:B,2,0)</f>
        <v>Janeiro</v>
      </c>
      <c r="N1592" s="24" t="str">
        <f t="shared" si="103"/>
        <v xml:space="preserve">Diretoria </v>
      </c>
    </row>
    <row r="1593" spans="1:14" ht="57" customHeight="1" x14ac:dyDescent="0.2">
      <c r="A1593" s="24" t="s">
        <v>1192</v>
      </c>
      <c r="B1593" s="25">
        <v>44783</v>
      </c>
      <c r="C1593" s="26">
        <v>3793</v>
      </c>
      <c r="D1593" s="26" t="s">
        <v>65</v>
      </c>
      <c r="E1593" s="27" t="s">
        <v>470</v>
      </c>
      <c r="F1593" s="28" t="s">
        <v>2016</v>
      </c>
      <c r="G1593" s="26" t="s">
        <v>68</v>
      </c>
      <c r="I1593" s="29">
        <v>786</v>
      </c>
      <c r="J1593" s="29">
        <f t="shared" si="100"/>
        <v>0</v>
      </c>
      <c r="K1593" s="29">
        <f t="shared" si="101"/>
        <v>0</v>
      </c>
      <c r="L1593" s="24">
        <f t="shared" si="102"/>
        <v>8</v>
      </c>
      <c r="M1593" s="24" t="str">
        <f>VLOOKUP(L1593,mês!A:B,2,0)</f>
        <v>Agosto</v>
      </c>
      <c r="N1593" s="24" t="str">
        <f t="shared" si="103"/>
        <v xml:space="preserve">Diretoria </v>
      </c>
    </row>
    <row r="1594" spans="1:14" ht="57" customHeight="1" x14ac:dyDescent="0.2">
      <c r="A1594" s="24" t="s">
        <v>1192</v>
      </c>
      <c r="B1594" s="25">
        <v>44783</v>
      </c>
      <c r="C1594" s="26">
        <v>3794</v>
      </c>
      <c r="D1594" s="26" t="s">
        <v>65</v>
      </c>
      <c r="E1594" s="27" t="s">
        <v>470</v>
      </c>
      <c r="F1594" s="28" t="s">
        <v>2017</v>
      </c>
      <c r="G1594" s="26" t="s">
        <v>68</v>
      </c>
      <c r="I1594" s="29">
        <v>7241.62</v>
      </c>
      <c r="J1594" s="29">
        <f t="shared" si="100"/>
        <v>0</v>
      </c>
      <c r="K1594" s="29">
        <f t="shared" si="101"/>
        <v>0</v>
      </c>
      <c r="L1594" s="24">
        <f t="shared" si="102"/>
        <v>8</v>
      </c>
      <c r="M1594" s="24" t="str">
        <f>VLOOKUP(L1594,mês!A:B,2,0)</f>
        <v>Agosto</v>
      </c>
      <c r="N1594" s="24" t="str">
        <f t="shared" si="103"/>
        <v xml:space="preserve">Diretoria </v>
      </c>
    </row>
    <row r="1595" spans="1:14" ht="57" customHeight="1" x14ac:dyDescent="0.2">
      <c r="A1595" s="24" t="s">
        <v>1198</v>
      </c>
      <c r="B1595" s="25">
        <v>44610</v>
      </c>
      <c r="C1595" s="26">
        <v>3650</v>
      </c>
      <c r="D1595" s="26" t="s">
        <v>133</v>
      </c>
      <c r="E1595" s="27" t="s">
        <v>196</v>
      </c>
      <c r="F1595" s="28" t="s">
        <v>503</v>
      </c>
      <c r="G1595" s="26" t="s">
        <v>68</v>
      </c>
      <c r="I1595" s="29">
        <v>30035.45</v>
      </c>
      <c r="J1595" s="29">
        <f t="shared" si="100"/>
        <v>0</v>
      </c>
      <c r="K1595" s="29">
        <f t="shared" si="101"/>
        <v>0</v>
      </c>
      <c r="L1595" s="24">
        <f t="shared" si="102"/>
        <v>2</v>
      </c>
      <c r="M1595" s="24" t="str">
        <f>VLOOKUP(L1595,mês!A:B,2,0)</f>
        <v>Fevereiro</v>
      </c>
      <c r="N1595" s="24" t="str">
        <f t="shared" si="103"/>
        <v xml:space="preserve">RORÇ </v>
      </c>
    </row>
    <row r="1596" spans="1:14" ht="57" customHeight="1" x14ac:dyDescent="0.2">
      <c r="A1596" s="24" t="s">
        <v>1198</v>
      </c>
      <c r="B1596" s="25">
        <v>44897</v>
      </c>
      <c r="C1596" s="26">
        <v>3894</v>
      </c>
      <c r="D1596" s="26" t="s">
        <v>133</v>
      </c>
      <c r="E1596" s="27" t="s">
        <v>260</v>
      </c>
      <c r="F1596" s="28" t="s">
        <v>2018</v>
      </c>
      <c r="G1596" s="26" t="s">
        <v>68</v>
      </c>
      <c r="I1596" s="29">
        <v>723.46</v>
      </c>
      <c r="J1596" s="29">
        <f t="shared" si="100"/>
        <v>0</v>
      </c>
      <c r="K1596" s="29">
        <f t="shared" si="101"/>
        <v>0</v>
      </c>
      <c r="L1596" s="24">
        <f t="shared" si="102"/>
        <v>12</v>
      </c>
      <c r="M1596" s="24" t="str">
        <f>VLOOKUP(L1596,mês!A:B,2,0)</f>
        <v>Dezembro</v>
      </c>
      <c r="N1596" s="24" t="str">
        <f t="shared" si="103"/>
        <v xml:space="preserve">RORÇ </v>
      </c>
    </row>
    <row r="1597" spans="1:14" ht="57" customHeight="1" x14ac:dyDescent="0.2">
      <c r="A1597" s="24" t="s">
        <v>2019</v>
      </c>
      <c r="B1597" s="25">
        <v>44581</v>
      </c>
      <c r="C1597" s="26">
        <v>3534</v>
      </c>
      <c r="D1597" s="26" t="s">
        <v>65</v>
      </c>
      <c r="E1597" s="27" t="s">
        <v>472</v>
      </c>
      <c r="F1597" s="28" t="s">
        <v>2020</v>
      </c>
      <c r="G1597" s="26" t="s">
        <v>68</v>
      </c>
      <c r="I1597" s="29">
        <v>0</v>
      </c>
      <c r="J1597" s="29">
        <f t="shared" si="100"/>
        <v>0</v>
      </c>
      <c r="K1597" s="29">
        <f t="shared" si="101"/>
        <v>0</v>
      </c>
      <c r="L1597" s="24">
        <f t="shared" si="102"/>
        <v>1</v>
      </c>
      <c r="M1597" s="24" t="str">
        <f>VLOOKUP(L1597,mês!A:B,2,0)</f>
        <v>Janeiro</v>
      </c>
      <c r="N1597" s="24" t="str">
        <f t="shared" si="103"/>
        <v xml:space="preserve">EMPENHOS </v>
      </c>
    </row>
    <row r="1598" spans="1:14" ht="57" customHeight="1" x14ac:dyDescent="0.2">
      <c r="A1598" s="24" t="s">
        <v>2019</v>
      </c>
      <c r="B1598" s="25">
        <v>44670</v>
      </c>
      <c r="C1598" s="26">
        <v>3688</v>
      </c>
      <c r="D1598" s="26" t="s">
        <v>65</v>
      </c>
      <c r="E1598" s="27" t="s">
        <v>460</v>
      </c>
      <c r="F1598" s="28" t="s">
        <v>2021</v>
      </c>
      <c r="G1598" s="26" t="s">
        <v>68</v>
      </c>
      <c r="I1598" s="29">
        <v>970.28</v>
      </c>
      <c r="J1598" s="29">
        <f t="shared" si="100"/>
        <v>0</v>
      </c>
      <c r="K1598" s="29">
        <f t="shared" si="101"/>
        <v>0</v>
      </c>
      <c r="L1598" s="24">
        <f t="shared" si="102"/>
        <v>4</v>
      </c>
      <c r="M1598" s="24" t="str">
        <f>VLOOKUP(L1598,mês!A:B,2,0)</f>
        <v>Abril</v>
      </c>
      <c r="N1598" s="24" t="str">
        <f t="shared" si="103"/>
        <v xml:space="preserve">EMPENHOS </v>
      </c>
    </row>
    <row r="1599" spans="1:14" ht="57" customHeight="1" x14ac:dyDescent="0.2">
      <c r="A1599" s="24" t="s">
        <v>2019</v>
      </c>
      <c r="B1599" s="25">
        <v>44691</v>
      </c>
      <c r="C1599" s="26">
        <v>3709</v>
      </c>
      <c r="D1599" s="26" t="s">
        <v>65</v>
      </c>
      <c r="E1599" s="27" t="s">
        <v>653</v>
      </c>
      <c r="F1599" s="28" t="s">
        <v>2022</v>
      </c>
      <c r="G1599" s="26" t="s">
        <v>68</v>
      </c>
      <c r="I1599" s="29">
        <v>0</v>
      </c>
      <c r="J1599" s="29">
        <f t="shared" si="100"/>
        <v>0</v>
      </c>
      <c r="K1599" s="29">
        <f t="shared" si="101"/>
        <v>0</v>
      </c>
      <c r="L1599" s="24">
        <f t="shared" si="102"/>
        <v>5</v>
      </c>
      <c r="M1599" s="24" t="str">
        <f>VLOOKUP(L1599,mês!A:B,2,0)</f>
        <v>Maio</v>
      </c>
      <c r="N1599" s="24" t="str">
        <f t="shared" si="103"/>
        <v xml:space="preserve">EMPENHOS </v>
      </c>
    </row>
    <row r="1600" spans="1:14" ht="57" customHeight="1" x14ac:dyDescent="0.2">
      <c r="A1600" s="24" t="s">
        <v>2019</v>
      </c>
      <c r="B1600" s="25">
        <v>44691</v>
      </c>
      <c r="C1600" s="26">
        <v>3710</v>
      </c>
      <c r="D1600" s="26" t="s">
        <v>65</v>
      </c>
      <c r="E1600" s="27" t="s">
        <v>653</v>
      </c>
      <c r="F1600" s="28" t="s">
        <v>2023</v>
      </c>
      <c r="G1600" s="26" t="s">
        <v>68</v>
      </c>
      <c r="I1600" s="29">
        <v>0</v>
      </c>
      <c r="J1600" s="29">
        <f t="shared" si="100"/>
        <v>0</v>
      </c>
      <c r="K1600" s="29">
        <f t="shared" si="101"/>
        <v>0</v>
      </c>
      <c r="L1600" s="24">
        <f t="shared" si="102"/>
        <v>5</v>
      </c>
      <c r="M1600" s="24" t="str">
        <f>VLOOKUP(L1600,mês!A:B,2,0)</f>
        <v>Maio</v>
      </c>
      <c r="N1600" s="24" t="str">
        <f t="shared" si="103"/>
        <v xml:space="preserve">EMPENHOS </v>
      </c>
    </row>
    <row r="1601" spans="1:14" ht="57" customHeight="1" x14ac:dyDescent="0.2">
      <c r="A1601" s="24" t="s">
        <v>1225</v>
      </c>
      <c r="B1601" s="25">
        <v>44585</v>
      </c>
      <c r="C1601" s="26">
        <v>3602</v>
      </c>
      <c r="D1601" s="26" t="s">
        <v>151</v>
      </c>
      <c r="E1601" s="27" t="s">
        <v>1674</v>
      </c>
      <c r="F1601" s="28" t="s">
        <v>2024</v>
      </c>
      <c r="G1601" s="26" t="s">
        <v>68</v>
      </c>
      <c r="I1601" s="29">
        <v>1174630.8999999999</v>
      </c>
      <c r="J1601" s="29">
        <f t="shared" si="100"/>
        <v>0</v>
      </c>
      <c r="K1601" s="29">
        <f t="shared" si="101"/>
        <v>0</v>
      </c>
      <c r="L1601" s="24">
        <f t="shared" si="102"/>
        <v>1</v>
      </c>
      <c r="M1601" s="24" t="str">
        <f>VLOOKUP(L1601,mês!A:B,2,0)</f>
        <v>Janeiro</v>
      </c>
      <c r="N1601" s="24" t="str">
        <f t="shared" si="103"/>
        <v xml:space="preserve">CONVÊNIO </v>
      </c>
    </row>
    <row r="1602" spans="1:14" ht="57" customHeight="1" x14ac:dyDescent="0.2">
      <c r="A1602" s="24" t="s">
        <v>1231</v>
      </c>
      <c r="B1602" s="25">
        <v>44587</v>
      </c>
      <c r="C1602" s="26">
        <v>3623</v>
      </c>
      <c r="D1602" s="26" t="s">
        <v>146</v>
      </c>
      <c r="E1602" s="27" t="s">
        <v>1674</v>
      </c>
      <c r="F1602" s="28" t="s">
        <v>1887</v>
      </c>
      <c r="G1602" s="26" t="s">
        <v>68</v>
      </c>
      <c r="I1602" s="29">
        <v>676.8</v>
      </c>
      <c r="J1602" s="29">
        <f t="shared" si="100"/>
        <v>0</v>
      </c>
      <c r="K1602" s="29">
        <f t="shared" si="101"/>
        <v>0</v>
      </c>
      <c r="L1602" s="24">
        <f t="shared" si="102"/>
        <v>1</v>
      </c>
      <c r="M1602" s="24" t="str">
        <f>VLOOKUP(L1602,mês!A:B,2,0)</f>
        <v>Janeiro</v>
      </c>
      <c r="N1602" s="24" t="str">
        <f t="shared" si="103"/>
        <v xml:space="preserve">RI </v>
      </c>
    </row>
    <row r="1603" spans="1:14" ht="57" customHeight="1" x14ac:dyDescent="0.2">
      <c r="A1603" s="24" t="s">
        <v>1231</v>
      </c>
      <c r="B1603" s="25">
        <v>44613</v>
      </c>
      <c r="C1603" s="26">
        <v>3659</v>
      </c>
      <c r="D1603" s="26" t="s">
        <v>146</v>
      </c>
      <c r="E1603" s="27" t="s">
        <v>1819</v>
      </c>
      <c r="F1603" s="28" t="s">
        <v>2025</v>
      </c>
      <c r="G1603" s="26" t="s">
        <v>68</v>
      </c>
      <c r="I1603" s="29">
        <v>500</v>
      </c>
      <c r="J1603" s="29">
        <f t="shared" si="100"/>
        <v>0</v>
      </c>
      <c r="K1603" s="29">
        <f t="shared" si="101"/>
        <v>0</v>
      </c>
      <c r="L1603" s="24">
        <f t="shared" si="102"/>
        <v>2</v>
      </c>
      <c r="M1603" s="24" t="str">
        <f>VLOOKUP(L1603,mês!A:B,2,0)</f>
        <v>Fevereiro</v>
      </c>
      <c r="N1603" s="24" t="str">
        <f t="shared" si="103"/>
        <v xml:space="preserve">RI </v>
      </c>
    </row>
    <row r="1604" spans="1:14" ht="57" customHeight="1" x14ac:dyDescent="0.2">
      <c r="A1604" s="24" t="s">
        <v>1231</v>
      </c>
      <c r="B1604" s="25">
        <v>44616</v>
      </c>
      <c r="C1604" s="26">
        <v>3660</v>
      </c>
      <c r="D1604" s="26" t="s">
        <v>146</v>
      </c>
      <c r="E1604" s="27" t="s">
        <v>1797</v>
      </c>
      <c r="F1604" s="28" t="s">
        <v>2026</v>
      </c>
      <c r="G1604" s="26" t="s">
        <v>68</v>
      </c>
      <c r="I1604" s="29">
        <v>450</v>
      </c>
      <c r="J1604" s="29">
        <f t="shared" si="100"/>
        <v>0</v>
      </c>
      <c r="K1604" s="29">
        <f t="shared" si="101"/>
        <v>0</v>
      </c>
      <c r="L1604" s="24">
        <f t="shared" si="102"/>
        <v>2</v>
      </c>
      <c r="M1604" s="24" t="str">
        <f>VLOOKUP(L1604,mês!A:B,2,0)</f>
        <v>Fevereiro</v>
      </c>
      <c r="N1604" s="24" t="str">
        <f t="shared" si="103"/>
        <v xml:space="preserve">RI </v>
      </c>
    </row>
    <row r="1605" spans="1:14" ht="57" customHeight="1" x14ac:dyDescent="0.2">
      <c r="A1605" s="24" t="s">
        <v>1231</v>
      </c>
      <c r="B1605" s="25">
        <v>44670</v>
      </c>
      <c r="C1605" s="26">
        <v>3687</v>
      </c>
      <c r="D1605" s="26" t="s">
        <v>146</v>
      </c>
      <c r="E1605" s="27" t="s">
        <v>1806</v>
      </c>
      <c r="F1605" s="28" t="s">
        <v>2027</v>
      </c>
      <c r="G1605" s="26" t="s">
        <v>68</v>
      </c>
      <c r="I1605" s="29">
        <v>3672</v>
      </c>
      <c r="J1605" s="29">
        <f t="shared" si="100"/>
        <v>0</v>
      </c>
      <c r="K1605" s="29">
        <f t="shared" si="101"/>
        <v>0</v>
      </c>
      <c r="L1605" s="24">
        <f t="shared" si="102"/>
        <v>4</v>
      </c>
      <c r="M1605" s="24" t="str">
        <f>VLOOKUP(L1605,mês!A:B,2,0)</f>
        <v>Abril</v>
      </c>
      <c r="N1605" s="24" t="str">
        <f t="shared" si="103"/>
        <v xml:space="preserve">RI </v>
      </c>
    </row>
    <row r="1606" spans="1:14" ht="57" customHeight="1" x14ac:dyDescent="0.2">
      <c r="A1606" s="24" t="s">
        <v>1231</v>
      </c>
      <c r="B1606" s="25">
        <v>44882</v>
      </c>
      <c r="C1606" s="26">
        <v>3878</v>
      </c>
      <c r="D1606" s="26" t="s">
        <v>146</v>
      </c>
      <c r="E1606" s="27" t="s">
        <v>1819</v>
      </c>
      <c r="F1606" s="28" t="s">
        <v>2028</v>
      </c>
      <c r="G1606" s="26" t="s">
        <v>68</v>
      </c>
      <c r="I1606" s="29">
        <v>2115</v>
      </c>
      <c r="J1606" s="29">
        <f t="shared" si="100"/>
        <v>0</v>
      </c>
      <c r="K1606" s="29">
        <f t="shared" si="101"/>
        <v>0</v>
      </c>
      <c r="L1606" s="24">
        <f t="shared" si="102"/>
        <v>11</v>
      </c>
      <c r="M1606" s="24" t="str">
        <f>VLOOKUP(L1606,mês!A:B,2,0)</f>
        <v>Novembro</v>
      </c>
      <c r="N1606" s="24" t="str">
        <f t="shared" si="103"/>
        <v xml:space="preserve">RI </v>
      </c>
    </row>
    <row r="1607" spans="1:14" ht="57" customHeight="1" x14ac:dyDescent="0.2">
      <c r="A1607" s="24" t="s">
        <v>1240</v>
      </c>
      <c r="B1607" s="25">
        <v>44585</v>
      </c>
      <c r="C1607" s="26">
        <v>3581</v>
      </c>
      <c r="D1607" s="26" t="s">
        <v>886</v>
      </c>
      <c r="E1607" s="27" t="s">
        <v>1674</v>
      </c>
      <c r="F1607" s="28" t="s">
        <v>2029</v>
      </c>
      <c r="G1607" s="26" t="s">
        <v>68</v>
      </c>
      <c r="I1607" s="29">
        <v>59608.47</v>
      </c>
      <c r="J1607" s="29">
        <f t="shared" si="100"/>
        <v>0</v>
      </c>
      <c r="K1607" s="29">
        <f t="shared" si="101"/>
        <v>0</v>
      </c>
      <c r="L1607" s="24">
        <f t="shared" si="102"/>
        <v>1</v>
      </c>
      <c r="M1607" s="24" t="str">
        <f>VLOOKUP(L1607,mês!A:B,2,0)</f>
        <v>Janeiro</v>
      </c>
      <c r="N1607" s="24" t="str">
        <f t="shared" si="103"/>
        <v xml:space="preserve">RD Básico </v>
      </c>
    </row>
    <row r="1608" spans="1:14" ht="57" customHeight="1" x14ac:dyDescent="0.2">
      <c r="A1608" s="24" t="s">
        <v>1243</v>
      </c>
      <c r="B1608" s="25">
        <v>44634</v>
      </c>
      <c r="C1608" s="26">
        <v>3665</v>
      </c>
      <c r="D1608" s="26" t="s">
        <v>65</v>
      </c>
      <c r="E1608" s="27" t="s">
        <v>75</v>
      </c>
      <c r="F1608" s="28" t="s">
        <v>2030</v>
      </c>
      <c r="G1608" s="26" t="s">
        <v>68</v>
      </c>
      <c r="I1608" s="29">
        <v>785.52</v>
      </c>
      <c r="J1608" s="29">
        <f t="shared" si="100"/>
        <v>0</v>
      </c>
      <c r="K1608" s="29">
        <f t="shared" si="101"/>
        <v>0</v>
      </c>
      <c r="L1608" s="24">
        <f t="shared" si="102"/>
        <v>3</v>
      </c>
      <c r="M1608" s="24" t="str">
        <f>VLOOKUP(L1608,mês!A:B,2,0)</f>
        <v>Março</v>
      </c>
      <c r="N1608" s="24" t="str">
        <f t="shared" si="103"/>
        <v xml:space="preserve">TAXA </v>
      </c>
    </row>
    <row r="1609" spans="1:14" ht="57" customHeight="1" x14ac:dyDescent="0.2">
      <c r="A1609" s="24" t="s">
        <v>1243</v>
      </c>
      <c r="B1609" s="25">
        <v>44634</v>
      </c>
      <c r="C1609" s="26">
        <v>3666</v>
      </c>
      <c r="D1609" s="26" t="s">
        <v>65</v>
      </c>
      <c r="E1609" s="27" t="s">
        <v>117</v>
      </c>
      <c r="F1609" s="28" t="s">
        <v>2031</v>
      </c>
      <c r="G1609" s="26" t="s">
        <v>68</v>
      </c>
      <c r="I1609" s="29">
        <v>0</v>
      </c>
      <c r="J1609" s="29">
        <f t="shared" si="100"/>
        <v>0</v>
      </c>
      <c r="K1609" s="29">
        <f t="shared" si="101"/>
        <v>0</v>
      </c>
      <c r="L1609" s="24">
        <f t="shared" si="102"/>
        <v>3</v>
      </c>
      <c r="M1609" s="24" t="str">
        <f>VLOOKUP(L1609,mês!A:B,2,0)</f>
        <v>Março</v>
      </c>
      <c r="N1609" s="24" t="str">
        <f t="shared" si="103"/>
        <v xml:space="preserve">TAXA </v>
      </c>
    </row>
    <row r="1610" spans="1:14" ht="57" customHeight="1" x14ac:dyDescent="0.2">
      <c r="A1610" s="24" t="s">
        <v>1246</v>
      </c>
      <c r="B1610" s="25">
        <v>44783</v>
      </c>
      <c r="C1610" s="26">
        <v>3785</v>
      </c>
      <c r="D1610" s="26" t="s">
        <v>146</v>
      </c>
      <c r="E1610" s="27" t="s">
        <v>2032</v>
      </c>
      <c r="F1610" s="28" t="s">
        <v>2033</v>
      </c>
      <c r="G1610" s="26" t="s">
        <v>68</v>
      </c>
      <c r="I1610" s="29">
        <v>1645</v>
      </c>
      <c r="J1610" s="29">
        <f t="shared" si="100"/>
        <v>0</v>
      </c>
      <c r="K1610" s="29">
        <f t="shared" si="101"/>
        <v>0</v>
      </c>
      <c r="L1610" s="24">
        <f t="shared" si="102"/>
        <v>8</v>
      </c>
      <c r="M1610" s="24" t="str">
        <f>VLOOKUP(L1610,mês!A:B,2,0)</f>
        <v>Agosto</v>
      </c>
      <c r="N1610" s="24" t="str">
        <f t="shared" si="103"/>
        <v xml:space="preserve">RI </v>
      </c>
    </row>
    <row r="1611" spans="1:14" ht="57" customHeight="1" x14ac:dyDescent="0.2">
      <c r="A1611" s="24" t="s">
        <v>1246</v>
      </c>
      <c r="B1611" s="25">
        <v>44783</v>
      </c>
      <c r="C1611" s="26">
        <v>3787</v>
      </c>
      <c r="D1611" s="26" t="s">
        <v>146</v>
      </c>
      <c r="E1611" s="27" t="s">
        <v>2034</v>
      </c>
      <c r="F1611" s="28" t="s">
        <v>2035</v>
      </c>
      <c r="G1611" s="26" t="s">
        <v>68</v>
      </c>
      <c r="I1611" s="29">
        <v>1000</v>
      </c>
      <c r="J1611" s="29">
        <f t="shared" si="100"/>
        <v>0</v>
      </c>
      <c r="K1611" s="29">
        <f t="shared" si="101"/>
        <v>0</v>
      </c>
      <c r="L1611" s="24">
        <f t="shared" si="102"/>
        <v>8</v>
      </c>
      <c r="M1611" s="24" t="str">
        <f>VLOOKUP(L1611,mês!A:B,2,0)</f>
        <v>Agosto</v>
      </c>
      <c r="N1611" s="24" t="str">
        <f t="shared" si="103"/>
        <v xml:space="preserve">RI </v>
      </c>
    </row>
    <row r="1612" spans="1:14" ht="57" customHeight="1" x14ac:dyDescent="0.2">
      <c r="A1612" s="24" t="s">
        <v>2036</v>
      </c>
      <c r="B1612" s="25">
        <v>44587</v>
      </c>
      <c r="C1612" s="26">
        <v>3625</v>
      </c>
      <c r="D1612" s="26" t="s">
        <v>268</v>
      </c>
      <c r="E1612" s="27" t="s">
        <v>1674</v>
      </c>
      <c r="F1612" s="28" t="s">
        <v>1887</v>
      </c>
      <c r="G1612" s="26" t="s">
        <v>68</v>
      </c>
      <c r="I1612" s="29">
        <v>94634.77</v>
      </c>
      <c r="J1612" s="29">
        <f t="shared" si="100"/>
        <v>0</v>
      </c>
      <c r="K1612" s="29">
        <f t="shared" si="101"/>
        <v>0</v>
      </c>
      <c r="L1612" s="24">
        <f t="shared" si="102"/>
        <v>1</v>
      </c>
      <c r="M1612" s="24" t="str">
        <f>VLOOKUP(L1612,mês!A:B,2,0)</f>
        <v>Janeiro</v>
      </c>
      <c r="N1612" s="24" t="str">
        <f t="shared" si="103"/>
        <v xml:space="preserve">RI </v>
      </c>
    </row>
    <row r="1613" spans="1:14" ht="57" customHeight="1" x14ac:dyDescent="0.2">
      <c r="A1613" s="24" t="s">
        <v>2036</v>
      </c>
      <c r="B1613" s="25">
        <v>44657</v>
      </c>
      <c r="C1613" s="26">
        <v>3676</v>
      </c>
      <c r="D1613" s="26" t="s">
        <v>268</v>
      </c>
      <c r="E1613" s="27" t="s">
        <v>2037</v>
      </c>
      <c r="F1613" s="28" t="s">
        <v>2038</v>
      </c>
      <c r="G1613" s="26" t="s">
        <v>68</v>
      </c>
      <c r="I1613" s="29">
        <v>1264.8</v>
      </c>
      <c r="J1613" s="29">
        <f t="shared" si="100"/>
        <v>0</v>
      </c>
      <c r="K1613" s="29">
        <f t="shared" si="101"/>
        <v>0</v>
      </c>
      <c r="L1613" s="24">
        <f t="shared" si="102"/>
        <v>4</v>
      </c>
      <c r="M1613" s="24" t="str">
        <f>VLOOKUP(L1613,mês!A:B,2,0)</f>
        <v>Abril</v>
      </c>
      <c r="N1613" s="24" t="str">
        <f t="shared" si="103"/>
        <v xml:space="preserve">RI </v>
      </c>
    </row>
    <row r="1614" spans="1:14" ht="57" customHeight="1" x14ac:dyDescent="0.2">
      <c r="A1614" s="24" t="s">
        <v>2036</v>
      </c>
      <c r="B1614" s="25">
        <v>44839</v>
      </c>
      <c r="C1614" s="26">
        <v>3835</v>
      </c>
      <c r="D1614" s="26" t="s">
        <v>65</v>
      </c>
      <c r="E1614" s="27" t="s">
        <v>2037</v>
      </c>
      <c r="F1614" s="28" t="s">
        <v>2039</v>
      </c>
      <c r="G1614" s="26" t="s">
        <v>68</v>
      </c>
      <c r="I1614" s="29">
        <v>1223.52</v>
      </c>
      <c r="J1614" s="29">
        <f t="shared" si="100"/>
        <v>0</v>
      </c>
      <c r="K1614" s="29">
        <f t="shared" si="101"/>
        <v>0</v>
      </c>
      <c r="L1614" s="24">
        <f t="shared" si="102"/>
        <v>10</v>
      </c>
      <c r="M1614" s="24" t="str">
        <f>VLOOKUP(L1614,mês!A:B,2,0)</f>
        <v>Outubro</v>
      </c>
      <c r="N1614" s="24" t="str">
        <f t="shared" si="103"/>
        <v xml:space="preserve">RI </v>
      </c>
    </row>
    <row r="1615" spans="1:14" ht="57" customHeight="1" x14ac:dyDescent="0.2">
      <c r="A1615" s="24" t="s">
        <v>1249</v>
      </c>
      <c r="B1615" s="25">
        <v>44582</v>
      </c>
      <c r="C1615" s="26">
        <v>3541</v>
      </c>
      <c r="D1615" s="26" t="s">
        <v>65</v>
      </c>
      <c r="E1615" s="27" t="s">
        <v>1896</v>
      </c>
      <c r="F1615" s="28" t="s">
        <v>2002</v>
      </c>
      <c r="G1615" s="26" t="s">
        <v>68</v>
      </c>
      <c r="I1615" s="29">
        <v>722496</v>
      </c>
      <c r="J1615" s="29">
        <f t="shared" si="100"/>
        <v>0</v>
      </c>
      <c r="K1615" s="29">
        <f t="shared" si="101"/>
        <v>0</v>
      </c>
      <c r="L1615" s="24">
        <f t="shared" si="102"/>
        <v>1</v>
      </c>
      <c r="M1615" s="24" t="str">
        <f>VLOOKUP(L1615,mês!A:B,2,0)</f>
        <v>Janeiro</v>
      </c>
      <c r="N1615" s="24" t="str">
        <f t="shared" si="103"/>
        <v xml:space="preserve">Diretoria </v>
      </c>
    </row>
    <row r="1616" spans="1:14" ht="57" customHeight="1" x14ac:dyDescent="0.2">
      <c r="A1616" s="24" t="s">
        <v>1249</v>
      </c>
      <c r="B1616" s="25">
        <v>44679</v>
      </c>
      <c r="C1616" s="26">
        <v>3691</v>
      </c>
      <c r="D1616" s="26" t="s">
        <v>65</v>
      </c>
      <c r="E1616" s="27" t="s">
        <v>196</v>
      </c>
      <c r="F1616" s="28" t="s">
        <v>2040</v>
      </c>
      <c r="G1616" s="26" t="s">
        <v>68</v>
      </c>
      <c r="I1616" s="29">
        <v>69684</v>
      </c>
      <c r="J1616" s="29">
        <f t="shared" si="100"/>
        <v>0</v>
      </c>
      <c r="K1616" s="29">
        <f t="shared" si="101"/>
        <v>0</v>
      </c>
      <c r="L1616" s="24">
        <f t="shared" si="102"/>
        <v>4</v>
      </c>
      <c r="M1616" s="24" t="str">
        <f>VLOOKUP(L1616,mês!A:B,2,0)</f>
        <v>Abril</v>
      </c>
      <c r="N1616" s="24" t="str">
        <f t="shared" si="103"/>
        <v xml:space="preserve">Diretoria </v>
      </c>
    </row>
    <row r="1617" spans="1:14" ht="57" customHeight="1" x14ac:dyDescent="0.2">
      <c r="A1617" s="24" t="s">
        <v>1249</v>
      </c>
      <c r="B1617" s="25">
        <v>44680</v>
      </c>
      <c r="C1617" s="26">
        <v>3692</v>
      </c>
      <c r="D1617" s="26" t="s">
        <v>65</v>
      </c>
      <c r="E1617" s="27" t="s">
        <v>66</v>
      </c>
      <c r="F1617" s="28" t="s">
        <v>2041</v>
      </c>
      <c r="G1617" s="26" t="s">
        <v>68</v>
      </c>
      <c r="I1617" s="29">
        <v>8000</v>
      </c>
      <c r="J1617" s="29">
        <f t="shared" si="100"/>
        <v>0</v>
      </c>
      <c r="K1617" s="29">
        <f t="shared" si="101"/>
        <v>0</v>
      </c>
      <c r="L1617" s="24">
        <f t="shared" si="102"/>
        <v>4</v>
      </c>
      <c r="M1617" s="24" t="str">
        <f>VLOOKUP(L1617,mês!A:B,2,0)</f>
        <v>Abril</v>
      </c>
      <c r="N1617" s="24" t="str">
        <f t="shared" si="103"/>
        <v xml:space="preserve">Diretoria </v>
      </c>
    </row>
    <row r="1618" spans="1:14" ht="57" customHeight="1" x14ac:dyDescent="0.2">
      <c r="A1618" s="24" t="s">
        <v>1249</v>
      </c>
      <c r="B1618" s="25">
        <v>44711</v>
      </c>
      <c r="C1618" s="26">
        <v>3718</v>
      </c>
      <c r="D1618" s="26" t="s">
        <v>65</v>
      </c>
      <c r="E1618" s="27" t="s">
        <v>66</v>
      </c>
      <c r="F1618" s="28" t="s">
        <v>2042</v>
      </c>
      <c r="G1618" s="26" t="s">
        <v>68</v>
      </c>
      <c r="I1618" s="29">
        <v>8000</v>
      </c>
      <c r="J1618" s="29">
        <f t="shared" si="100"/>
        <v>0</v>
      </c>
      <c r="K1618" s="29">
        <f t="shared" si="101"/>
        <v>0</v>
      </c>
      <c r="L1618" s="24">
        <f t="shared" si="102"/>
        <v>5</v>
      </c>
      <c r="M1618" s="24" t="str">
        <f>VLOOKUP(L1618,mês!A:B,2,0)</f>
        <v>Maio</v>
      </c>
      <c r="N1618" s="24" t="str">
        <f t="shared" si="103"/>
        <v xml:space="preserve">Diretoria </v>
      </c>
    </row>
    <row r="1619" spans="1:14" ht="57" customHeight="1" x14ac:dyDescent="0.2">
      <c r="A1619" s="24" t="s">
        <v>1249</v>
      </c>
      <c r="B1619" s="25">
        <v>44781</v>
      </c>
      <c r="C1619" s="26">
        <v>3744</v>
      </c>
      <c r="D1619" s="26" t="s">
        <v>65</v>
      </c>
      <c r="E1619" s="27" t="s">
        <v>66</v>
      </c>
      <c r="F1619" s="28" t="s">
        <v>2043</v>
      </c>
      <c r="G1619" s="26" t="s">
        <v>68</v>
      </c>
      <c r="I1619" s="29">
        <v>101805.33</v>
      </c>
      <c r="J1619" s="29">
        <f t="shared" si="100"/>
        <v>0</v>
      </c>
      <c r="K1619" s="29">
        <f t="shared" si="101"/>
        <v>0</v>
      </c>
      <c r="L1619" s="24">
        <f t="shared" si="102"/>
        <v>8</v>
      </c>
      <c r="M1619" s="24" t="str">
        <f>VLOOKUP(L1619,mês!A:B,2,0)</f>
        <v>Agosto</v>
      </c>
      <c r="N1619" s="24" t="str">
        <f t="shared" si="103"/>
        <v xml:space="preserve">Diretoria </v>
      </c>
    </row>
    <row r="1620" spans="1:14" ht="57" customHeight="1" x14ac:dyDescent="0.2">
      <c r="A1620" s="24" t="s">
        <v>1249</v>
      </c>
      <c r="B1620" s="25">
        <v>44785</v>
      </c>
      <c r="C1620" s="26">
        <v>3802</v>
      </c>
      <c r="D1620" s="26" t="s">
        <v>65</v>
      </c>
      <c r="E1620" s="27" t="s">
        <v>66</v>
      </c>
      <c r="F1620" s="28" t="s">
        <v>2044</v>
      </c>
      <c r="G1620" s="26" t="s">
        <v>68</v>
      </c>
      <c r="I1620" s="29">
        <v>6950</v>
      </c>
      <c r="J1620" s="29">
        <f t="shared" si="100"/>
        <v>0</v>
      </c>
      <c r="K1620" s="29">
        <f t="shared" si="101"/>
        <v>0</v>
      </c>
      <c r="L1620" s="24">
        <f t="shared" si="102"/>
        <v>8</v>
      </c>
      <c r="M1620" s="24" t="str">
        <f>VLOOKUP(L1620,mês!A:B,2,0)</f>
        <v>Agosto</v>
      </c>
      <c r="N1620" s="24" t="str">
        <f t="shared" si="103"/>
        <v xml:space="preserve">Diretoria </v>
      </c>
    </row>
    <row r="1621" spans="1:14" ht="57" customHeight="1" x14ac:dyDescent="0.2">
      <c r="A1621" s="24" t="s">
        <v>1249</v>
      </c>
      <c r="B1621" s="25">
        <v>44790</v>
      </c>
      <c r="C1621" s="26">
        <v>3808</v>
      </c>
      <c r="D1621" s="26" t="s">
        <v>65</v>
      </c>
      <c r="E1621" s="27" t="s">
        <v>66</v>
      </c>
      <c r="F1621" s="28" t="s">
        <v>2045</v>
      </c>
      <c r="G1621" s="26" t="s">
        <v>68</v>
      </c>
      <c r="I1621" s="29">
        <v>19221</v>
      </c>
      <c r="J1621" s="29">
        <f t="shared" si="100"/>
        <v>0</v>
      </c>
      <c r="K1621" s="29">
        <f t="shared" si="101"/>
        <v>0</v>
      </c>
      <c r="L1621" s="24">
        <f t="shared" si="102"/>
        <v>8</v>
      </c>
      <c r="M1621" s="24" t="str">
        <f>VLOOKUP(L1621,mês!A:B,2,0)</f>
        <v>Agosto</v>
      </c>
      <c r="N1621" s="24" t="str">
        <f t="shared" si="103"/>
        <v xml:space="preserve">Diretoria </v>
      </c>
    </row>
    <row r="1622" spans="1:14" ht="57" customHeight="1" x14ac:dyDescent="0.2">
      <c r="A1622" s="24" t="s">
        <v>1249</v>
      </c>
      <c r="B1622" s="25">
        <v>44796</v>
      </c>
      <c r="C1622" s="26">
        <v>3814</v>
      </c>
      <c r="D1622" s="26" t="s">
        <v>65</v>
      </c>
      <c r="E1622" s="27" t="s">
        <v>66</v>
      </c>
      <c r="F1622" s="28" t="s">
        <v>2046</v>
      </c>
      <c r="G1622" s="26" t="s">
        <v>68</v>
      </c>
      <c r="I1622" s="29">
        <v>26091.63</v>
      </c>
      <c r="J1622" s="29">
        <f t="shared" si="100"/>
        <v>0</v>
      </c>
      <c r="K1622" s="29">
        <f t="shared" si="101"/>
        <v>0</v>
      </c>
      <c r="L1622" s="24">
        <f t="shared" si="102"/>
        <v>8</v>
      </c>
      <c r="M1622" s="24" t="str">
        <f>VLOOKUP(L1622,mês!A:B,2,0)</f>
        <v>Agosto</v>
      </c>
      <c r="N1622" s="24" t="str">
        <f t="shared" si="103"/>
        <v xml:space="preserve">Diretoria </v>
      </c>
    </row>
    <row r="1623" spans="1:14" ht="57" customHeight="1" x14ac:dyDescent="0.2">
      <c r="A1623" s="24" t="s">
        <v>1249</v>
      </c>
      <c r="B1623" s="25">
        <v>44804</v>
      </c>
      <c r="C1623" s="26">
        <v>3819</v>
      </c>
      <c r="D1623" s="26" t="s">
        <v>189</v>
      </c>
      <c r="E1623" s="27" t="s">
        <v>848</v>
      </c>
      <c r="F1623" s="28" t="s">
        <v>849</v>
      </c>
      <c r="G1623" s="26" t="s">
        <v>68</v>
      </c>
      <c r="I1623" s="29">
        <v>2581.65</v>
      </c>
      <c r="J1623" s="29">
        <f t="shared" si="100"/>
        <v>0</v>
      </c>
      <c r="K1623" s="29">
        <f t="shared" si="101"/>
        <v>0</v>
      </c>
      <c r="L1623" s="24">
        <f t="shared" si="102"/>
        <v>8</v>
      </c>
      <c r="M1623" s="24" t="str">
        <f>VLOOKUP(L1623,mês!A:B,2,0)</f>
        <v>Agosto</v>
      </c>
      <c r="N1623" s="24" t="str">
        <f t="shared" si="103"/>
        <v xml:space="preserve">Diretoria </v>
      </c>
    </row>
    <row r="1624" spans="1:14" ht="57" customHeight="1" x14ac:dyDescent="0.2">
      <c r="A1624" s="24" t="s">
        <v>1249</v>
      </c>
      <c r="B1624" s="25">
        <v>44805</v>
      </c>
      <c r="C1624" s="26">
        <v>3820</v>
      </c>
      <c r="D1624" s="26" t="s">
        <v>65</v>
      </c>
      <c r="E1624" s="27" t="s">
        <v>66</v>
      </c>
      <c r="F1624" s="28" t="s">
        <v>2047</v>
      </c>
      <c r="G1624" s="26" t="s">
        <v>68</v>
      </c>
      <c r="I1624" s="29">
        <v>15995</v>
      </c>
      <c r="J1624" s="29">
        <f t="shared" si="100"/>
        <v>0</v>
      </c>
      <c r="K1624" s="29">
        <f t="shared" si="101"/>
        <v>0</v>
      </c>
      <c r="L1624" s="24">
        <f t="shared" si="102"/>
        <v>9</v>
      </c>
      <c r="M1624" s="24" t="str">
        <f>VLOOKUP(L1624,mês!A:B,2,0)</f>
        <v>Setembro</v>
      </c>
      <c r="N1624" s="24" t="str">
        <f t="shared" si="103"/>
        <v xml:space="preserve">Diretoria </v>
      </c>
    </row>
    <row r="1625" spans="1:14" ht="57" customHeight="1" x14ac:dyDescent="0.2">
      <c r="A1625" s="24" t="s">
        <v>1439</v>
      </c>
      <c r="B1625" s="25">
        <v>44582</v>
      </c>
      <c r="C1625" s="26">
        <v>3551</v>
      </c>
      <c r="D1625" s="26" t="s">
        <v>268</v>
      </c>
      <c r="E1625" s="27" t="s">
        <v>1674</v>
      </c>
      <c r="F1625" s="28" t="s">
        <v>2048</v>
      </c>
      <c r="G1625" s="26" t="s">
        <v>68</v>
      </c>
      <c r="I1625" s="29">
        <v>12821.25</v>
      </c>
      <c r="J1625" s="29">
        <f t="shared" si="100"/>
        <v>0</v>
      </c>
      <c r="K1625" s="29">
        <f t="shared" si="101"/>
        <v>0</v>
      </c>
      <c r="L1625" s="24">
        <f t="shared" si="102"/>
        <v>1</v>
      </c>
      <c r="M1625" s="24" t="str">
        <f>VLOOKUP(L1625,mês!A:B,2,0)</f>
        <v>Janeiro</v>
      </c>
      <c r="N1625" s="24" t="str">
        <f t="shared" si="103"/>
        <v xml:space="preserve">RD </v>
      </c>
    </row>
    <row r="1626" spans="1:14" ht="57" customHeight="1" x14ac:dyDescent="0.2">
      <c r="A1626" s="24" t="s">
        <v>1443</v>
      </c>
      <c r="B1626" s="25">
        <v>44750</v>
      </c>
      <c r="C1626" s="26">
        <v>3730</v>
      </c>
      <c r="D1626" s="26" t="s">
        <v>493</v>
      </c>
      <c r="E1626" s="27" t="s">
        <v>2049</v>
      </c>
      <c r="F1626" s="28" t="s">
        <v>2050</v>
      </c>
      <c r="G1626" s="26" t="s">
        <v>68</v>
      </c>
      <c r="I1626" s="29">
        <v>6930</v>
      </c>
      <c r="J1626" s="29">
        <f t="shared" si="100"/>
        <v>0</v>
      </c>
      <c r="K1626" s="29">
        <f t="shared" si="101"/>
        <v>0</v>
      </c>
      <c r="L1626" s="24">
        <f t="shared" si="102"/>
        <v>7</v>
      </c>
      <c r="M1626" s="24" t="str">
        <f>VLOOKUP(L1626,mês!A:B,2,0)</f>
        <v>Julho</v>
      </c>
      <c r="N1626" s="24" t="str">
        <f t="shared" si="103"/>
        <v xml:space="preserve">Diretoria </v>
      </c>
    </row>
    <row r="1627" spans="1:14" ht="57" customHeight="1" x14ac:dyDescent="0.2">
      <c r="A1627" s="24" t="s">
        <v>1443</v>
      </c>
      <c r="B1627" s="25">
        <v>44770</v>
      </c>
      <c r="C1627" s="26">
        <v>3738</v>
      </c>
      <c r="D1627" s="26" t="s">
        <v>493</v>
      </c>
      <c r="E1627" s="27" t="s">
        <v>2051</v>
      </c>
      <c r="F1627" s="28" t="s">
        <v>2052</v>
      </c>
      <c r="G1627" s="26" t="s">
        <v>68</v>
      </c>
      <c r="I1627" s="29">
        <v>5779.52</v>
      </c>
      <c r="J1627" s="29">
        <f t="shared" si="100"/>
        <v>0</v>
      </c>
      <c r="K1627" s="29">
        <f t="shared" si="101"/>
        <v>0</v>
      </c>
      <c r="L1627" s="24">
        <f t="shared" si="102"/>
        <v>7</v>
      </c>
      <c r="M1627" s="24" t="str">
        <f>VLOOKUP(L1627,mês!A:B,2,0)</f>
        <v>Julho</v>
      </c>
      <c r="N1627" s="24" t="str">
        <f t="shared" si="103"/>
        <v xml:space="preserve">Diretoria </v>
      </c>
    </row>
    <row r="1628" spans="1:14" ht="57" customHeight="1" x14ac:dyDescent="0.2">
      <c r="A1628" s="24" t="s">
        <v>1443</v>
      </c>
      <c r="B1628" s="25">
        <v>44774</v>
      </c>
      <c r="C1628" s="26">
        <v>3739</v>
      </c>
      <c r="D1628" s="26" t="s">
        <v>636</v>
      </c>
      <c r="E1628" s="27" t="s">
        <v>1674</v>
      </c>
      <c r="F1628" s="28" t="s">
        <v>2053</v>
      </c>
      <c r="G1628" s="26" t="s">
        <v>68</v>
      </c>
      <c r="I1628" s="29">
        <v>808.3</v>
      </c>
      <c r="J1628" s="29">
        <f t="shared" si="100"/>
        <v>0</v>
      </c>
      <c r="K1628" s="29">
        <f t="shared" si="101"/>
        <v>0</v>
      </c>
      <c r="L1628" s="24">
        <f t="shared" si="102"/>
        <v>8</v>
      </c>
      <c r="M1628" s="24" t="str">
        <f>VLOOKUP(L1628,mês!A:B,2,0)</f>
        <v>Agosto</v>
      </c>
      <c r="N1628" s="24" t="str">
        <f t="shared" si="103"/>
        <v xml:space="preserve">Diretoria </v>
      </c>
    </row>
    <row r="1629" spans="1:14" ht="57" customHeight="1" x14ac:dyDescent="0.2">
      <c r="A1629" s="24" t="s">
        <v>1443</v>
      </c>
      <c r="B1629" s="25">
        <v>44775</v>
      </c>
      <c r="C1629" s="26">
        <v>3740</v>
      </c>
      <c r="D1629" s="26" t="s">
        <v>636</v>
      </c>
      <c r="E1629" s="27" t="s">
        <v>66</v>
      </c>
      <c r="F1629" s="28" t="s">
        <v>2054</v>
      </c>
      <c r="G1629" s="26" t="s">
        <v>68</v>
      </c>
      <c r="I1629" s="29">
        <v>22.7</v>
      </c>
      <c r="J1629" s="29">
        <f t="shared" si="100"/>
        <v>0</v>
      </c>
      <c r="K1629" s="29">
        <f t="shared" si="101"/>
        <v>0</v>
      </c>
      <c r="L1629" s="24">
        <f t="shared" si="102"/>
        <v>8</v>
      </c>
      <c r="M1629" s="24" t="str">
        <f>VLOOKUP(L1629,mês!A:B,2,0)</f>
        <v>Agosto</v>
      </c>
      <c r="N1629" s="24" t="str">
        <f t="shared" si="103"/>
        <v xml:space="preserve">Diretoria </v>
      </c>
    </row>
    <row r="1630" spans="1:14" ht="57" customHeight="1" x14ac:dyDescent="0.2">
      <c r="A1630" s="24" t="s">
        <v>1443</v>
      </c>
      <c r="B1630" s="25">
        <v>44796</v>
      </c>
      <c r="C1630" s="26">
        <v>3813</v>
      </c>
      <c r="D1630" s="26" t="s">
        <v>636</v>
      </c>
      <c r="E1630" s="27" t="s">
        <v>2055</v>
      </c>
      <c r="F1630" s="28" t="s">
        <v>2056</v>
      </c>
      <c r="G1630" s="26" t="s">
        <v>68</v>
      </c>
      <c r="I1630" s="29">
        <v>495</v>
      </c>
      <c r="J1630" s="29">
        <f t="shared" si="100"/>
        <v>0</v>
      </c>
      <c r="K1630" s="29">
        <f t="shared" si="101"/>
        <v>0</v>
      </c>
      <c r="L1630" s="24">
        <f t="shared" si="102"/>
        <v>8</v>
      </c>
      <c r="M1630" s="24" t="str">
        <f>VLOOKUP(L1630,mês!A:B,2,0)</f>
        <v>Agosto</v>
      </c>
      <c r="N1630" s="24" t="str">
        <f t="shared" si="103"/>
        <v xml:space="preserve">Diretoria </v>
      </c>
    </row>
    <row r="1631" spans="1:14" ht="57" customHeight="1" x14ac:dyDescent="0.2">
      <c r="A1631" s="24" t="s">
        <v>2057</v>
      </c>
      <c r="B1631" s="25">
        <v>44587</v>
      </c>
      <c r="C1631" s="26">
        <v>3613</v>
      </c>
      <c r="D1631" s="26" t="s">
        <v>133</v>
      </c>
      <c r="E1631" s="27" t="s">
        <v>1674</v>
      </c>
      <c r="F1631" s="28" t="s">
        <v>2058</v>
      </c>
      <c r="G1631" s="26" t="s">
        <v>68</v>
      </c>
      <c r="I1631" s="29">
        <v>805.42</v>
      </c>
      <c r="J1631" s="29">
        <f t="shared" si="100"/>
        <v>0</v>
      </c>
      <c r="K1631" s="29">
        <f t="shared" si="101"/>
        <v>0</v>
      </c>
      <c r="L1631" s="24">
        <f t="shared" si="102"/>
        <v>1</v>
      </c>
      <c r="M1631" s="24" t="str">
        <f>VLOOKUP(L1631,mês!A:B,2,0)</f>
        <v>Janeiro</v>
      </c>
      <c r="N1631" s="24" t="str">
        <f t="shared" si="103"/>
        <v xml:space="preserve">RI </v>
      </c>
    </row>
    <row r="1632" spans="1:14" ht="57" customHeight="1" x14ac:dyDescent="0.2">
      <c r="A1632" s="24" t="s">
        <v>1451</v>
      </c>
      <c r="B1632" s="25">
        <v>44585</v>
      </c>
      <c r="C1632" s="26">
        <v>3603</v>
      </c>
      <c r="D1632" s="26" t="s">
        <v>641</v>
      </c>
      <c r="E1632" s="27" t="s">
        <v>1674</v>
      </c>
      <c r="F1632" s="28" t="s">
        <v>2059</v>
      </c>
      <c r="G1632" s="26" t="s">
        <v>68</v>
      </c>
      <c r="I1632" s="29">
        <v>89530.32</v>
      </c>
      <c r="J1632" s="29">
        <f t="shared" si="100"/>
        <v>0</v>
      </c>
      <c r="K1632" s="29">
        <f t="shared" si="101"/>
        <v>0</v>
      </c>
      <c r="L1632" s="24">
        <f t="shared" si="102"/>
        <v>1</v>
      </c>
      <c r="M1632" s="24" t="str">
        <f>VLOOKUP(L1632,mês!A:B,2,0)</f>
        <v>Janeiro</v>
      </c>
      <c r="N1632" s="24" t="str">
        <f t="shared" si="103"/>
        <v xml:space="preserve">CONVÊNIO </v>
      </c>
    </row>
    <row r="1633" spans="1:14" ht="57" customHeight="1" x14ac:dyDescent="0.2">
      <c r="A1633" s="24" t="s">
        <v>1451</v>
      </c>
      <c r="B1633" s="25">
        <v>44897</v>
      </c>
      <c r="C1633" s="26">
        <v>3891</v>
      </c>
      <c r="D1633" s="26" t="s">
        <v>641</v>
      </c>
      <c r="E1633" s="27" t="s">
        <v>372</v>
      </c>
      <c r="F1633" s="28" t="s">
        <v>2060</v>
      </c>
      <c r="G1633" s="26" t="s">
        <v>68</v>
      </c>
      <c r="I1633" s="29">
        <v>18415</v>
      </c>
      <c r="J1633" s="29">
        <f t="shared" si="100"/>
        <v>0</v>
      </c>
      <c r="K1633" s="29">
        <f t="shared" si="101"/>
        <v>0</v>
      </c>
      <c r="L1633" s="24">
        <f t="shared" si="102"/>
        <v>12</v>
      </c>
      <c r="M1633" s="24" t="str">
        <f>VLOOKUP(L1633,mês!A:B,2,0)</f>
        <v>Dezembro</v>
      </c>
      <c r="N1633" s="24" t="str">
        <f t="shared" si="103"/>
        <v xml:space="preserve">CONVÊNIO </v>
      </c>
    </row>
    <row r="1634" spans="1:14" ht="57" customHeight="1" x14ac:dyDescent="0.2">
      <c r="A1634" s="24" t="s">
        <v>1468</v>
      </c>
      <c r="B1634" s="25">
        <v>44582</v>
      </c>
      <c r="C1634" s="26">
        <v>3559</v>
      </c>
      <c r="D1634" s="26" t="s">
        <v>65</v>
      </c>
      <c r="E1634" s="27" t="s">
        <v>1674</v>
      </c>
      <c r="F1634" s="28" t="s">
        <v>2061</v>
      </c>
      <c r="G1634" s="26" t="s">
        <v>68</v>
      </c>
      <c r="I1634" s="29">
        <v>9982.1</v>
      </c>
      <c r="J1634" s="29">
        <f t="shared" si="100"/>
        <v>0</v>
      </c>
      <c r="K1634" s="29">
        <f t="shared" si="101"/>
        <v>0</v>
      </c>
      <c r="L1634" s="24">
        <f t="shared" si="102"/>
        <v>1</v>
      </c>
      <c r="M1634" s="24" t="str">
        <f>VLOOKUP(L1634,mês!A:B,2,0)</f>
        <v>Janeiro</v>
      </c>
      <c r="N1634" s="24" t="str">
        <f t="shared" si="103"/>
        <v xml:space="preserve">RD </v>
      </c>
    </row>
    <row r="1635" spans="1:14" ht="57" customHeight="1" x14ac:dyDescent="0.2">
      <c r="A1635" s="24" t="s">
        <v>1473</v>
      </c>
      <c r="B1635" s="25">
        <v>44587</v>
      </c>
      <c r="C1635" s="26">
        <v>3606</v>
      </c>
      <c r="D1635" s="26" t="s">
        <v>213</v>
      </c>
      <c r="E1635" s="27" t="s">
        <v>1674</v>
      </c>
      <c r="F1635" s="28" t="s">
        <v>1845</v>
      </c>
      <c r="G1635" s="26" t="s">
        <v>68</v>
      </c>
      <c r="I1635" s="29">
        <v>150991.91</v>
      </c>
      <c r="J1635" s="29">
        <f t="shared" si="100"/>
        <v>0</v>
      </c>
      <c r="K1635" s="29">
        <f t="shared" si="101"/>
        <v>0</v>
      </c>
      <c r="L1635" s="24">
        <f t="shared" si="102"/>
        <v>1</v>
      </c>
      <c r="M1635" s="24" t="str">
        <f>VLOOKUP(L1635,mês!A:B,2,0)</f>
        <v>Janeiro</v>
      </c>
      <c r="N1635" s="24" t="str">
        <f t="shared" si="103"/>
        <v xml:space="preserve">RI </v>
      </c>
    </row>
    <row r="1636" spans="1:14" ht="57" customHeight="1" x14ac:dyDescent="0.2">
      <c r="A1636" s="24" t="s">
        <v>1489</v>
      </c>
      <c r="B1636" s="25">
        <v>44582</v>
      </c>
      <c r="C1636" s="26">
        <v>3545</v>
      </c>
      <c r="D1636" s="26" t="s">
        <v>213</v>
      </c>
      <c r="E1636" s="27" t="s">
        <v>1674</v>
      </c>
      <c r="F1636" s="28" t="s">
        <v>2062</v>
      </c>
      <c r="G1636" s="26" t="s">
        <v>68</v>
      </c>
      <c r="I1636" s="29">
        <v>266643.96000000002</v>
      </c>
      <c r="J1636" s="29">
        <f t="shared" si="100"/>
        <v>0</v>
      </c>
      <c r="K1636" s="29">
        <f t="shared" si="101"/>
        <v>0</v>
      </c>
      <c r="L1636" s="24">
        <f t="shared" si="102"/>
        <v>1</v>
      </c>
      <c r="M1636" s="24" t="str">
        <f>VLOOKUP(L1636,mês!A:B,2,0)</f>
        <v>Janeiro</v>
      </c>
      <c r="N1636" s="24" t="str">
        <f t="shared" si="103"/>
        <v xml:space="preserve">RD </v>
      </c>
    </row>
    <row r="1637" spans="1:14" ht="57" customHeight="1" x14ac:dyDescent="0.2">
      <c r="A1637" s="24" t="s">
        <v>1513</v>
      </c>
      <c r="B1637" s="25">
        <v>44575</v>
      </c>
      <c r="C1637" s="26">
        <v>3533</v>
      </c>
      <c r="D1637" s="26" t="s">
        <v>107</v>
      </c>
      <c r="E1637" s="27" t="s">
        <v>196</v>
      </c>
      <c r="F1637" s="28" t="s">
        <v>2063</v>
      </c>
      <c r="G1637" s="26" t="s">
        <v>68</v>
      </c>
      <c r="I1637" s="29">
        <v>2427.75</v>
      </c>
      <c r="J1637" s="29">
        <f t="shared" si="100"/>
        <v>0</v>
      </c>
      <c r="K1637" s="29">
        <f t="shared" si="101"/>
        <v>0</v>
      </c>
      <c r="L1637" s="24">
        <f t="shared" si="102"/>
        <v>1</v>
      </c>
      <c r="M1637" s="24" t="str">
        <f>VLOOKUP(L1637,mês!A:B,2,0)</f>
        <v>Janeiro</v>
      </c>
      <c r="N1637" s="24" t="str">
        <f t="shared" si="103"/>
        <v xml:space="preserve">Diretoria </v>
      </c>
    </row>
    <row r="1638" spans="1:14" ht="57" customHeight="1" x14ac:dyDescent="0.2">
      <c r="A1638" s="24" t="s">
        <v>1513</v>
      </c>
      <c r="B1638" s="25">
        <v>44582</v>
      </c>
      <c r="C1638" s="26">
        <v>3538</v>
      </c>
      <c r="D1638" s="26" t="s">
        <v>65</v>
      </c>
      <c r="E1638" s="27" t="s">
        <v>1896</v>
      </c>
      <c r="F1638" s="28" t="s">
        <v>2064</v>
      </c>
      <c r="G1638" s="26" t="s">
        <v>68</v>
      </c>
      <c r="I1638" s="29">
        <v>2037</v>
      </c>
      <c r="J1638" s="29">
        <f t="shared" si="100"/>
        <v>0</v>
      </c>
      <c r="K1638" s="29">
        <f t="shared" si="101"/>
        <v>0</v>
      </c>
      <c r="L1638" s="24">
        <f t="shared" si="102"/>
        <v>1</v>
      </c>
      <c r="M1638" s="24" t="str">
        <f>VLOOKUP(L1638,mês!A:B,2,0)</f>
        <v>Janeiro</v>
      </c>
      <c r="N1638" s="24" t="str">
        <f t="shared" si="103"/>
        <v xml:space="preserve">Diretoria </v>
      </c>
    </row>
    <row r="1639" spans="1:14" ht="57" customHeight="1" x14ac:dyDescent="0.2">
      <c r="A1639" s="24" t="s">
        <v>1513</v>
      </c>
      <c r="B1639" s="25">
        <v>44596</v>
      </c>
      <c r="C1639" s="26">
        <v>3632</v>
      </c>
      <c r="D1639" s="26" t="s">
        <v>65</v>
      </c>
      <c r="E1639" s="27" t="s">
        <v>2065</v>
      </c>
      <c r="F1639" s="28" t="s">
        <v>2066</v>
      </c>
      <c r="G1639" s="26" t="s">
        <v>68</v>
      </c>
      <c r="I1639" s="29">
        <v>12347.6</v>
      </c>
      <c r="J1639" s="29">
        <f t="shared" si="100"/>
        <v>0</v>
      </c>
      <c r="K1639" s="29">
        <f t="shared" si="101"/>
        <v>0</v>
      </c>
      <c r="L1639" s="24">
        <f t="shared" si="102"/>
        <v>2</v>
      </c>
      <c r="M1639" s="24" t="str">
        <f>VLOOKUP(L1639,mês!A:B,2,0)</f>
        <v>Fevereiro</v>
      </c>
      <c r="N1639" s="24" t="str">
        <f t="shared" si="103"/>
        <v xml:space="preserve">Diretoria </v>
      </c>
    </row>
    <row r="1640" spans="1:14" ht="57" customHeight="1" x14ac:dyDescent="0.2">
      <c r="A1640" s="24" t="s">
        <v>1523</v>
      </c>
      <c r="B1640" s="25">
        <v>44582</v>
      </c>
      <c r="C1640" s="26">
        <v>3562</v>
      </c>
      <c r="D1640" s="26" t="s">
        <v>146</v>
      </c>
      <c r="E1640" s="27" t="s">
        <v>1674</v>
      </c>
      <c r="F1640" s="28" t="s">
        <v>2067</v>
      </c>
      <c r="G1640" s="26" t="s">
        <v>68</v>
      </c>
      <c r="I1640" s="29">
        <v>5795</v>
      </c>
      <c r="J1640" s="29">
        <f t="shared" si="100"/>
        <v>0</v>
      </c>
      <c r="K1640" s="29">
        <f t="shared" si="101"/>
        <v>0</v>
      </c>
      <c r="L1640" s="24">
        <f t="shared" si="102"/>
        <v>1</v>
      </c>
      <c r="M1640" s="24" t="str">
        <f>VLOOKUP(L1640,mês!A:B,2,0)</f>
        <v>Janeiro</v>
      </c>
      <c r="N1640" s="24" t="str">
        <f t="shared" si="103"/>
        <v xml:space="preserve">RD Básico </v>
      </c>
    </row>
    <row r="1641" spans="1:14" ht="57" customHeight="1" x14ac:dyDescent="0.2">
      <c r="A1641" s="24" t="s">
        <v>1523</v>
      </c>
      <c r="B1641" s="25">
        <v>44582</v>
      </c>
      <c r="C1641" s="26">
        <v>3563</v>
      </c>
      <c r="D1641" s="26" t="s">
        <v>65</v>
      </c>
      <c r="E1641" s="27" t="s">
        <v>1674</v>
      </c>
      <c r="F1641" s="28" t="s">
        <v>2068</v>
      </c>
      <c r="G1641" s="26" t="s">
        <v>68</v>
      </c>
      <c r="I1641" s="29">
        <v>247.41</v>
      </c>
      <c r="J1641" s="29">
        <f t="shared" si="100"/>
        <v>0</v>
      </c>
      <c r="K1641" s="29">
        <f t="shared" si="101"/>
        <v>0</v>
      </c>
      <c r="L1641" s="24">
        <f t="shared" si="102"/>
        <v>1</v>
      </c>
      <c r="M1641" s="24" t="str">
        <f>VLOOKUP(L1641,mês!A:B,2,0)</f>
        <v>Janeiro</v>
      </c>
      <c r="N1641" s="24" t="str">
        <f t="shared" si="103"/>
        <v xml:space="preserve">RD Básico </v>
      </c>
    </row>
    <row r="1642" spans="1:14" ht="57" customHeight="1" x14ac:dyDescent="0.2">
      <c r="A1642" s="24" t="s">
        <v>1525</v>
      </c>
      <c r="B1642" s="25">
        <v>44587</v>
      </c>
      <c r="C1642" s="26">
        <v>3612</v>
      </c>
      <c r="D1642" s="26" t="s">
        <v>268</v>
      </c>
      <c r="E1642" s="27" t="s">
        <v>1674</v>
      </c>
      <c r="F1642" s="28" t="s">
        <v>1845</v>
      </c>
      <c r="G1642" s="26" t="s">
        <v>68</v>
      </c>
      <c r="I1642" s="29">
        <v>18350</v>
      </c>
      <c r="J1642" s="29">
        <f t="shared" si="100"/>
        <v>0</v>
      </c>
      <c r="K1642" s="29">
        <f t="shared" si="101"/>
        <v>0</v>
      </c>
      <c r="L1642" s="24">
        <f t="shared" si="102"/>
        <v>1</v>
      </c>
      <c r="M1642" s="24" t="str">
        <f>VLOOKUP(L1642,mês!A:B,2,0)</f>
        <v>Janeiro</v>
      </c>
      <c r="N1642" s="24" t="str">
        <f t="shared" si="103"/>
        <v xml:space="preserve">RI </v>
      </c>
    </row>
    <row r="1643" spans="1:14" ht="57" customHeight="1" x14ac:dyDescent="0.2">
      <c r="A1643" s="24" t="s">
        <v>1525</v>
      </c>
      <c r="B1643" s="25">
        <v>44799</v>
      </c>
      <c r="C1643" s="26">
        <v>3818</v>
      </c>
      <c r="D1643" s="26" t="s">
        <v>268</v>
      </c>
      <c r="E1643" s="27" t="s">
        <v>66</v>
      </c>
      <c r="F1643" s="28" t="s">
        <v>2069</v>
      </c>
      <c r="G1643" s="26" t="s">
        <v>68</v>
      </c>
      <c r="I1643" s="29">
        <v>12810</v>
      </c>
      <c r="J1643" s="29">
        <f t="shared" si="100"/>
        <v>0</v>
      </c>
      <c r="K1643" s="29">
        <f t="shared" si="101"/>
        <v>0</v>
      </c>
      <c r="L1643" s="24">
        <f t="shared" si="102"/>
        <v>8</v>
      </c>
      <c r="M1643" s="24" t="str">
        <f>VLOOKUP(L1643,mês!A:B,2,0)</f>
        <v>Agosto</v>
      </c>
      <c r="N1643" s="24" t="str">
        <f t="shared" si="103"/>
        <v xml:space="preserve">RI </v>
      </c>
    </row>
    <row r="1644" spans="1:14" ht="57" customHeight="1" x14ac:dyDescent="0.2">
      <c r="A1644" s="24" t="s">
        <v>1525</v>
      </c>
      <c r="B1644" s="25">
        <v>44861</v>
      </c>
      <c r="C1644" s="26">
        <v>3867</v>
      </c>
      <c r="D1644" s="26" t="s">
        <v>268</v>
      </c>
      <c r="E1644" s="27" t="s">
        <v>1819</v>
      </c>
      <c r="F1644" s="28" t="s">
        <v>2070</v>
      </c>
      <c r="G1644" s="26" t="s">
        <v>68</v>
      </c>
      <c r="I1644" s="29">
        <v>7800</v>
      </c>
      <c r="J1644" s="29">
        <f t="shared" si="100"/>
        <v>0</v>
      </c>
      <c r="K1644" s="29">
        <f t="shared" si="101"/>
        <v>0</v>
      </c>
      <c r="L1644" s="24">
        <f t="shared" si="102"/>
        <v>10</v>
      </c>
      <c r="M1644" s="24" t="str">
        <f>VLOOKUP(L1644,mês!A:B,2,0)</f>
        <v>Outubro</v>
      </c>
      <c r="N1644" s="24" t="str">
        <f t="shared" si="103"/>
        <v xml:space="preserve">RI </v>
      </c>
    </row>
    <row r="1645" spans="1:14" ht="57" customHeight="1" x14ac:dyDescent="0.2">
      <c r="A1645" s="24" t="s">
        <v>1529</v>
      </c>
      <c r="B1645" s="25">
        <v>44582</v>
      </c>
      <c r="C1645" s="26">
        <v>3542</v>
      </c>
      <c r="D1645" s="26" t="s">
        <v>65</v>
      </c>
      <c r="E1645" s="27" t="s">
        <v>1896</v>
      </c>
      <c r="F1645" s="28" t="s">
        <v>2002</v>
      </c>
      <c r="G1645" s="26" t="s">
        <v>68</v>
      </c>
      <c r="I1645" s="29">
        <v>2427172</v>
      </c>
      <c r="J1645" s="29">
        <f t="shared" si="100"/>
        <v>0</v>
      </c>
      <c r="K1645" s="29">
        <f t="shared" si="101"/>
        <v>0</v>
      </c>
      <c r="L1645" s="24">
        <f t="shared" si="102"/>
        <v>1</v>
      </c>
      <c r="M1645" s="24" t="str">
        <f>VLOOKUP(L1645,mês!A:B,2,0)</f>
        <v>Janeiro</v>
      </c>
      <c r="N1645" s="24" t="str">
        <f t="shared" si="103"/>
        <v xml:space="preserve">Diretoria </v>
      </c>
    </row>
    <row r="1646" spans="1:14" ht="57" customHeight="1" x14ac:dyDescent="0.2">
      <c r="A1646" s="24" t="s">
        <v>1540</v>
      </c>
      <c r="B1646" s="25">
        <v>44887</v>
      </c>
      <c r="C1646" s="26">
        <v>3880</v>
      </c>
      <c r="D1646" s="26" t="s">
        <v>176</v>
      </c>
      <c r="E1646" s="27" t="s">
        <v>2071</v>
      </c>
      <c r="F1646" s="28" t="s">
        <v>2072</v>
      </c>
      <c r="G1646" s="26" t="s">
        <v>68</v>
      </c>
      <c r="I1646" s="29">
        <v>19116</v>
      </c>
      <c r="J1646" s="29">
        <f t="shared" ref="J1646:J1709" si="104">IF(G1646="Não",0,H1646)</f>
        <v>0</v>
      </c>
      <c r="K1646" s="29">
        <f t="shared" ref="K1646:K1709" si="105">IF(G1646="Não",H1646,0)</f>
        <v>0</v>
      </c>
      <c r="L1646" s="24">
        <f t="shared" ref="L1646:L1709" si="106">MONTH(B1646)</f>
        <v>11</v>
      </c>
      <c r="M1646" s="24" t="str">
        <f>VLOOKUP(L1646,mês!A:B,2,0)</f>
        <v>Novembro</v>
      </c>
      <c r="N1646" s="24" t="str">
        <f t="shared" ref="N1646:N1709" si="107">LEFT(A1646,SEARCH("-",A1646)-1)</f>
        <v xml:space="preserve">RI </v>
      </c>
    </row>
    <row r="1647" spans="1:14" ht="57" customHeight="1" x14ac:dyDescent="0.2">
      <c r="A1647" s="24" t="s">
        <v>2073</v>
      </c>
      <c r="B1647" s="25">
        <v>44587</v>
      </c>
      <c r="C1647" s="26">
        <v>3626</v>
      </c>
      <c r="D1647" s="26" t="s">
        <v>268</v>
      </c>
      <c r="E1647" s="27" t="s">
        <v>1674</v>
      </c>
      <c r="F1647" s="28" t="s">
        <v>2074</v>
      </c>
      <c r="G1647" s="26" t="s">
        <v>68</v>
      </c>
      <c r="I1647" s="29">
        <v>40000</v>
      </c>
      <c r="J1647" s="29">
        <f t="shared" si="104"/>
        <v>0</v>
      </c>
      <c r="K1647" s="29">
        <f t="shared" si="105"/>
        <v>0</v>
      </c>
      <c r="L1647" s="24">
        <f t="shared" si="106"/>
        <v>1</v>
      </c>
      <c r="M1647" s="24" t="str">
        <f>VLOOKUP(L1647,mês!A:B,2,0)</f>
        <v>Janeiro</v>
      </c>
      <c r="N1647" s="24" t="str">
        <f t="shared" si="107"/>
        <v xml:space="preserve">RI </v>
      </c>
    </row>
    <row r="1648" spans="1:14" ht="57" customHeight="1" x14ac:dyDescent="0.2">
      <c r="A1648" s="24" t="s">
        <v>1561</v>
      </c>
      <c r="B1648" s="25">
        <v>44582</v>
      </c>
      <c r="C1648" s="26">
        <v>3546</v>
      </c>
      <c r="D1648" s="26" t="s">
        <v>264</v>
      </c>
      <c r="E1648" s="27" t="s">
        <v>1674</v>
      </c>
      <c r="F1648" s="28" t="s">
        <v>2075</v>
      </c>
      <c r="G1648" s="26" t="s">
        <v>68</v>
      </c>
      <c r="I1648" s="29">
        <v>560</v>
      </c>
      <c r="J1648" s="29">
        <f t="shared" si="104"/>
        <v>0</v>
      </c>
      <c r="K1648" s="29">
        <f t="shared" si="105"/>
        <v>0</v>
      </c>
      <c r="L1648" s="24">
        <f t="shared" si="106"/>
        <v>1</v>
      </c>
      <c r="M1648" s="24" t="str">
        <f>VLOOKUP(L1648,mês!A:B,2,0)</f>
        <v>Janeiro</v>
      </c>
      <c r="N1648" s="24" t="str">
        <f t="shared" si="107"/>
        <v xml:space="preserve">RD </v>
      </c>
    </row>
    <row r="1649" spans="1:14" ht="57" customHeight="1" x14ac:dyDescent="0.2">
      <c r="A1649" s="24" t="s">
        <v>1561</v>
      </c>
      <c r="B1649" s="25">
        <v>44582</v>
      </c>
      <c r="C1649" s="26">
        <v>3547</v>
      </c>
      <c r="D1649" s="26" t="s">
        <v>264</v>
      </c>
      <c r="E1649" s="27" t="s">
        <v>1674</v>
      </c>
      <c r="F1649" s="28" t="s">
        <v>2076</v>
      </c>
      <c r="G1649" s="26" t="s">
        <v>68</v>
      </c>
      <c r="I1649" s="29">
        <v>1000</v>
      </c>
      <c r="J1649" s="29">
        <f t="shared" si="104"/>
        <v>0</v>
      </c>
      <c r="K1649" s="29">
        <f t="shared" si="105"/>
        <v>0</v>
      </c>
      <c r="L1649" s="24">
        <f t="shared" si="106"/>
        <v>1</v>
      </c>
      <c r="M1649" s="24" t="str">
        <f>VLOOKUP(L1649,mês!A:B,2,0)</f>
        <v>Janeiro</v>
      </c>
      <c r="N1649" s="24" t="str">
        <f t="shared" si="107"/>
        <v xml:space="preserve">RD </v>
      </c>
    </row>
    <row r="1650" spans="1:14" ht="57" customHeight="1" x14ac:dyDescent="0.2">
      <c r="A1650" s="24" t="s">
        <v>1561</v>
      </c>
      <c r="B1650" s="25">
        <v>44582</v>
      </c>
      <c r="C1650" s="26">
        <v>3570</v>
      </c>
      <c r="D1650" s="26" t="s">
        <v>65</v>
      </c>
      <c r="E1650" s="27" t="s">
        <v>1674</v>
      </c>
      <c r="F1650" s="28" t="s">
        <v>2077</v>
      </c>
      <c r="G1650" s="26" t="s">
        <v>68</v>
      </c>
      <c r="I1650" s="29">
        <v>2842.87</v>
      </c>
      <c r="J1650" s="29">
        <f t="shared" si="104"/>
        <v>0</v>
      </c>
      <c r="K1650" s="29">
        <f t="shared" si="105"/>
        <v>0</v>
      </c>
      <c r="L1650" s="24">
        <f t="shared" si="106"/>
        <v>1</v>
      </c>
      <c r="M1650" s="24" t="str">
        <f>VLOOKUP(L1650,mês!A:B,2,0)</f>
        <v>Janeiro</v>
      </c>
      <c r="N1650" s="24" t="str">
        <f t="shared" si="107"/>
        <v xml:space="preserve">RD </v>
      </c>
    </row>
    <row r="1651" spans="1:14" ht="57" customHeight="1" x14ac:dyDescent="0.2">
      <c r="A1651" s="24" t="s">
        <v>1561</v>
      </c>
      <c r="B1651" s="25">
        <v>44853</v>
      </c>
      <c r="C1651" s="26">
        <v>3862</v>
      </c>
      <c r="D1651" s="26" t="s">
        <v>264</v>
      </c>
      <c r="E1651" s="27" t="s">
        <v>2078</v>
      </c>
      <c r="F1651" s="28" t="s">
        <v>2079</v>
      </c>
      <c r="G1651" s="26" t="s">
        <v>68</v>
      </c>
      <c r="I1651" s="29">
        <v>6000</v>
      </c>
      <c r="J1651" s="29">
        <f t="shared" si="104"/>
        <v>0</v>
      </c>
      <c r="K1651" s="29">
        <f t="shared" si="105"/>
        <v>0</v>
      </c>
      <c r="L1651" s="24">
        <f t="shared" si="106"/>
        <v>10</v>
      </c>
      <c r="M1651" s="24" t="str">
        <f>VLOOKUP(L1651,mês!A:B,2,0)</f>
        <v>Outubro</v>
      </c>
      <c r="N1651" s="24" t="str">
        <f t="shared" si="107"/>
        <v xml:space="preserve">RD </v>
      </c>
    </row>
    <row r="1652" spans="1:14" ht="57" customHeight="1" x14ac:dyDescent="0.2">
      <c r="A1652" s="24" t="s">
        <v>2080</v>
      </c>
      <c r="B1652" s="25">
        <v>44848</v>
      </c>
      <c r="C1652" s="26">
        <v>3854</v>
      </c>
      <c r="D1652" s="26" t="s">
        <v>65</v>
      </c>
      <c r="E1652" s="27" t="s">
        <v>75</v>
      </c>
      <c r="F1652" s="28" t="s">
        <v>2081</v>
      </c>
      <c r="G1652" s="26" t="s">
        <v>68</v>
      </c>
      <c r="I1652" s="29">
        <v>551920.65</v>
      </c>
      <c r="J1652" s="29">
        <f t="shared" si="104"/>
        <v>0</v>
      </c>
      <c r="K1652" s="29">
        <f t="shared" si="105"/>
        <v>0</v>
      </c>
      <c r="L1652" s="24">
        <f t="shared" si="106"/>
        <v>10</v>
      </c>
      <c r="M1652" s="24" t="str">
        <f>VLOOKUP(L1652,mês!A:B,2,0)</f>
        <v>Outubro</v>
      </c>
      <c r="N1652" s="24" t="str">
        <f t="shared" si="107"/>
        <v xml:space="preserve">Diretoria </v>
      </c>
    </row>
    <row r="1653" spans="1:14" ht="57" customHeight="1" x14ac:dyDescent="0.2">
      <c r="A1653" s="24" t="s">
        <v>1563</v>
      </c>
      <c r="B1653" s="25">
        <v>44587</v>
      </c>
      <c r="C1653" s="26">
        <v>3607</v>
      </c>
      <c r="D1653" s="26" t="s">
        <v>268</v>
      </c>
      <c r="E1653" s="27" t="s">
        <v>1674</v>
      </c>
      <c r="F1653" s="28" t="s">
        <v>1845</v>
      </c>
      <c r="G1653" s="26" t="s">
        <v>68</v>
      </c>
      <c r="I1653" s="29">
        <v>12810</v>
      </c>
      <c r="J1653" s="29">
        <f t="shared" si="104"/>
        <v>0</v>
      </c>
      <c r="K1653" s="29">
        <f t="shared" si="105"/>
        <v>0</v>
      </c>
      <c r="L1653" s="24">
        <f t="shared" si="106"/>
        <v>1</v>
      </c>
      <c r="M1653" s="24" t="str">
        <f>VLOOKUP(L1653,mês!A:B,2,0)</f>
        <v>Janeiro</v>
      </c>
      <c r="N1653" s="24" t="str">
        <f t="shared" si="107"/>
        <v xml:space="preserve">RI </v>
      </c>
    </row>
    <row r="1654" spans="1:14" ht="57" customHeight="1" x14ac:dyDescent="0.2">
      <c r="A1654" s="24" t="s">
        <v>2082</v>
      </c>
      <c r="B1654" s="25">
        <v>44587</v>
      </c>
      <c r="C1654" s="26">
        <v>3620</v>
      </c>
      <c r="D1654" s="26" t="s">
        <v>213</v>
      </c>
      <c r="E1654" s="27" t="s">
        <v>1674</v>
      </c>
      <c r="F1654" s="28" t="s">
        <v>2083</v>
      </c>
      <c r="G1654" s="26" t="s">
        <v>68</v>
      </c>
      <c r="I1654" s="29">
        <v>249.88</v>
      </c>
      <c r="J1654" s="29">
        <f t="shared" si="104"/>
        <v>0</v>
      </c>
      <c r="K1654" s="29">
        <f t="shared" si="105"/>
        <v>0</v>
      </c>
      <c r="L1654" s="24">
        <f t="shared" si="106"/>
        <v>1</v>
      </c>
      <c r="M1654" s="24" t="str">
        <f>VLOOKUP(L1654,mês!A:B,2,0)</f>
        <v>Janeiro</v>
      </c>
      <c r="N1654" s="24" t="str">
        <f t="shared" si="107"/>
        <v xml:space="preserve">RI </v>
      </c>
    </row>
    <row r="1655" spans="1:14" ht="57" customHeight="1" x14ac:dyDescent="0.2">
      <c r="A1655" s="24" t="s">
        <v>2084</v>
      </c>
      <c r="B1655" s="25">
        <v>44587</v>
      </c>
      <c r="C1655" s="26">
        <v>3608</v>
      </c>
      <c r="D1655" s="26" t="s">
        <v>268</v>
      </c>
      <c r="E1655" s="27" t="s">
        <v>1674</v>
      </c>
      <c r="F1655" s="28" t="s">
        <v>1845</v>
      </c>
      <c r="G1655" s="26" t="s">
        <v>68</v>
      </c>
      <c r="I1655" s="29">
        <v>17554.77</v>
      </c>
      <c r="J1655" s="29">
        <f t="shared" si="104"/>
        <v>0</v>
      </c>
      <c r="K1655" s="29">
        <f t="shared" si="105"/>
        <v>0</v>
      </c>
      <c r="L1655" s="24">
        <f t="shared" si="106"/>
        <v>1</v>
      </c>
      <c r="M1655" s="24" t="str">
        <f>VLOOKUP(L1655,mês!A:B,2,0)</f>
        <v>Janeiro</v>
      </c>
      <c r="N1655" s="24" t="str">
        <f t="shared" si="107"/>
        <v xml:space="preserve">RI </v>
      </c>
    </row>
    <row r="1656" spans="1:14" ht="57" customHeight="1" x14ac:dyDescent="0.2">
      <c r="A1656" s="24" t="s">
        <v>2084</v>
      </c>
      <c r="B1656" s="25">
        <v>44888</v>
      </c>
      <c r="C1656" s="26">
        <v>3881</v>
      </c>
      <c r="D1656" s="26" t="s">
        <v>268</v>
      </c>
      <c r="E1656" s="27" t="s">
        <v>1819</v>
      </c>
      <c r="F1656" s="28" t="s">
        <v>1837</v>
      </c>
      <c r="G1656" s="26" t="s">
        <v>68</v>
      </c>
      <c r="I1656" s="29">
        <v>1125</v>
      </c>
      <c r="J1656" s="29">
        <f t="shared" si="104"/>
        <v>0</v>
      </c>
      <c r="K1656" s="29">
        <f t="shared" si="105"/>
        <v>0</v>
      </c>
      <c r="L1656" s="24">
        <f t="shared" si="106"/>
        <v>11</v>
      </c>
      <c r="M1656" s="24" t="str">
        <f>VLOOKUP(L1656,mês!A:B,2,0)</f>
        <v>Novembro</v>
      </c>
      <c r="N1656" s="24" t="str">
        <f t="shared" si="107"/>
        <v xml:space="preserve">RI </v>
      </c>
    </row>
    <row r="1657" spans="1:14" ht="57" customHeight="1" x14ac:dyDescent="0.2">
      <c r="A1657" s="24" t="s">
        <v>1565</v>
      </c>
      <c r="B1657" s="25">
        <v>44642</v>
      </c>
      <c r="C1657" s="26">
        <v>3668</v>
      </c>
      <c r="D1657" s="26" t="s">
        <v>213</v>
      </c>
      <c r="E1657" s="27" t="s">
        <v>1674</v>
      </c>
      <c r="F1657" s="28" t="s">
        <v>2085</v>
      </c>
      <c r="G1657" s="26" t="s">
        <v>68</v>
      </c>
      <c r="I1657" s="29">
        <v>22393.75</v>
      </c>
      <c r="J1657" s="29">
        <f t="shared" si="104"/>
        <v>0</v>
      </c>
      <c r="K1657" s="29">
        <f t="shared" si="105"/>
        <v>0</v>
      </c>
      <c r="L1657" s="24">
        <f t="shared" si="106"/>
        <v>3</v>
      </c>
      <c r="M1657" s="24" t="str">
        <f>VLOOKUP(L1657,mês!A:B,2,0)</f>
        <v>Março</v>
      </c>
      <c r="N1657" s="24" t="str">
        <f t="shared" si="107"/>
        <v xml:space="preserve">CONVÊNIO </v>
      </c>
    </row>
    <row r="1658" spans="1:14" ht="57" customHeight="1" x14ac:dyDescent="0.2">
      <c r="A1658" s="24" t="s">
        <v>2086</v>
      </c>
      <c r="B1658" s="25">
        <v>44642</v>
      </c>
      <c r="C1658" s="26">
        <v>3670</v>
      </c>
      <c r="D1658" s="26" t="s">
        <v>176</v>
      </c>
      <c r="E1658" s="27" t="s">
        <v>1104</v>
      </c>
      <c r="F1658" s="28" t="s">
        <v>2087</v>
      </c>
      <c r="G1658" s="26" t="s">
        <v>68</v>
      </c>
      <c r="I1658" s="29">
        <v>31041.64</v>
      </c>
      <c r="J1658" s="29">
        <f t="shared" si="104"/>
        <v>0</v>
      </c>
      <c r="K1658" s="29">
        <f t="shared" si="105"/>
        <v>0</v>
      </c>
      <c r="L1658" s="24">
        <f t="shared" si="106"/>
        <v>3</v>
      </c>
      <c r="M1658" s="24" t="str">
        <f>VLOOKUP(L1658,mês!A:B,2,0)</f>
        <v>Março</v>
      </c>
      <c r="N1658" s="24" t="str">
        <f t="shared" si="107"/>
        <v xml:space="preserve">CONVÊNIO </v>
      </c>
    </row>
    <row r="1659" spans="1:14" ht="57" customHeight="1" x14ac:dyDescent="0.2">
      <c r="A1659" s="24" t="s">
        <v>2088</v>
      </c>
      <c r="B1659" s="25">
        <v>44642</v>
      </c>
      <c r="C1659" s="26">
        <v>3669</v>
      </c>
      <c r="D1659" s="26" t="s">
        <v>146</v>
      </c>
      <c r="E1659" s="27" t="s">
        <v>1674</v>
      </c>
      <c r="F1659" s="28" t="s">
        <v>2089</v>
      </c>
      <c r="G1659" s="26" t="s">
        <v>68</v>
      </c>
      <c r="I1659" s="29">
        <v>33383.599999999999</v>
      </c>
      <c r="J1659" s="29">
        <f t="shared" si="104"/>
        <v>0</v>
      </c>
      <c r="K1659" s="29">
        <f t="shared" si="105"/>
        <v>0</v>
      </c>
      <c r="L1659" s="24">
        <f t="shared" si="106"/>
        <v>3</v>
      </c>
      <c r="M1659" s="24" t="str">
        <f>VLOOKUP(L1659,mês!A:B,2,0)</f>
        <v>Março</v>
      </c>
      <c r="N1659" s="24" t="str">
        <f t="shared" si="107"/>
        <v xml:space="preserve">CONVÊNIO </v>
      </c>
    </row>
    <row r="1660" spans="1:14" ht="57" customHeight="1" x14ac:dyDescent="0.2">
      <c r="A1660" s="24" t="s">
        <v>2090</v>
      </c>
      <c r="B1660" s="25">
        <v>44587</v>
      </c>
      <c r="C1660" s="26">
        <v>3617</v>
      </c>
      <c r="D1660" s="26" t="s">
        <v>213</v>
      </c>
      <c r="E1660" s="27" t="s">
        <v>1674</v>
      </c>
      <c r="F1660" s="28" t="s">
        <v>2083</v>
      </c>
      <c r="G1660" s="26" t="s">
        <v>68</v>
      </c>
      <c r="I1660" s="29">
        <v>128.66</v>
      </c>
      <c r="J1660" s="29">
        <f t="shared" si="104"/>
        <v>0</v>
      </c>
      <c r="K1660" s="29">
        <f t="shared" si="105"/>
        <v>0</v>
      </c>
      <c r="L1660" s="24">
        <f t="shared" si="106"/>
        <v>1</v>
      </c>
      <c r="M1660" s="24" t="str">
        <f>VLOOKUP(L1660,mês!A:B,2,0)</f>
        <v>Janeiro</v>
      </c>
      <c r="N1660" s="24" t="str">
        <f t="shared" si="107"/>
        <v xml:space="preserve">RI </v>
      </c>
    </row>
    <row r="1661" spans="1:14" ht="57" customHeight="1" x14ac:dyDescent="0.2">
      <c r="A1661" s="24" t="s">
        <v>1568</v>
      </c>
      <c r="B1661" s="25">
        <v>44669</v>
      </c>
      <c r="C1661" s="26">
        <v>3684</v>
      </c>
      <c r="D1661" s="26" t="s">
        <v>189</v>
      </c>
      <c r="E1661" s="27" t="s">
        <v>2091</v>
      </c>
      <c r="F1661" s="28" t="s">
        <v>2092</v>
      </c>
      <c r="G1661" s="26" t="s">
        <v>68</v>
      </c>
      <c r="I1661" s="29">
        <v>9639.39</v>
      </c>
      <c r="J1661" s="29">
        <f t="shared" si="104"/>
        <v>0</v>
      </c>
      <c r="K1661" s="29">
        <f t="shared" si="105"/>
        <v>0</v>
      </c>
      <c r="L1661" s="24">
        <f t="shared" si="106"/>
        <v>4</v>
      </c>
      <c r="M1661" s="24" t="str">
        <f>VLOOKUP(L1661,mês!A:B,2,0)</f>
        <v>Abril</v>
      </c>
      <c r="N1661" s="24" t="str">
        <f t="shared" si="107"/>
        <v xml:space="preserve">Diretoria </v>
      </c>
    </row>
    <row r="1662" spans="1:14" ht="57" customHeight="1" x14ac:dyDescent="0.2">
      <c r="A1662" s="24" t="s">
        <v>1568</v>
      </c>
      <c r="B1662" s="25">
        <v>44669</v>
      </c>
      <c r="C1662" s="26">
        <v>3685</v>
      </c>
      <c r="D1662" s="26" t="s">
        <v>65</v>
      </c>
      <c r="E1662" s="27" t="s">
        <v>66</v>
      </c>
      <c r="F1662" s="28" t="s">
        <v>2093</v>
      </c>
      <c r="G1662" s="26" t="s">
        <v>68</v>
      </c>
      <c r="I1662" s="29">
        <v>70005.88</v>
      </c>
      <c r="J1662" s="29">
        <f t="shared" si="104"/>
        <v>0</v>
      </c>
      <c r="K1662" s="29">
        <f t="shared" si="105"/>
        <v>0</v>
      </c>
      <c r="L1662" s="24">
        <f t="shared" si="106"/>
        <v>4</v>
      </c>
      <c r="M1662" s="24" t="str">
        <f>VLOOKUP(L1662,mês!A:B,2,0)</f>
        <v>Abril</v>
      </c>
      <c r="N1662" s="24" t="str">
        <f t="shared" si="107"/>
        <v xml:space="preserve">Diretoria </v>
      </c>
    </row>
    <row r="1663" spans="1:14" ht="57" customHeight="1" x14ac:dyDescent="0.2">
      <c r="A1663" s="24" t="s">
        <v>2094</v>
      </c>
      <c r="B1663" s="25">
        <v>44585</v>
      </c>
      <c r="C1663" s="26">
        <v>3599</v>
      </c>
      <c r="D1663" s="26" t="s">
        <v>65</v>
      </c>
      <c r="E1663" s="27" t="s">
        <v>1674</v>
      </c>
      <c r="F1663" s="28" t="s">
        <v>2095</v>
      </c>
      <c r="G1663" s="26" t="s">
        <v>68</v>
      </c>
      <c r="I1663" s="29">
        <v>147205</v>
      </c>
      <c r="J1663" s="29">
        <f t="shared" si="104"/>
        <v>0</v>
      </c>
      <c r="K1663" s="29">
        <f t="shared" si="105"/>
        <v>0</v>
      </c>
      <c r="L1663" s="24">
        <f t="shared" si="106"/>
        <v>1</v>
      </c>
      <c r="M1663" s="24" t="str">
        <f>VLOOKUP(L1663,mês!A:B,2,0)</f>
        <v>Janeiro</v>
      </c>
      <c r="N1663" s="24" t="str">
        <f t="shared" si="107"/>
        <v xml:space="preserve">Diretoria </v>
      </c>
    </row>
    <row r="1664" spans="1:14" ht="57" customHeight="1" x14ac:dyDescent="0.2">
      <c r="A1664" s="24" t="s">
        <v>2094</v>
      </c>
      <c r="B1664" s="25">
        <v>44680</v>
      </c>
      <c r="C1664" s="26">
        <v>3696</v>
      </c>
      <c r="D1664" s="26" t="s">
        <v>65</v>
      </c>
      <c r="E1664" s="27" t="s">
        <v>75</v>
      </c>
      <c r="F1664" s="28" t="s">
        <v>2096</v>
      </c>
      <c r="G1664" s="26" t="s">
        <v>68</v>
      </c>
      <c r="I1664" s="29">
        <v>24195</v>
      </c>
      <c r="J1664" s="29">
        <f t="shared" si="104"/>
        <v>0</v>
      </c>
      <c r="K1664" s="29">
        <f t="shared" si="105"/>
        <v>0</v>
      </c>
      <c r="L1664" s="24">
        <f t="shared" si="106"/>
        <v>4</v>
      </c>
      <c r="M1664" s="24" t="str">
        <f>VLOOKUP(L1664,mês!A:B,2,0)</f>
        <v>Abril</v>
      </c>
      <c r="N1664" s="24" t="str">
        <f t="shared" si="107"/>
        <v xml:space="preserve">Diretoria </v>
      </c>
    </row>
    <row r="1665" spans="1:14" ht="57" customHeight="1" x14ac:dyDescent="0.2">
      <c r="A1665" s="24" t="s">
        <v>2097</v>
      </c>
      <c r="B1665" s="25">
        <v>44587</v>
      </c>
      <c r="C1665" s="26">
        <v>3611</v>
      </c>
      <c r="D1665" s="26" t="s">
        <v>146</v>
      </c>
      <c r="E1665" s="27" t="s">
        <v>1674</v>
      </c>
      <c r="F1665" s="28" t="s">
        <v>2098</v>
      </c>
      <c r="G1665" s="26" t="s">
        <v>68</v>
      </c>
      <c r="I1665" s="29">
        <v>5000</v>
      </c>
      <c r="J1665" s="29">
        <f t="shared" si="104"/>
        <v>0</v>
      </c>
      <c r="K1665" s="29">
        <f t="shared" si="105"/>
        <v>0</v>
      </c>
      <c r="L1665" s="24">
        <f t="shared" si="106"/>
        <v>1</v>
      </c>
      <c r="M1665" s="24" t="str">
        <f>VLOOKUP(L1665,mês!A:B,2,0)</f>
        <v>Janeiro</v>
      </c>
      <c r="N1665" s="24" t="str">
        <f t="shared" si="107"/>
        <v xml:space="preserve">RI </v>
      </c>
    </row>
    <row r="1666" spans="1:14" ht="57" customHeight="1" x14ac:dyDescent="0.2">
      <c r="A1666" s="24" t="s">
        <v>2099</v>
      </c>
      <c r="B1666" s="25">
        <v>44587</v>
      </c>
      <c r="C1666" s="26">
        <v>3615</v>
      </c>
      <c r="D1666" s="26" t="s">
        <v>213</v>
      </c>
      <c r="E1666" s="27" t="s">
        <v>1674</v>
      </c>
      <c r="F1666" s="28" t="s">
        <v>2100</v>
      </c>
      <c r="G1666" s="26" t="s">
        <v>68</v>
      </c>
      <c r="I1666" s="29">
        <v>18128.07</v>
      </c>
      <c r="J1666" s="29">
        <f t="shared" si="104"/>
        <v>0</v>
      </c>
      <c r="K1666" s="29">
        <f t="shared" si="105"/>
        <v>0</v>
      </c>
      <c r="L1666" s="24">
        <f t="shared" si="106"/>
        <v>1</v>
      </c>
      <c r="M1666" s="24" t="str">
        <f>VLOOKUP(L1666,mês!A:B,2,0)</f>
        <v>Janeiro</v>
      </c>
      <c r="N1666" s="24" t="str">
        <f t="shared" si="107"/>
        <v xml:space="preserve">RI </v>
      </c>
    </row>
    <row r="1667" spans="1:14" ht="57" customHeight="1" x14ac:dyDescent="0.2">
      <c r="A1667" s="24" t="s">
        <v>2101</v>
      </c>
      <c r="B1667" s="25">
        <v>44587</v>
      </c>
      <c r="C1667" s="26">
        <v>3619</v>
      </c>
      <c r="D1667" s="26" t="s">
        <v>151</v>
      </c>
      <c r="E1667" s="27" t="s">
        <v>1674</v>
      </c>
      <c r="F1667" s="28" t="s">
        <v>2102</v>
      </c>
      <c r="G1667" s="26" t="s">
        <v>68</v>
      </c>
      <c r="I1667" s="29">
        <v>409.99</v>
      </c>
      <c r="J1667" s="29">
        <f t="shared" si="104"/>
        <v>0</v>
      </c>
      <c r="K1667" s="29">
        <f t="shared" si="105"/>
        <v>0</v>
      </c>
      <c r="L1667" s="24">
        <f t="shared" si="106"/>
        <v>1</v>
      </c>
      <c r="M1667" s="24" t="str">
        <f>VLOOKUP(L1667,mês!A:B,2,0)</f>
        <v>Janeiro</v>
      </c>
      <c r="N1667" s="24" t="str">
        <f t="shared" si="107"/>
        <v xml:space="preserve">RI </v>
      </c>
    </row>
    <row r="1668" spans="1:14" ht="57" customHeight="1" x14ac:dyDescent="0.2">
      <c r="A1668" s="24" t="s">
        <v>1570</v>
      </c>
      <c r="B1668" s="25">
        <v>44691</v>
      </c>
      <c r="C1668" s="26">
        <v>3707</v>
      </c>
      <c r="D1668" s="26" t="s">
        <v>65</v>
      </c>
      <c r="E1668" s="27" t="s">
        <v>1571</v>
      </c>
      <c r="F1668" s="28" t="s">
        <v>2103</v>
      </c>
      <c r="G1668" s="26" t="s">
        <v>68</v>
      </c>
      <c r="I1668" s="29">
        <v>199853.53</v>
      </c>
      <c r="J1668" s="29">
        <f t="shared" si="104"/>
        <v>0</v>
      </c>
      <c r="K1668" s="29">
        <f t="shared" si="105"/>
        <v>0</v>
      </c>
      <c r="L1668" s="24">
        <f t="shared" si="106"/>
        <v>5</v>
      </c>
      <c r="M1668" s="24" t="str">
        <f>VLOOKUP(L1668,mês!A:B,2,0)</f>
        <v>Maio</v>
      </c>
      <c r="N1668" s="24" t="str">
        <f t="shared" si="107"/>
        <v xml:space="preserve">SEG </v>
      </c>
    </row>
    <row r="1669" spans="1:14" ht="57" customHeight="1" x14ac:dyDescent="0.2">
      <c r="A1669" s="24" t="s">
        <v>1570</v>
      </c>
      <c r="B1669" s="25">
        <v>44707</v>
      </c>
      <c r="C1669" s="26">
        <v>3716</v>
      </c>
      <c r="D1669" s="26" t="s">
        <v>65</v>
      </c>
      <c r="E1669" s="27" t="s">
        <v>1571</v>
      </c>
      <c r="F1669" s="28" t="s">
        <v>2104</v>
      </c>
      <c r="G1669" s="26" t="s">
        <v>68</v>
      </c>
      <c r="I1669" s="29">
        <v>33158.76</v>
      </c>
      <c r="J1669" s="29">
        <f t="shared" si="104"/>
        <v>0</v>
      </c>
      <c r="K1669" s="29">
        <f t="shared" si="105"/>
        <v>0</v>
      </c>
      <c r="L1669" s="24">
        <f t="shared" si="106"/>
        <v>5</v>
      </c>
      <c r="M1669" s="24" t="str">
        <f>VLOOKUP(L1669,mês!A:B,2,0)</f>
        <v>Maio</v>
      </c>
      <c r="N1669" s="24" t="str">
        <f t="shared" si="107"/>
        <v xml:space="preserve">SEG </v>
      </c>
    </row>
    <row r="1670" spans="1:14" ht="57" customHeight="1" x14ac:dyDescent="0.2">
      <c r="A1670" s="24" t="s">
        <v>1570</v>
      </c>
      <c r="B1670" s="25">
        <v>44750</v>
      </c>
      <c r="C1670" s="26">
        <v>3729</v>
      </c>
      <c r="D1670" s="26" t="s">
        <v>160</v>
      </c>
      <c r="E1670" s="27" t="s">
        <v>1571</v>
      </c>
      <c r="F1670" s="28" t="s">
        <v>2105</v>
      </c>
      <c r="G1670" s="26" t="s">
        <v>68</v>
      </c>
      <c r="I1670" s="29">
        <v>88975.17</v>
      </c>
      <c r="J1670" s="29">
        <f t="shared" si="104"/>
        <v>0</v>
      </c>
      <c r="K1670" s="29">
        <f t="shared" si="105"/>
        <v>0</v>
      </c>
      <c r="L1670" s="24">
        <f t="shared" si="106"/>
        <v>7</v>
      </c>
      <c r="M1670" s="24" t="str">
        <f>VLOOKUP(L1670,mês!A:B,2,0)</f>
        <v>Julho</v>
      </c>
      <c r="N1670" s="24" t="str">
        <f t="shared" si="107"/>
        <v xml:space="preserve">SEG </v>
      </c>
    </row>
    <row r="1671" spans="1:14" ht="57" customHeight="1" x14ac:dyDescent="0.2">
      <c r="A1671" s="24" t="s">
        <v>1575</v>
      </c>
      <c r="B1671" s="25">
        <v>44588</v>
      </c>
      <c r="C1671" s="26">
        <v>3630</v>
      </c>
      <c r="D1671" s="26" t="s">
        <v>160</v>
      </c>
      <c r="E1671" s="27" t="s">
        <v>1576</v>
      </c>
      <c r="F1671" s="28" t="s">
        <v>2106</v>
      </c>
      <c r="G1671" s="26" t="s">
        <v>68</v>
      </c>
      <c r="I1671" s="29">
        <v>127264</v>
      </c>
      <c r="J1671" s="29">
        <f t="shared" si="104"/>
        <v>0</v>
      </c>
      <c r="K1671" s="29">
        <f t="shared" si="105"/>
        <v>0</v>
      </c>
      <c r="L1671" s="24">
        <f t="shared" si="106"/>
        <v>1</v>
      </c>
      <c r="M1671" s="24" t="str">
        <f>VLOOKUP(L1671,mês!A:B,2,0)</f>
        <v>Janeiro</v>
      </c>
      <c r="N1671" s="24" t="str">
        <f t="shared" si="107"/>
        <v xml:space="preserve">RINF </v>
      </c>
    </row>
    <row r="1672" spans="1:14" ht="57" customHeight="1" x14ac:dyDescent="0.2">
      <c r="A1672" s="24" t="s">
        <v>1575</v>
      </c>
      <c r="B1672" s="25">
        <v>44596</v>
      </c>
      <c r="C1672" s="26">
        <v>3633</v>
      </c>
      <c r="D1672" s="26" t="s">
        <v>160</v>
      </c>
      <c r="E1672" s="27" t="s">
        <v>75</v>
      </c>
      <c r="F1672" s="28" t="s">
        <v>2107</v>
      </c>
      <c r="G1672" s="26" t="s">
        <v>68</v>
      </c>
      <c r="I1672" s="29">
        <v>25625</v>
      </c>
      <c r="J1672" s="29">
        <f t="shared" si="104"/>
        <v>0</v>
      </c>
      <c r="K1672" s="29">
        <f t="shared" si="105"/>
        <v>0</v>
      </c>
      <c r="L1672" s="24">
        <f t="shared" si="106"/>
        <v>2</v>
      </c>
      <c r="M1672" s="24" t="str">
        <f>VLOOKUP(L1672,mês!A:B,2,0)</f>
        <v>Fevereiro</v>
      </c>
      <c r="N1672" s="24" t="str">
        <f t="shared" si="107"/>
        <v xml:space="preserve">RINF </v>
      </c>
    </row>
    <row r="1673" spans="1:14" ht="57" customHeight="1" x14ac:dyDescent="0.2">
      <c r="A1673" s="24" t="s">
        <v>1575</v>
      </c>
      <c r="B1673" s="25">
        <v>44596</v>
      </c>
      <c r="C1673" s="26">
        <v>3634</v>
      </c>
      <c r="D1673" s="26" t="s">
        <v>160</v>
      </c>
      <c r="E1673" s="27" t="s">
        <v>75</v>
      </c>
      <c r="F1673" s="28" t="s">
        <v>2108</v>
      </c>
      <c r="G1673" s="26" t="s">
        <v>68</v>
      </c>
      <c r="I1673" s="29">
        <v>7954</v>
      </c>
      <c r="J1673" s="29">
        <f t="shared" si="104"/>
        <v>0</v>
      </c>
      <c r="K1673" s="29">
        <f t="shared" si="105"/>
        <v>0</v>
      </c>
      <c r="L1673" s="24">
        <f t="shared" si="106"/>
        <v>2</v>
      </c>
      <c r="M1673" s="24" t="str">
        <f>VLOOKUP(L1673,mês!A:B,2,0)</f>
        <v>Fevereiro</v>
      </c>
      <c r="N1673" s="24" t="str">
        <f t="shared" si="107"/>
        <v xml:space="preserve">RINF </v>
      </c>
    </row>
    <row r="1674" spans="1:14" ht="57" customHeight="1" x14ac:dyDescent="0.2">
      <c r="A1674" s="24" t="s">
        <v>1575</v>
      </c>
      <c r="B1674" s="25">
        <v>44596</v>
      </c>
      <c r="C1674" s="26">
        <v>3635</v>
      </c>
      <c r="D1674" s="26" t="s">
        <v>160</v>
      </c>
      <c r="E1674" s="27" t="s">
        <v>75</v>
      </c>
      <c r="F1674" s="28" t="s">
        <v>2109</v>
      </c>
      <c r="G1674" s="26" t="s">
        <v>68</v>
      </c>
      <c r="I1674" s="29">
        <v>46998</v>
      </c>
      <c r="J1674" s="29">
        <f t="shared" si="104"/>
        <v>0</v>
      </c>
      <c r="K1674" s="29">
        <f t="shared" si="105"/>
        <v>0</v>
      </c>
      <c r="L1674" s="24">
        <f t="shared" si="106"/>
        <v>2</v>
      </c>
      <c r="M1674" s="24" t="str">
        <f>VLOOKUP(L1674,mês!A:B,2,0)</f>
        <v>Fevereiro</v>
      </c>
      <c r="N1674" s="24" t="str">
        <f t="shared" si="107"/>
        <v xml:space="preserve">RINF </v>
      </c>
    </row>
    <row r="1675" spans="1:14" ht="57" customHeight="1" x14ac:dyDescent="0.2">
      <c r="A1675" s="24" t="s">
        <v>1575</v>
      </c>
      <c r="B1675" s="25">
        <v>44596</v>
      </c>
      <c r="C1675" s="26">
        <v>3636</v>
      </c>
      <c r="D1675" s="26" t="s">
        <v>160</v>
      </c>
      <c r="E1675" s="27" t="s">
        <v>1581</v>
      </c>
      <c r="F1675" s="28" t="s">
        <v>2110</v>
      </c>
      <c r="G1675" s="26" t="s">
        <v>68</v>
      </c>
      <c r="I1675" s="29">
        <v>79000</v>
      </c>
      <c r="J1675" s="29">
        <f t="shared" si="104"/>
        <v>0</v>
      </c>
      <c r="K1675" s="29">
        <f t="shared" si="105"/>
        <v>0</v>
      </c>
      <c r="L1675" s="24">
        <f t="shared" si="106"/>
        <v>2</v>
      </c>
      <c r="M1675" s="24" t="str">
        <f>VLOOKUP(L1675,mês!A:B,2,0)</f>
        <v>Fevereiro</v>
      </c>
      <c r="N1675" s="24" t="str">
        <f t="shared" si="107"/>
        <v xml:space="preserve">RINF </v>
      </c>
    </row>
    <row r="1676" spans="1:14" ht="57" customHeight="1" x14ac:dyDescent="0.2">
      <c r="A1676" s="24" t="s">
        <v>1575</v>
      </c>
      <c r="B1676" s="25">
        <v>44599</v>
      </c>
      <c r="C1676" s="26">
        <v>3637</v>
      </c>
      <c r="D1676" s="26" t="s">
        <v>160</v>
      </c>
      <c r="E1676" s="27" t="s">
        <v>75</v>
      </c>
      <c r="F1676" s="28" t="s">
        <v>2111</v>
      </c>
      <c r="G1676" s="26" t="s">
        <v>68</v>
      </c>
      <c r="I1676" s="29">
        <v>863.72</v>
      </c>
      <c r="J1676" s="29">
        <f t="shared" si="104"/>
        <v>0</v>
      </c>
      <c r="K1676" s="29">
        <f t="shared" si="105"/>
        <v>0</v>
      </c>
      <c r="L1676" s="24">
        <f t="shared" si="106"/>
        <v>2</v>
      </c>
      <c r="M1676" s="24" t="str">
        <f>VLOOKUP(L1676,mês!A:B,2,0)</f>
        <v>Fevereiro</v>
      </c>
      <c r="N1676" s="24" t="str">
        <f t="shared" si="107"/>
        <v xml:space="preserve">RINF </v>
      </c>
    </row>
    <row r="1677" spans="1:14" ht="57" customHeight="1" x14ac:dyDescent="0.2">
      <c r="A1677" s="24" t="s">
        <v>1575</v>
      </c>
      <c r="B1677" s="25">
        <v>44601</v>
      </c>
      <c r="C1677" s="26">
        <v>3640</v>
      </c>
      <c r="D1677" s="26" t="s">
        <v>160</v>
      </c>
      <c r="E1677" s="27" t="s">
        <v>1583</v>
      </c>
      <c r="F1677" s="28" t="s">
        <v>2112</v>
      </c>
      <c r="G1677" s="26" t="s">
        <v>68</v>
      </c>
      <c r="I1677" s="29">
        <v>63632</v>
      </c>
      <c r="J1677" s="29">
        <f t="shared" si="104"/>
        <v>0</v>
      </c>
      <c r="K1677" s="29">
        <f t="shared" si="105"/>
        <v>0</v>
      </c>
      <c r="L1677" s="24">
        <f t="shared" si="106"/>
        <v>2</v>
      </c>
      <c r="M1677" s="24" t="str">
        <f>VLOOKUP(L1677,mês!A:B,2,0)</f>
        <v>Fevereiro</v>
      </c>
      <c r="N1677" s="24" t="str">
        <f t="shared" si="107"/>
        <v xml:space="preserve">RINF </v>
      </c>
    </row>
    <row r="1678" spans="1:14" ht="57" customHeight="1" x14ac:dyDescent="0.2">
      <c r="A1678" s="24" t="s">
        <v>1575</v>
      </c>
      <c r="B1678" s="25">
        <v>44603</v>
      </c>
      <c r="C1678" s="26">
        <v>3641</v>
      </c>
      <c r="D1678" s="26" t="s">
        <v>160</v>
      </c>
      <c r="E1678" s="27" t="s">
        <v>1585</v>
      </c>
      <c r="F1678" s="28" t="s">
        <v>2113</v>
      </c>
      <c r="G1678" s="26" t="s">
        <v>68</v>
      </c>
      <c r="I1678" s="29">
        <v>42992.94</v>
      </c>
      <c r="J1678" s="29">
        <f t="shared" si="104"/>
        <v>0</v>
      </c>
      <c r="K1678" s="29">
        <f t="shared" si="105"/>
        <v>0</v>
      </c>
      <c r="L1678" s="24">
        <f t="shared" si="106"/>
        <v>2</v>
      </c>
      <c r="M1678" s="24" t="str">
        <f>VLOOKUP(L1678,mês!A:B,2,0)</f>
        <v>Fevereiro</v>
      </c>
      <c r="N1678" s="24" t="str">
        <f t="shared" si="107"/>
        <v xml:space="preserve">RINF </v>
      </c>
    </row>
    <row r="1679" spans="1:14" ht="57" customHeight="1" x14ac:dyDescent="0.2">
      <c r="A1679" s="24" t="s">
        <v>1575</v>
      </c>
      <c r="B1679" s="25">
        <v>44603</v>
      </c>
      <c r="C1679" s="26">
        <v>3642</v>
      </c>
      <c r="D1679" s="26" t="s">
        <v>160</v>
      </c>
      <c r="E1679" s="27" t="s">
        <v>1585</v>
      </c>
      <c r="F1679" s="28" t="s">
        <v>2114</v>
      </c>
      <c r="G1679" s="26" t="s">
        <v>68</v>
      </c>
      <c r="I1679" s="29">
        <v>15470</v>
      </c>
      <c r="J1679" s="29">
        <f t="shared" si="104"/>
        <v>0</v>
      </c>
      <c r="K1679" s="29">
        <f t="shared" si="105"/>
        <v>0</v>
      </c>
      <c r="L1679" s="24">
        <f t="shared" si="106"/>
        <v>2</v>
      </c>
      <c r="M1679" s="24" t="str">
        <f>VLOOKUP(L1679,mês!A:B,2,0)</f>
        <v>Fevereiro</v>
      </c>
      <c r="N1679" s="24" t="str">
        <f t="shared" si="107"/>
        <v xml:space="preserve">RINF </v>
      </c>
    </row>
    <row r="1680" spans="1:14" ht="57" customHeight="1" x14ac:dyDescent="0.2">
      <c r="A1680" s="24" t="s">
        <v>1575</v>
      </c>
      <c r="B1680" s="25">
        <v>44603</v>
      </c>
      <c r="C1680" s="26">
        <v>3643</v>
      </c>
      <c r="D1680" s="26" t="s">
        <v>160</v>
      </c>
      <c r="E1680" s="27" t="s">
        <v>258</v>
      </c>
      <c r="F1680" s="28" t="s">
        <v>2115</v>
      </c>
      <c r="G1680" s="26" t="s">
        <v>68</v>
      </c>
      <c r="I1680" s="29">
        <v>130868</v>
      </c>
      <c r="J1680" s="29">
        <f t="shared" si="104"/>
        <v>0</v>
      </c>
      <c r="K1680" s="29">
        <f t="shared" si="105"/>
        <v>0</v>
      </c>
      <c r="L1680" s="24">
        <f t="shared" si="106"/>
        <v>2</v>
      </c>
      <c r="M1680" s="24" t="str">
        <f>VLOOKUP(L1680,mês!A:B,2,0)</f>
        <v>Fevereiro</v>
      </c>
      <c r="N1680" s="24" t="str">
        <f t="shared" si="107"/>
        <v xml:space="preserve">RINF </v>
      </c>
    </row>
    <row r="1681" spans="1:14" ht="57" customHeight="1" x14ac:dyDescent="0.2">
      <c r="A1681" s="24" t="s">
        <v>1575</v>
      </c>
      <c r="B1681" s="25">
        <v>44610</v>
      </c>
      <c r="C1681" s="26">
        <v>3646</v>
      </c>
      <c r="D1681" s="26" t="s">
        <v>160</v>
      </c>
      <c r="E1681" s="27" t="s">
        <v>1593</v>
      </c>
      <c r="F1681" s="28" t="s">
        <v>2116</v>
      </c>
      <c r="G1681" s="26" t="s">
        <v>68</v>
      </c>
      <c r="I1681" s="29">
        <v>8637.2000000000007</v>
      </c>
      <c r="J1681" s="29">
        <f t="shared" si="104"/>
        <v>0</v>
      </c>
      <c r="K1681" s="29">
        <f t="shared" si="105"/>
        <v>0</v>
      </c>
      <c r="L1681" s="24">
        <f t="shared" si="106"/>
        <v>2</v>
      </c>
      <c r="M1681" s="24" t="str">
        <f>VLOOKUP(L1681,mês!A:B,2,0)</f>
        <v>Fevereiro</v>
      </c>
      <c r="N1681" s="24" t="str">
        <f t="shared" si="107"/>
        <v xml:space="preserve">RINF </v>
      </c>
    </row>
    <row r="1682" spans="1:14" ht="57" customHeight="1" x14ac:dyDescent="0.2">
      <c r="A1682" s="24" t="s">
        <v>1575</v>
      </c>
      <c r="B1682" s="25">
        <v>44617</v>
      </c>
      <c r="C1682" s="26">
        <v>3662</v>
      </c>
      <c r="D1682" s="26" t="s">
        <v>160</v>
      </c>
      <c r="E1682" s="27" t="s">
        <v>1588</v>
      </c>
      <c r="F1682" s="28" t="s">
        <v>2117</v>
      </c>
      <c r="G1682" s="26" t="s">
        <v>68</v>
      </c>
      <c r="I1682" s="29">
        <v>33525</v>
      </c>
      <c r="J1682" s="29">
        <f t="shared" si="104"/>
        <v>0</v>
      </c>
      <c r="K1682" s="29">
        <f t="shared" si="105"/>
        <v>0</v>
      </c>
      <c r="L1682" s="24">
        <f t="shared" si="106"/>
        <v>2</v>
      </c>
      <c r="M1682" s="24" t="str">
        <f>VLOOKUP(L1682,mês!A:B,2,0)</f>
        <v>Fevereiro</v>
      </c>
      <c r="N1682" s="24" t="str">
        <f t="shared" si="107"/>
        <v xml:space="preserve">RINF </v>
      </c>
    </row>
    <row r="1683" spans="1:14" ht="57" customHeight="1" x14ac:dyDescent="0.2">
      <c r="A1683" s="24" t="s">
        <v>1575</v>
      </c>
      <c r="B1683" s="25">
        <v>44642</v>
      </c>
      <c r="C1683" s="26">
        <v>3667</v>
      </c>
      <c r="D1683" s="26" t="s">
        <v>160</v>
      </c>
      <c r="E1683" s="27" t="s">
        <v>1585</v>
      </c>
      <c r="F1683" s="28" t="s">
        <v>2118</v>
      </c>
      <c r="G1683" s="26" t="s">
        <v>68</v>
      </c>
      <c r="I1683" s="29">
        <v>59787</v>
      </c>
      <c r="J1683" s="29">
        <f t="shared" si="104"/>
        <v>0</v>
      </c>
      <c r="K1683" s="29">
        <f t="shared" si="105"/>
        <v>0</v>
      </c>
      <c r="L1683" s="24">
        <f t="shared" si="106"/>
        <v>3</v>
      </c>
      <c r="M1683" s="24" t="str">
        <f>VLOOKUP(L1683,mês!A:B,2,0)</f>
        <v>Março</v>
      </c>
      <c r="N1683" s="24" t="str">
        <f t="shared" si="107"/>
        <v xml:space="preserve">RINF </v>
      </c>
    </row>
    <row r="1684" spans="1:14" ht="57" customHeight="1" x14ac:dyDescent="0.2">
      <c r="A1684" s="24" t="s">
        <v>1575</v>
      </c>
      <c r="B1684" s="25">
        <v>44678</v>
      </c>
      <c r="C1684" s="26">
        <v>3690</v>
      </c>
      <c r="D1684" s="26" t="s">
        <v>160</v>
      </c>
      <c r="E1684" s="27" t="s">
        <v>1595</v>
      </c>
      <c r="F1684" s="28" t="s">
        <v>2119</v>
      </c>
      <c r="G1684" s="26" t="s">
        <v>68</v>
      </c>
      <c r="I1684" s="29">
        <v>125580.9</v>
      </c>
      <c r="J1684" s="29">
        <f t="shared" si="104"/>
        <v>0</v>
      </c>
      <c r="K1684" s="29">
        <f t="shared" si="105"/>
        <v>0</v>
      </c>
      <c r="L1684" s="24">
        <f t="shared" si="106"/>
        <v>4</v>
      </c>
      <c r="M1684" s="24" t="str">
        <f>VLOOKUP(L1684,mês!A:B,2,0)</f>
        <v>Abril</v>
      </c>
      <c r="N1684" s="24" t="str">
        <f t="shared" si="107"/>
        <v xml:space="preserve">RINF </v>
      </c>
    </row>
    <row r="1685" spans="1:14" ht="57" customHeight="1" x14ac:dyDescent="0.2">
      <c r="A1685" s="24" t="s">
        <v>1575</v>
      </c>
      <c r="B1685" s="25">
        <v>44680</v>
      </c>
      <c r="C1685" s="26">
        <v>3697</v>
      </c>
      <c r="D1685" s="26" t="s">
        <v>160</v>
      </c>
      <c r="E1685" s="27" t="s">
        <v>1599</v>
      </c>
      <c r="F1685" s="28" t="s">
        <v>2120</v>
      </c>
      <c r="G1685" s="26" t="s">
        <v>68</v>
      </c>
      <c r="I1685" s="29">
        <v>31332</v>
      </c>
      <c r="J1685" s="29">
        <f t="shared" si="104"/>
        <v>0</v>
      </c>
      <c r="K1685" s="29">
        <f t="shared" si="105"/>
        <v>0</v>
      </c>
      <c r="L1685" s="24">
        <f t="shared" si="106"/>
        <v>4</v>
      </c>
      <c r="M1685" s="24" t="str">
        <f>VLOOKUP(L1685,mês!A:B,2,0)</f>
        <v>Abril</v>
      </c>
      <c r="N1685" s="24" t="str">
        <f t="shared" si="107"/>
        <v xml:space="preserve">RINF </v>
      </c>
    </row>
    <row r="1686" spans="1:14" ht="57" customHeight="1" x14ac:dyDescent="0.2">
      <c r="A1686" s="24" t="s">
        <v>1575</v>
      </c>
      <c r="B1686" s="25">
        <v>44686</v>
      </c>
      <c r="C1686" s="26">
        <v>3702</v>
      </c>
      <c r="D1686" s="26" t="s">
        <v>160</v>
      </c>
      <c r="E1686" s="27" t="s">
        <v>1601</v>
      </c>
      <c r="F1686" s="28" t="s">
        <v>2121</v>
      </c>
      <c r="G1686" s="26" t="s">
        <v>68</v>
      </c>
      <c r="I1686" s="29">
        <v>47400</v>
      </c>
      <c r="J1686" s="29">
        <f t="shared" si="104"/>
        <v>0</v>
      </c>
      <c r="K1686" s="29">
        <f t="shared" si="105"/>
        <v>0</v>
      </c>
      <c r="L1686" s="24">
        <f t="shared" si="106"/>
        <v>5</v>
      </c>
      <c r="M1686" s="24" t="str">
        <f>VLOOKUP(L1686,mês!A:B,2,0)</f>
        <v>Maio</v>
      </c>
      <c r="N1686" s="24" t="str">
        <f t="shared" si="107"/>
        <v xml:space="preserve">RINF </v>
      </c>
    </row>
    <row r="1687" spans="1:14" ht="57" customHeight="1" x14ac:dyDescent="0.2">
      <c r="A1687" s="24" t="s">
        <v>1575</v>
      </c>
      <c r="B1687" s="25">
        <v>44690</v>
      </c>
      <c r="C1687" s="26">
        <v>3704</v>
      </c>
      <c r="D1687" s="26" t="s">
        <v>160</v>
      </c>
      <c r="E1687" s="27" t="s">
        <v>75</v>
      </c>
      <c r="F1687" s="28" t="s">
        <v>2122</v>
      </c>
      <c r="G1687" s="26" t="s">
        <v>68</v>
      </c>
      <c r="I1687" s="29">
        <v>517260</v>
      </c>
      <c r="J1687" s="29">
        <f t="shared" si="104"/>
        <v>0</v>
      </c>
      <c r="K1687" s="29">
        <f t="shared" si="105"/>
        <v>0</v>
      </c>
      <c r="L1687" s="24">
        <f t="shared" si="106"/>
        <v>5</v>
      </c>
      <c r="M1687" s="24" t="str">
        <f>VLOOKUP(L1687,mês!A:B,2,0)</f>
        <v>Maio</v>
      </c>
      <c r="N1687" s="24" t="str">
        <f t="shared" si="107"/>
        <v xml:space="preserve">RINF </v>
      </c>
    </row>
    <row r="1688" spans="1:14" ht="57" customHeight="1" x14ac:dyDescent="0.2">
      <c r="A1688" s="24" t="s">
        <v>1575</v>
      </c>
      <c r="B1688" s="25">
        <v>44690</v>
      </c>
      <c r="C1688" s="26">
        <v>3705</v>
      </c>
      <c r="D1688" s="26" t="s">
        <v>160</v>
      </c>
      <c r="E1688" s="27" t="s">
        <v>75</v>
      </c>
      <c r="F1688" s="28" t="s">
        <v>2123</v>
      </c>
      <c r="G1688" s="26" t="s">
        <v>68</v>
      </c>
      <c r="I1688" s="29">
        <v>24195</v>
      </c>
      <c r="J1688" s="29">
        <f t="shared" si="104"/>
        <v>0</v>
      </c>
      <c r="K1688" s="29">
        <f t="shared" si="105"/>
        <v>0</v>
      </c>
      <c r="L1688" s="24">
        <f t="shared" si="106"/>
        <v>5</v>
      </c>
      <c r="M1688" s="24" t="str">
        <f>VLOOKUP(L1688,mês!A:B,2,0)</f>
        <v>Maio</v>
      </c>
      <c r="N1688" s="24" t="str">
        <f t="shared" si="107"/>
        <v xml:space="preserve">RINF </v>
      </c>
    </row>
    <row r="1689" spans="1:14" ht="57" customHeight="1" x14ac:dyDescent="0.2">
      <c r="A1689" s="24" t="s">
        <v>1575</v>
      </c>
      <c r="B1689" s="25">
        <v>44690</v>
      </c>
      <c r="C1689" s="26">
        <v>3706</v>
      </c>
      <c r="D1689" s="26" t="s">
        <v>160</v>
      </c>
      <c r="E1689" s="27" t="s">
        <v>1603</v>
      </c>
      <c r="F1689" s="28" t="s">
        <v>2124</v>
      </c>
      <c r="G1689" s="26" t="s">
        <v>68</v>
      </c>
      <c r="I1689" s="29">
        <v>80292.5</v>
      </c>
      <c r="J1689" s="29">
        <f t="shared" si="104"/>
        <v>0</v>
      </c>
      <c r="K1689" s="29">
        <f t="shared" si="105"/>
        <v>0</v>
      </c>
      <c r="L1689" s="24">
        <f t="shared" si="106"/>
        <v>5</v>
      </c>
      <c r="M1689" s="24" t="str">
        <f>VLOOKUP(L1689,mês!A:B,2,0)</f>
        <v>Maio</v>
      </c>
      <c r="N1689" s="24" t="str">
        <f t="shared" si="107"/>
        <v xml:space="preserve">RINF </v>
      </c>
    </row>
    <row r="1690" spans="1:14" ht="57" customHeight="1" x14ac:dyDescent="0.2">
      <c r="A1690" s="24" t="s">
        <v>1575</v>
      </c>
      <c r="B1690" s="25">
        <v>44691</v>
      </c>
      <c r="C1690" s="26">
        <v>3708</v>
      </c>
      <c r="D1690" s="26" t="s">
        <v>65</v>
      </c>
      <c r="E1690" s="27" t="s">
        <v>1571</v>
      </c>
      <c r="F1690" s="28" t="s">
        <v>2125</v>
      </c>
      <c r="G1690" s="26" t="s">
        <v>68</v>
      </c>
      <c r="I1690" s="29">
        <v>46998</v>
      </c>
      <c r="J1690" s="29">
        <f t="shared" si="104"/>
        <v>0</v>
      </c>
      <c r="K1690" s="29">
        <f t="shared" si="105"/>
        <v>0</v>
      </c>
      <c r="L1690" s="24">
        <f t="shared" si="106"/>
        <v>5</v>
      </c>
      <c r="M1690" s="24" t="str">
        <f>VLOOKUP(L1690,mês!A:B,2,0)</f>
        <v>Maio</v>
      </c>
      <c r="N1690" s="24" t="str">
        <f t="shared" si="107"/>
        <v xml:space="preserve">RINF </v>
      </c>
    </row>
    <row r="1691" spans="1:14" ht="57" customHeight="1" x14ac:dyDescent="0.2">
      <c r="A1691" s="24" t="s">
        <v>1575</v>
      </c>
      <c r="B1691" s="25">
        <v>44699</v>
      </c>
      <c r="C1691" s="26">
        <v>3713</v>
      </c>
      <c r="D1691" s="26" t="s">
        <v>160</v>
      </c>
      <c r="E1691" s="27" t="s">
        <v>1608</v>
      </c>
      <c r="F1691" s="28" t="s">
        <v>2126</v>
      </c>
      <c r="G1691" s="26" t="s">
        <v>68</v>
      </c>
      <c r="I1691" s="29">
        <v>3120</v>
      </c>
      <c r="J1691" s="29">
        <f t="shared" si="104"/>
        <v>0</v>
      </c>
      <c r="K1691" s="29">
        <f t="shared" si="105"/>
        <v>0</v>
      </c>
      <c r="L1691" s="24">
        <f t="shared" si="106"/>
        <v>5</v>
      </c>
      <c r="M1691" s="24" t="str">
        <f>VLOOKUP(L1691,mês!A:B,2,0)</f>
        <v>Maio</v>
      </c>
      <c r="N1691" s="24" t="str">
        <f t="shared" si="107"/>
        <v xml:space="preserve">RINF </v>
      </c>
    </row>
    <row r="1692" spans="1:14" ht="57" customHeight="1" x14ac:dyDescent="0.2">
      <c r="A1692" s="24" t="s">
        <v>1575</v>
      </c>
      <c r="B1692" s="25">
        <v>44707</v>
      </c>
      <c r="C1692" s="26">
        <v>3717</v>
      </c>
      <c r="D1692" s="26" t="s">
        <v>65</v>
      </c>
      <c r="E1692" s="27" t="s">
        <v>2127</v>
      </c>
      <c r="F1692" s="28" t="s">
        <v>2128</v>
      </c>
      <c r="G1692" s="26" t="s">
        <v>68</v>
      </c>
      <c r="I1692" s="29">
        <v>480</v>
      </c>
      <c r="J1692" s="29">
        <f t="shared" si="104"/>
        <v>0</v>
      </c>
      <c r="K1692" s="29">
        <f t="shared" si="105"/>
        <v>0</v>
      </c>
      <c r="L1692" s="24">
        <f t="shared" si="106"/>
        <v>5</v>
      </c>
      <c r="M1692" s="24" t="str">
        <f>VLOOKUP(L1692,mês!A:B,2,0)</f>
        <v>Maio</v>
      </c>
      <c r="N1692" s="24" t="str">
        <f t="shared" si="107"/>
        <v xml:space="preserve">RINF </v>
      </c>
    </row>
    <row r="1693" spans="1:14" ht="57" customHeight="1" x14ac:dyDescent="0.2">
      <c r="A1693" s="24" t="s">
        <v>1575</v>
      </c>
      <c r="B1693" s="25">
        <v>44789</v>
      </c>
      <c r="C1693" s="26">
        <v>3803</v>
      </c>
      <c r="D1693" s="26" t="s">
        <v>65</v>
      </c>
      <c r="E1693" s="27" t="s">
        <v>1612</v>
      </c>
      <c r="F1693" s="28" t="s">
        <v>2129</v>
      </c>
      <c r="G1693" s="26" t="s">
        <v>68</v>
      </c>
      <c r="I1693" s="29">
        <v>28356</v>
      </c>
      <c r="J1693" s="29">
        <f t="shared" si="104"/>
        <v>0</v>
      </c>
      <c r="K1693" s="29">
        <f t="shared" si="105"/>
        <v>0</v>
      </c>
      <c r="L1693" s="24">
        <f t="shared" si="106"/>
        <v>8</v>
      </c>
      <c r="M1693" s="24" t="str">
        <f>VLOOKUP(L1693,mês!A:B,2,0)</f>
        <v>Agosto</v>
      </c>
      <c r="N1693" s="24" t="str">
        <f t="shared" si="107"/>
        <v xml:space="preserve">RINF </v>
      </c>
    </row>
    <row r="1694" spans="1:14" ht="57" customHeight="1" x14ac:dyDescent="0.2">
      <c r="A1694" s="24" t="s">
        <v>2130</v>
      </c>
      <c r="B1694" s="25">
        <v>44587</v>
      </c>
      <c r="C1694" s="26">
        <v>3609</v>
      </c>
      <c r="D1694" s="26" t="s">
        <v>268</v>
      </c>
      <c r="E1694" s="27" t="s">
        <v>1674</v>
      </c>
      <c r="F1694" s="28" t="s">
        <v>1845</v>
      </c>
      <c r="G1694" s="26" t="s">
        <v>68</v>
      </c>
      <c r="I1694" s="29">
        <v>5000</v>
      </c>
      <c r="J1694" s="29">
        <f t="shared" si="104"/>
        <v>0</v>
      </c>
      <c r="K1694" s="29">
        <f t="shared" si="105"/>
        <v>0</v>
      </c>
      <c r="L1694" s="24">
        <f t="shared" si="106"/>
        <v>1</v>
      </c>
      <c r="M1694" s="24" t="str">
        <f>VLOOKUP(L1694,mês!A:B,2,0)</f>
        <v>Janeiro</v>
      </c>
      <c r="N1694" s="24" t="str">
        <f t="shared" si="107"/>
        <v xml:space="preserve">RI </v>
      </c>
    </row>
    <row r="1695" spans="1:14" ht="57" customHeight="1" x14ac:dyDescent="0.2">
      <c r="A1695" s="24" t="s">
        <v>1615</v>
      </c>
      <c r="B1695" s="25">
        <v>44582</v>
      </c>
      <c r="C1695" s="26">
        <v>3572</v>
      </c>
      <c r="D1695" s="26" t="s">
        <v>151</v>
      </c>
      <c r="E1695" s="27" t="s">
        <v>1674</v>
      </c>
      <c r="F1695" s="28" t="s">
        <v>2131</v>
      </c>
      <c r="G1695" s="26" t="s">
        <v>68</v>
      </c>
      <c r="I1695" s="29">
        <v>2375.25</v>
      </c>
      <c r="J1695" s="29">
        <f t="shared" si="104"/>
        <v>0</v>
      </c>
      <c r="K1695" s="29">
        <f t="shared" si="105"/>
        <v>0</v>
      </c>
      <c r="L1695" s="24">
        <f t="shared" si="106"/>
        <v>1</v>
      </c>
      <c r="M1695" s="24" t="str">
        <f>VLOOKUP(L1695,mês!A:B,2,0)</f>
        <v>Janeiro</v>
      </c>
      <c r="N1695" s="24" t="str">
        <f t="shared" si="107"/>
        <v xml:space="preserve">RD </v>
      </c>
    </row>
    <row r="1696" spans="1:14" ht="57" customHeight="1" x14ac:dyDescent="0.2">
      <c r="A1696" s="24" t="s">
        <v>1617</v>
      </c>
      <c r="B1696" s="25">
        <v>44587</v>
      </c>
      <c r="C1696" s="26">
        <v>3622</v>
      </c>
      <c r="D1696" s="26" t="s">
        <v>151</v>
      </c>
      <c r="E1696" s="27" t="s">
        <v>1674</v>
      </c>
      <c r="F1696" s="28" t="s">
        <v>2132</v>
      </c>
      <c r="G1696" s="26" t="s">
        <v>68</v>
      </c>
      <c r="I1696" s="29">
        <v>201105.12</v>
      </c>
      <c r="J1696" s="29">
        <f t="shared" si="104"/>
        <v>0</v>
      </c>
      <c r="K1696" s="29">
        <f t="shared" si="105"/>
        <v>0</v>
      </c>
      <c r="L1696" s="24">
        <f t="shared" si="106"/>
        <v>1</v>
      </c>
      <c r="M1696" s="24" t="str">
        <f>VLOOKUP(L1696,mês!A:B,2,0)</f>
        <v>Janeiro</v>
      </c>
      <c r="N1696" s="24" t="str">
        <f t="shared" si="107"/>
        <v xml:space="preserve">RI </v>
      </c>
    </row>
    <row r="1697" spans="1:14" ht="57" customHeight="1" x14ac:dyDescent="0.2">
      <c r="A1697" s="24" t="s">
        <v>1617</v>
      </c>
      <c r="B1697" s="25">
        <v>44847</v>
      </c>
      <c r="C1697" s="26">
        <v>3850</v>
      </c>
      <c r="D1697" s="26" t="s">
        <v>151</v>
      </c>
      <c r="E1697" s="27" t="s">
        <v>1819</v>
      </c>
      <c r="F1697" s="28" t="s">
        <v>2133</v>
      </c>
      <c r="G1697" s="26" t="s">
        <v>68</v>
      </c>
      <c r="I1697" s="29">
        <v>45031.05</v>
      </c>
      <c r="J1697" s="29">
        <f t="shared" si="104"/>
        <v>0</v>
      </c>
      <c r="K1697" s="29">
        <f t="shared" si="105"/>
        <v>0</v>
      </c>
      <c r="L1697" s="24">
        <f t="shared" si="106"/>
        <v>10</v>
      </c>
      <c r="M1697" s="24" t="str">
        <f>VLOOKUP(L1697,mês!A:B,2,0)</f>
        <v>Outubro</v>
      </c>
      <c r="N1697" s="24" t="str">
        <f t="shared" si="107"/>
        <v xml:space="preserve">RI </v>
      </c>
    </row>
    <row r="1698" spans="1:14" ht="57" customHeight="1" x14ac:dyDescent="0.2">
      <c r="A1698" s="24" t="s">
        <v>1617</v>
      </c>
      <c r="B1698" s="25">
        <v>44866</v>
      </c>
      <c r="C1698" s="26">
        <v>3869</v>
      </c>
      <c r="D1698" s="26" t="s">
        <v>151</v>
      </c>
      <c r="E1698" s="27" t="s">
        <v>1819</v>
      </c>
      <c r="F1698" s="28" t="s">
        <v>2134</v>
      </c>
      <c r="G1698" s="26" t="s">
        <v>68</v>
      </c>
      <c r="I1698" s="29">
        <v>40527.949999999997</v>
      </c>
      <c r="J1698" s="29">
        <f t="shared" si="104"/>
        <v>0</v>
      </c>
      <c r="K1698" s="29">
        <f t="shared" si="105"/>
        <v>0</v>
      </c>
      <c r="L1698" s="24">
        <f t="shared" si="106"/>
        <v>11</v>
      </c>
      <c r="M1698" s="24" t="str">
        <f>VLOOKUP(L1698,mês!A:B,2,0)</f>
        <v>Novembro</v>
      </c>
      <c r="N1698" s="24" t="str">
        <f t="shared" si="107"/>
        <v xml:space="preserve">RI </v>
      </c>
    </row>
    <row r="1699" spans="1:14" ht="57" customHeight="1" x14ac:dyDescent="0.2">
      <c r="A1699" s="24" t="s">
        <v>2135</v>
      </c>
      <c r="B1699" s="25">
        <v>44587</v>
      </c>
      <c r="C1699" s="26">
        <v>3627</v>
      </c>
      <c r="D1699" s="26" t="s">
        <v>133</v>
      </c>
      <c r="E1699" s="27" t="s">
        <v>1674</v>
      </c>
      <c r="F1699" s="28" t="s">
        <v>2136</v>
      </c>
      <c r="G1699" s="26" t="s">
        <v>68</v>
      </c>
      <c r="I1699" s="29">
        <v>9000</v>
      </c>
      <c r="J1699" s="29">
        <f t="shared" si="104"/>
        <v>0</v>
      </c>
      <c r="K1699" s="29">
        <f t="shared" si="105"/>
        <v>0</v>
      </c>
      <c r="L1699" s="24">
        <f t="shared" si="106"/>
        <v>1</v>
      </c>
      <c r="M1699" s="24" t="str">
        <f>VLOOKUP(L1699,mês!A:B,2,0)</f>
        <v>Janeiro</v>
      </c>
      <c r="N1699" s="24" t="str">
        <f t="shared" si="107"/>
        <v xml:space="preserve">RI </v>
      </c>
    </row>
    <row r="1700" spans="1:14" ht="57" customHeight="1" x14ac:dyDescent="0.2">
      <c r="A1700" s="24" t="s">
        <v>2137</v>
      </c>
      <c r="B1700" s="25">
        <v>44582</v>
      </c>
      <c r="C1700" s="26">
        <v>3544</v>
      </c>
      <c r="D1700" s="26" t="s">
        <v>133</v>
      </c>
      <c r="E1700" s="27" t="s">
        <v>1674</v>
      </c>
      <c r="F1700" s="28" t="s">
        <v>2138</v>
      </c>
      <c r="G1700" s="26" t="s">
        <v>68</v>
      </c>
      <c r="I1700" s="29">
        <v>5140</v>
      </c>
      <c r="J1700" s="29">
        <f t="shared" si="104"/>
        <v>0</v>
      </c>
      <c r="K1700" s="29">
        <f t="shared" si="105"/>
        <v>0</v>
      </c>
      <c r="L1700" s="24">
        <f t="shared" si="106"/>
        <v>1</v>
      </c>
      <c r="M1700" s="24" t="str">
        <f>VLOOKUP(L1700,mês!A:B,2,0)</f>
        <v>Janeiro</v>
      </c>
      <c r="N1700" s="24" t="str">
        <f t="shared" si="107"/>
        <v xml:space="preserve">RD </v>
      </c>
    </row>
    <row r="1701" spans="1:14" ht="57" customHeight="1" x14ac:dyDescent="0.2">
      <c r="A1701" s="24" t="s">
        <v>2139</v>
      </c>
      <c r="B1701" s="25">
        <v>44917</v>
      </c>
      <c r="C1701" s="26">
        <v>4015</v>
      </c>
      <c r="D1701" s="26" t="s">
        <v>268</v>
      </c>
      <c r="E1701" s="27" t="s">
        <v>1853</v>
      </c>
      <c r="F1701" s="28" t="s">
        <v>2140</v>
      </c>
      <c r="G1701" s="26" t="s">
        <v>68</v>
      </c>
      <c r="I1701" s="29">
        <v>101750.04</v>
      </c>
      <c r="J1701" s="29">
        <f t="shared" si="104"/>
        <v>0</v>
      </c>
      <c r="K1701" s="29">
        <f t="shared" si="105"/>
        <v>0</v>
      </c>
      <c r="L1701" s="24">
        <f t="shared" si="106"/>
        <v>12</v>
      </c>
      <c r="M1701" s="24" t="str">
        <f>VLOOKUP(L1701,mês!A:B,2,0)</f>
        <v>Dezembro</v>
      </c>
      <c r="N1701" s="24" t="str">
        <f t="shared" si="107"/>
        <v xml:space="preserve">RD </v>
      </c>
    </row>
    <row r="1702" spans="1:14" ht="57" customHeight="1" x14ac:dyDescent="0.2">
      <c r="A1702" s="24" t="s">
        <v>2139</v>
      </c>
      <c r="B1702" s="25">
        <v>44917</v>
      </c>
      <c r="C1702" s="26">
        <v>4016</v>
      </c>
      <c r="D1702" s="26" t="s">
        <v>268</v>
      </c>
      <c r="E1702" s="27" t="s">
        <v>1853</v>
      </c>
      <c r="F1702" s="28" t="s">
        <v>2141</v>
      </c>
      <c r="G1702" s="26" t="s">
        <v>68</v>
      </c>
      <c r="I1702" s="29">
        <v>10175.4</v>
      </c>
      <c r="J1702" s="29">
        <f t="shared" si="104"/>
        <v>0</v>
      </c>
      <c r="K1702" s="29">
        <f t="shared" si="105"/>
        <v>0</v>
      </c>
      <c r="L1702" s="24">
        <f t="shared" si="106"/>
        <v>12</v>
      </c>
      <c r="M1702" s="24" t="str">
        <f>VLOOKUP(L1702,mês!A:B,2,0)</f>
        <v>Dezembro</v>
      </c>
      <c r="N1702" s="24" t="str">
        <f t="shared" si="107"/>
        <v xml:space="preserve">RD </v>
      </c>
    </row>
    <row r="1703" spans="1:14" ht="57" customHeight="1" x14ac:dyDescent="0.2">
      <c r="A1703" s="24" t="s">
        <v>1676</v>
      </c>
      <c r="B1703" s="25">
        <v>44691</v>
      </c>
      <c r="C1703" s="26">
        <v>3711</v>
      </c>
      <c r="D1703" s="26" t="s">
        <v>65</v>
      </c>
      <c r="E1703" s="27" t="s">
        <v>1674</v>
      </c>
      <c r="F1703" s="28" t="s">
        <v>2142</v>
      </c>
      <c r="G1703" s="26" t="s">
        <v>68</v>
      </c>
      <c r="I1703" s="29">
        <v>173007</v>
      </c>
      <c r="J1703" s="29">
        <f t="shared" si="104"/>
        <v>0</v>
      </c>
      <c r="K1703" s="29">
        <f t="shared" si="105"/>
        <v>0</v>
      </c>
      <c r="L1703" s="24">
        <f t="shared" si="106"/>
        <v>5</v>
      </c>
      <c r="M1703" s="24" t="str">
        <f>VLOOKUP(L1703,mês!A:B,2,0)</f>
        <v>Maio</v>
      </c>
      <c r="N1703" s="24" t="str">
        <f t="shared" si="107"/>
        <v xml:space="preserve">Diretoria </v>
      </c>
    </row>
    <row r="1704" spans="1:14" ht="57" customHeight="1" x14ac:dyDescent="0.2">
      <c r="A1704" s="24" t="s">
        <v>2143</v>
      </c>
      <c r="B1704" s="25">
        <v>44587</v>
      </c>
      <c r="C1704" s="26">
        <v>3605</v>
      </c>
      <c r="D1704" s="26" t="s">
        <v>213</v>
      </c>
      <c r="E1704" s="27" t="s">
        <v>1674</v>
      </c>
      <c r="F1704" s="28" t="s">
        <v>1845</v>
      </c>
      <c r="G1704" s="26" t="s">
        <v>68</v>
      </c>
      <c r="I1704" s="29">
        <v>1572.46</v>
      </c>
      <c r="J1704" s="29">
        <f t="shared" si="104"/>
        <v>0</v>
      </c>
      <c r="K1704" s="29">
        <f t="shared" si="105"/>
        <v>0</v>
      </c>
      <c r="L1704" s="24">
        <f t="shared" si="106"/>
        <v>1</v>
      </c>
      <c r="M1704" s="24" t="str">
        <f>VLOOKUP(L1704,mês!A:B,2,0)</f>
        <v>Janeiro</v>
      </c>
      <c r="N1704" s="24" t="str">
        <f t="shared" si="107"/>
        <v xml:space="preserve">RI </v>
      </c>
    </row>
    <row r="1705" spans="1:14" ht="57" customHeight="1" x14ac:dyDescent="0.2">
      <c r="A1705" s="24" t="s">
        <v>1679</v>
      </c>
      <c r="B1705" s="25">
        <v>44587</v>
      </c>
      <c r="C1705" s="26">
        <v>3618</v>
      </c>
      <c r="D1705" s="26" t="s">
        <v>146</v>
      </c>
      <c r="E1705" s="27" t="s">
        <v>1674</v>
      </c>
      <c r="F1705" s="28" t="s">
        <v>2083</v>
      </c>
      <c r="G1705" s="26" t="s">
        <v>68</v>
      </c>
      <c r="I1705" s="29">
        <v>2505.63</v>
      </c>
      <c r="J1705" s="29">
        <f t="shared" si="104"/>
        <v>0</v>
      </c>
      <c r="K1705" s="29">
        <f t="shared" si="105"/>
        <v>0</v>
      </c>
      <c r="L1705" s="24">
        <f t="shared" si="106"/>
        <v>1</v>
      </c>
      <c r="M1705" s="24" t="str">
        <f>VLOOKUP(L1705,mês!A:B,2,0)</f>
        <v>Janeiro</v>
      </c>
      <c r="N1705" s="24" t="str">
        <f t="shared" si="107"/>
        <v xml:space="preserve">RI </v>
      </c>
    </row>
    <row r="1706" spans="1:14" ht="57" customHeight="1" x14ac:dyDescent="0.2">
      <c r="A1706" s="24" t="s">
        <v>2144</v>
      </c>
      <c r="B1706" s="25">
        <v>44582</v>
      </c>
      <c r="C1706" s="26">
        <v>3550</v>
      </c>
      <c r="D1706" s="26" t="s">
        <v>65</v>
      </c>
      <c r="E1706" s="27" t="s">
        <v>1674</v>
      </c>
      <c r="F1706" s="28" t="s">
        <v>2145</v>
      </c>
      <c r="G1706" s="26" t="s">
        <v>68</v>
      </c>
      <c r="I1706" s="29">
        <v>880.2</v>
      </c>
      <c r="J1706" s="29">
        <f t="shared" si="104"/>
        <v>0</v>
      </c>
      <c r="K1706" s="29">
        <f t="shared" si="105"/>
        <v>0</v>
      </c>
      <c r="L1706" s="24">
        <f t="shared" si="106"/>
        <v>1</v>
      </c>
      <c r="M1706" s="24" t="str">
        <f>VLOOKUP(L1706,mês!A:B,2,0)</f>
        <v>Janeiro</v>
      </c>
      <c r="N1706" s="24" t="str">
        <f t="shared" si="107"/>
        <v xml:space="preserve">RD </v>
      </c>
    </row>
    <row r="1707" spans="1:14" ht="57" customHeight="1" x14ac:dyDescent="0.2">
      <c r="A1707" s="24" t="s">
        <v>1684</v>
      </c>
      <c r="B1707" s="25">
        <v>44587</v>
      </c>
      <c r="C1707" s="26">
        <v>3628</v>
      </c>
      <c r="D1707" s="26" t="s">
        <v>151</v>
      </c>
      <c r="E1707" s="27" t="s">
        <v>1674</v>
      </c>
      <c r="F1707" s="28" t="s">
        <v>2146</v>
      </c>
      <c r="G1707" s="26" t="s">
        <v>68</v>
      </c>
      <c r="I1707" s="29">
        <v>15187.97</v>
      </c>
      <c r="J1707" s="29">
        <f t="shared" si="104"/>
        <v>0</v>
      </c>
      <c r="K1707" s="29">
        <f t="shared" si="105"/>
        <v>0</v>
      </c>
      <c r="L1707" s="24">
        <f t="shared" si="106"/>
        <v>1</v>
      </c>
      <c r="M1707" s="24" t="str">
        <f>VLOOKUP(L1707,mês!A:B,2,0)</f>
        <v>Janeiro</v>
      </c>
      <c r="N1707" s="24" t="str">
        <f t="shared" si="107"/>
        <v xml:space="preserve">RI </v>
      </c>
    </row>
    <row r="1708" spans="1:14" ht="57" customHeight="1" x14ac:dyDescent="0.2">
      <c r="A1708" s="24" t="s">
        <v>1697</v>
      </c>
      <c r="B1708" s="25">
        <v>44585</v>
      </c>
      <c r="C1708" s="26">
        <v>3579</v>
      </c>
      <c r="D1708" s="26" t="s">
        <v>264</v>
      </c>
      <c r="E1708" s="27" t="s">
        <v>1674</v>
      </c>
      <c r="F1708" s="28" t="s">
        <v>2147</v>
      </c>
      <c r="G1708" s="26" t="s">
        <v>68</v>
      </c>
      <c r="I1708" s="29">
        <v>528.82000000000005</v>
      </c>
      <c r="J1708" s="29">
        <f t="shared" si="104"/>
        <v>0</v>
      </c>
      <c r="K1708" s="29">
        <f t="shared" si="105"/>
        <v>0</v>
      </c>
      <c r="L1708" s="24">
        <f t="shared" si="106"/>
        <v>1</v>
      </c>
      <c r="M1708" s="24" t="str">
        <f>VLOOKUP(L1708,mês!A:B,2,0)</f>
        <v>Janeiro</v>
      </c>
      <c r="N1708" s="24" t="str">
        <f t="shared" si="107"/>
        <v xml:space="preserve">RD Básico </v>
      </c>
    </row>
    <row r="1709" spans="1:14" ht="57" customHeight="1" x14ac:dyDescent="0.2">
      <c r="A1709" s="24" t="s">
        <v>2148</v>
      </c>
      <c r="B1709" s="25">
        <v>44585</v>
      </c>
      <c r="C1709" s="26">
        <v>3582</v>
      </c>
      <c r="D1709" s="26" t="s">
        <v>886</v>
      </c>
      <c r="E1709" s="27" t="s">
        <v>1674</v>
      </c>
      <c r="F1709" s="28" t="s">
        <v>2149</v>
      </c>
      <c r="G1709" s="26" t="s">
        <v>68</v>
      </c>
      <c r="I1709" s="29">
        <v>9722.2999999999993</v>
      </c>
      <c r="J1709" s="29">
        <f t="shared" si="104"/>
        <v>0</v>
      </c>
      <c r="K1709" s="29">
        <f t="shared" si="105"/>
        <v>0</v>
      </c>
      <c r="L1709" s="24">
        <f t="shared" si="106"/>
        <v>1</v>
      </c>
      <c r="M1709" s="24" t="str">
        <f>VLOOKUP(L1709,mês!A:B,2,0)</f>
        <v>Janeiro</v>
      </c>
      <c r="N1709" s="24" t="str">
        <f t="shared" si="107"/>
        <v xml:space="preserve">RD Básico </v>
      </c>
    </row>
    <row r="1710" spans="1:14" ht="57" customHeight="1" x14ac:dyDescent="0.2">
      <c r="A1710" s="24" t="s">
        <v>2150</v>
      </c>
      <c r="B1710" s="25">
        <v>44585</v>
      </c>
      <c r="C1710" s="26">
        <v>3583</v>
      </c>
      <c r="D1710" s="26" t="s">
        <v>268</v>
      </c>
      <c r="E1710" s="27" t="s">
        <v>1674</v>
      </c>
      <c r="F1710" s="28" t="s">
        <v>2151</v>
      </c>
      <c r="G1710" s="26" t="s">
        <v>68</v>
      </c>
      <c r="I1710" s="29">
        <v>831.66</v>
      </c>
      <c r="J1710" s="29">
        <f t="shared" ref="J1710:J1773" si="108">IF(G1710="Não",0,H1710)</f>
        <v>0</v>
      </c>
      <c r="K1710" s="29">
        <f t="shared" ref="K1710:K1773" si="109">IF(G1710="Não",H1710,0)</f>
        <v>0</v>
      </c>
      <c r="L1710" s="24">
        <f t="shared" ref="L1710:L1773" si="110">MONTH(B1710)</f>
        <v>1</v>
      </c>
      <c r="M1710" s="24" t="str">
        <f>VLOOKUP(L1710,mês!A:B,2,0)</f>
        <v>Janeiro</v>
      </c>
      <c r="N1710" s="24" t="str">
        <f t="shared" ref="N1710:N1773" si="111">LEFT(A1710,SEARCH("-",A1710)-1)</f>
        <v xml:space="preserve">RD Básico </v>
      </c>
    </row>
    <row r="1711" spans="1:14" ht="57" customHeight="1" x14ac:dyDescent="0.2">
      <c r="A1711" s="24" t="s">
        <v>2152</v>
      </c>
      <c r="B1711" s="25">
        <v>44585</v>
      </c>
      <c r="C1711" s="26">
        <v>3585</v>
      </c>
      <c r="D1711" s="26" t="s">
        <v>213</v>
      </c>
      <c r="E1711" s="27" t="s">
        <v>1674</v>
      </c>
      <c r="F1711" s="28" t="s">
        <v>2153</v>
      </c>
      <c r="G1711" s="26" t="s">
        <v>68</v>
      </c>
      <c r="I1711" s="29">
        <v>589.35</v>
      </c>
      <c r="J1711" s="29">
        <f t="shared" si="108"/>
        <v>0</v>
      </c>
      <c r="K1711" s="29">
        <f t="shared" si="109"/>
        <v>0</v>
      </c>
      <c r="L1711" s="24">
        <f t="shared" si="110"/>
        <v>1</v>
      </c>
      <c r="M1711" s="24" t="str">
        <f>VLOOKUP(L1711,mês!A:B,2,0)</f>
        <v>Janeiro</v>
      </c>
      <c r="N1711" s="24" t="str">
        <f t="shared" si="111"/>
        <v xml:space="preserve">RD Básico </v>
      </c>
    </row>
    <row r="1712" spans="1:14" ht="57" customHeight="1" x14ac:dyDescent="0.2">
      <c r="A1712" s="24" t="s">
        <v>1699</v>
      </c>
      <c r="B1712" s="25">
        <v>44585</v>
      </c>
      <c r="C1712" s="26">
        <v>3586</v>
      </c>
      <c r="D1712" s="26" t="s">
        <v>268</v>
      </c>
      <c r="E1712" s="27" t="s">
        <v>1674</v>
      </c>
      <c r="F1712" s="28" t="s">
        <v>2154</v>
      </c>
      <c r="G1712" s="26" t="s">
        <v>68</v>
      </c>
      <c r="I1712" s="29">
        <v>6704.58</v>
      </c>
      <c r="J1712" s="29">
        <f t="shared" si="108"/>
        <v>0</v>
      </c>
      <c r="K1712" s="29">
        <f t="shared" si="109"/>
        <v>0</v>
      </c>
      <c r="L1712" s="24">
        <f t="shared" si="110"/>
        <v>1</v>
      </c>
      <c r="M1712" s="24" t="str">
        <f>VLOOKUP(L1712,mês!A:B,2,0)</f>
        <v>Janeiro</v>
      </c>
      <c r="N1712" s="24" t="str">
        <f t="shared" si="111"/>
        <v xml:space="preserve">RD Básico </v>
      </c>
    </row>
    <row r="1713" spans="1:14" ht="57" customHeight="1" x14ac:dyDescent="0.2">
      <c r="A1713" s="24" t="s">
        <v>2155</v>
      </c>
      <c r="B1713" s="25">
        <v>44585</v>
      </c>
      <c r="C1713" s="26">
        <v>3588</v>
      </c>
      <c r="D1713" s="26" t="s">
        <v>146</v>
      </c>
      <c r="E1713" s="27" t="s">
        <v>1674</v>
      </c>
      <c r="F1713" s="28" t="s">
        <v>2156</v>
      </c>
      <c r="G1713" s="26" t="s">
        <v>68</v>
      </c>
      <c r="I1713" s="29">
        <v>900</v>
      </c>
      <c r="J1713" s="29">
        <f t="shared" si="108"/>
        <v>0</v>
      </c>
      <c r="K1713" s="29">
        <f t="shared" si="109"/>
        <v>0</v>
      </c>
      <c r="L1713" s="24">
        <f t="shared" si="110"/>
        <v>1</v>
      </c>
      <c r="M1713" s="24" t="str">
        <f>VLOOKUP(L1713,mês!A:B,2,0)</f>
        <v>Janeiro</v>
      </c>
      <c r="N1713" s="24" t="str">
        <f t="shared" si="111"/>
        <v xml:space="preserve">RD Básico </v>
      </c>
    </row>
    <row r="1714" spans="1:14" ht="57" customHeight="1" x14ac:dyDescent="0.2">
      <c r="A1714" s="24" t="s">
        <v>1701</v>
      </c>
      <c r="B1714" s="25">
        <v>44585</v>
      </c>
      <c r="C1714" s="26">
        <v>3590</v>
      </c>
      <c r="D1714" s="26" t="s">
        <v>151</v>
      </c>
      <c r="E1714" s="27" t="s">
        <v>1674</v>
      </c>
      <c r="F1714" s="28" t="s">
        <v>2157</v>
      </c>
      <c r="G1714" s="26" t="s">
        <v>68</v>
      </c>
      <c r="I1714" s="29">
        <v>4500</v>
      </c>
      <c r="J1714" s="29">
        <f t="shared" si="108"/>
        <v>0</v>
      </c>
      <c r="K1714" s="29">
        <f t="shared" si="109"/>
        <v>0</v>
      </c>
      <c r="L1714" s="24">
        <f t="shared" si="110"/>
        <v>1</v>
      </c>
      <c r="M1714" s="24" t="str">
        <f>VLOOKUP(L1714,mês!A:B,2,0)</f>
        <v>Janeiro</v>
      </c>
      <c r="N1714" s="24" t="str">
        <f t="shared" si="111"/>
        <v xml:space="preserve">RD Básico </v>
      </c>
    </row>
    <row r="1715" spans="1:14" ht="57" customHeight="1" x14ac:dyDescent="0.2">
      <c r="A1715" s="24" t="s">
        <v>2158</v>
      </c>
      <c r="B1715" s="25">
        <v>44585</v>
      </c>
      <c r="C1715" s="26">
        <v>3591</v>
      </c>
      <c r="D1715" s="26" t="s">
        <v>176</v>
      </c>
      <c r="E1715" s="27" t="s">
        <v>1674</v>
      </c>
      <c r="F1715" s="28" t="s">
        <v>2159</v>
      </c>
      <c r="G1715" s="26" t="s">
        <v>68</v>
      </c>
      <c r="I1715" s="29">
        <v>1128.1500000000001</v>
      </c>
      <c r="J1715" s="29">
        <f t="shared" si="108"/>
        <v>0</v>
      </c>
      <c r="K1715" s="29">
        <f t="shared" si="109"/>
        <v>0</v>
      </c>
      <c r="L1715" s="24">
        <f t="shared" si="110"/>
        <v>1</v>
      </c>
      <c r="M1715" s="24" t="str">
        <f>VLOOKUP(L1715,mês!A:B,2,0)</f>
        <v>Janeiro</v>
      </c>
      <c r="N1715" s="24" t="str">
        <f t="shared" si="111"/>
        <v xml:space="preserve">RD Básico </v>
      </c>
    </row>
    <row r="1716" spans="1:14" ht="57" customHeight="1" x14ac:dyDescent="0.2">
      <c r="A1716" s="24" t="s">
        <v>1704</v>
      </c>
      <c r="B1716" s="25">
        <v>44585</v>
      </c>
      <c r="C1716" s="26">
        <v>3592</v>
      </c>
      <c r="D1716" s="26" t="s">
        <v>176</v>
      </c>
      <c r="E1716" s="27" t="s">
        <v>1674</v>
      </c>
      <c r="F1716" s="28" t="s">
        <v>2160</v>
      </c>
      <c r="G1716" s="26" t="s">
        <v>68</v>
      </c>
      <c r="I1716" s="29">
        <v>2753.9</v>
      </c>
      <c r="J1716" s="29">
        <f t="shared" si="108"/>
        <v>0</v>
      </c>
      <c r="K1716" s="29">
        <f t="shared" si="109"/>
        <v>0</v>
      </c>
      <c r="L1716" s="24">
        <f t="shared" si="110"/>
        <v>1</v>
      </c>
      <c r="M1716" s="24" t="str">
        <f>VLOOKUP(L1716,mês!A:B,2,0)</f>
        <v>Janeiro</v>
      </c>
      <c r="N1716" s="24" t="str">
        <f t="shared" si="111"/>
        <v xml:space="preserve">RD Básico </v>
      </c>
    </row>
    <row r="1717" spans="1:14" ht="57" customHeight="1" x14ac:dyDescent="0.2">
      <c r="A1717" s="24" t="s">
        <v>2161</v>
      </c>
      <c r="B1717" s="25">
        <v>44585</v>
      </c>
      <c r="C1717" s="26">
        <v>3593</v>
      </c>
      <c r="D1717" s="26" t="s">
        <v>151</v>
      </c>
      <c r="E1717" s="27" t="s">
        <v>1674</v>
      </c>
      <c r="F1717" s="28" t="s">
        <v>2162</v>
      </c>
      <c r="G1717" s="26" t="s">
        <v>68</v>
      </c>
      <c r="I1717" s="29">
        <v>6760.21</v>
      </c>
      <c r="J1717" s="29">
        <f t="shared" si="108"/>
        <v>0</v>
      </c>
      <c r="K1717" s="29">
        <f t="shared" si="109"/>
        <v>0</v>
      </c>
      <c r="L1717" s="24">
        <f t="shared" si="110"/>
        <v>1</v>
      </c>
      <c r="M1717" s="24" t="str">
        <f>VLOOKUP(L1717,mês!A:B,2,0)</f>
        <v>Janeiro</v>
      </c>
      <c r="N1717" s="24" t="str">
        <f t="shared" si="111"/>
        <v xml:space="preserve">RD Básico </v>
      </c>
    </row>
    <row r="1718" spans="1:14" ht="57" customHeight="1" x14ac:dyDescent="0.2">
      <c r="A1718" s="24" t="s">
        <v>2163</v>
      </c>
      <c r="B1718" s="25">
        <v>44585</v>
      </c>
      <c r="C1718" s="26">
        <v>3594</v>
      </c>
      <c r="D1718" s="26" t="s">
        <v>268</v>
      </c>
      <c r="E1718" s="27" t="s">
        <v>1674</v>
      </c>
      <c r="F1718" s="28" t="s">
        <v>2164</v>
      </c>
      <c r="G1718" s="26" t="s">
        <v>68</v>
      </c>
      <c r="I1718" s="29">
        <v>6822.26</v>
      </c>
      <c r="J1718" s="29">
        <f t="shared" si="108"/>
        <v>0</v>
      </c>
      <c r="K1718" s="29">
        <f t="shared" si="109"/>
        <v>0</v>
      </c>
      <c r="L1718" s="24">
        <f t="shared" si="110"/>
        <v>1</v>
      </c>
      <c r="M1718" s="24" t="str">
        <f>VLOOKUP(L1718,mês!A:B,2,0)</f>
        <v>Janeiro</v>
      </c>
      <c r="N1718" s="24" t="str">
        <f t="shared" si="111"/>
        <v xml:space="preserve">RD Básico </v>
      </c>
    </row>
    <row r="1719" spans="1:14" ht="57" customHeight="1" x14ac:dyDescent="0.2">
      <c r="A1719" s="24" t="s">
        <v>2165</v>
      </c>
      <c r="B1719" s="25">
        <v>44585</v>
      </c>
      <c r="C1719" s="26">
        <v>3595</v>
      </c>
      <c r="D1719" s="26" t="s">
        <v>146</v>
      </c>
      <c r="E1719" s="27" t="s">
        <v>1674</v>
      </c>
      <c r="F1719" s="28" t="s">
        <v>2166</v>
      </c>
      <c r="G1719" s="26" t="s">
        <v>68</v>
      </c>
      <c r="I1719" s="29">
        <v>397.95</v>
      </c>
      <c r="J1719" s="29">
        <f t="shared" si="108"/>
        <v>0</v>
      </c>
      <c r="K1719" s="29">
        <f t="shared" si="109"/>
        <v>0</v>
      </c>
      <c r="L1719" s="24">
        <f t="shared" si="110"/>
        <v>1</v>
      </c>
      <c r="M1719" s="24" t="str">
        <f>VLOOKUP(L1719,mês!A:B,2,0)</f>
        <v>Janeiro</v>
      </c>
      <c r="N1719" s="24" t="str">
        <f t="shared" si="111"/>
        <v xml:space="preserve">RD Básico </v>
      </c>
    </row>
    <row r="1720" spans="1:14" ht="57" customHeight="1" x14ac:dyDescent="0.2">
      <c r="A1720" s="24" t="s">
        <v>2167</v>
      </c>
      <c r="B1720" s="25">
        <v>44585</v>
      </c>
      <c r="C1720" s="26">
        <v>3597</v>
      </c>
      <c r="D1720" s="26" t="s">
        <v>133</v>
      </c>
      <c r="E1720" s="27" t="s">
        <v>1674</v>
      </c>
      <c r="F1720" s="28" t="s">
        <v>2168</v>
      </c>
      <c r="G1720" s="26" t="s">
        <v>68</v>
      </c>
      <c r="I1720" s="29">
        <v>100.2</v>
      </c>
      <c r="J1720" s="29">
        <f t="shared" si="108"/>
        <v>0</v>
      </c>
      <c r="K1720" s="29">
        <f t="shared" si="109"/>
        <v>0</v>
      </c>
      <c r="L1720" s="24">
        <f t="shared" si="110"/>
        <v>1</v>
      </c>
      <c r="M1720" s="24" t="str">
        <f>VLOOKUP(L1720,mês!A:B,2,0)</f>
        <v>Janeiro</v>
      </c>
      <c r="N1720" s="24" t="str">
        <f t="shared" si="111"/>
        <v xml:space="preserve">RD Básico </v>
      </c>
    </row>
    <row r="1721" spans="1:14" ht="57" customHeight="1" x14ac:dyDescent="0.2">
      <c r="A1721" s="24" t="s">
        <v>1714</v>
      </c>
      <c r="B1721" s="25">
        <v>44585</v>
      </c>
      <c r="C1721" s="26">
        <v>3587</v>
      </c>
      <c r="D1721" s="26" t="s">
        <v>268</v>
      </c>
      <c r="E1721" s="27" t="s">
        <v>1674</v>
      </c>
      <c r="F1721" s="28" t="s">
        <v>2169</v>
      </c>
      <c r="G1721" s="26" t="s">
        <v>68</v>
      </c>
      <c r="I1721" s="29">
        <v>1663.85</v>
      </c>
      <c r="J1721" s="29">
        <f t="shared" si="108"/>
        <v>0</v>
      </c>
      <c r="K1721" s="29">
        <f t="shared" si="109"/>
        <v>0</v>
      </c>
      <c r="L1721" s="24">
        <f t="shared" si="110"/>
        <v>1</v>
      </c>
      <c r="M1721" s="24" t="str">
        <f>VLOOKUP(L1721,mês!A:B,2,0)</f>
        <v>Janeiro</v>
      </c>
      <c r="N1721" s="24" t="str">
        <f t="shared" si="111"/>
        <v xml:space="preserve">RD Básico </v>
      </c>
    </row>
    <row r="1722" spans="1:14" ht="57" customHeight="1" x14ac:dyDescent="0.2">
      <c r="A1722" s="24" t="s">
        <v>2170</v>
      </c>
      <c r="B1722" s="25">
        <v>44585</v>
      </c>
      <c r="C1722" s="26">
        <v>3596</v>
      </c>
      <c r="D1722" s="26" t="s">
        <v>268</v>
      </c>
      <c r="E1722" s="27" t="s">
        <v>1674</v>
      </c>
      <c r="F1722" s="28" t="s">
        <v>2171</v>
      </c>
      <c r="G1722" s="26" t="s">
        <v>68</v>
      </c>
      <c r="I1722" s="29">
        <v>801.67</v>
      </c>
      <c r="J1722" s="29">
        <f t="shared" si="108"/>
        <v>0</v>
      </c>
      <c r="K1722" s="29">
        <f t="shared" si="109"/>
        <v>0</v>
      </c>
      <c r="L1722" s="24">
        <f t="shared" si="110"/>
        <v>1</v>
      </c>
      <c r="M1722" s="24" t="str">
        <f>VLOOKUP(L1722,mês!A:B,2,0)</f>
        <v>Janeiro</v>
      </c>
      <c r="N1722" s="24" t="str">
        <f t="shared" si="111"/>
        <v xml:space="preserve">RD Básico </v>
      </c>
    </row>
    <row r="1723" spans="1:14" ht="57" customHeight="1" x14ac:dyDescent="0.2">
      <c r="A1723" s="24" t="s">
        <v>2172</v>
      </c>
      <c r="B1723" s="25">
        <v>44585</v>
      </c>
      <c r="C1723" s="26">
        <v>3589</v>
      </c>
      <c r="D1723" s="26" t="s">
        <v>151</v>
      </c>
      <c r="E1723" s="27" t="s">
        <v>1674</v>
      </c>
      <c r="F1723" s="28" t="s">
        <v>2173</v>
      </c>
      <c r="G1723" s="26" t="s">
        <v>68</v>
      </c>
      <c r="I1723" s="29">
        <v>1500</v>
      </c>
      <c r="J1723" s="29">
        <f t="shared" si="108"/>
        <v>0</v>
      </c>
      <c r="K1723" s="29">
        <f t="shared" si="109"/>
        <v>0</v>
      </c>
      <c r="L1723" s="24">
        <f t="shared" si="110"/>
        <v>1</v>
      </c>
      <c r="M1723" s="24" t="str">
        <f>VLOOKUP(L1723,mês!A:B,2,0)</f>
        <v>Janeiro</v>
      </c>
      <c r="N1723" s="24" t="str">
        <f t="shared" si="111"/>
        <v xml:space="preserve">RD Básico </v>
      </c>
    </row>
    <row r="1724" spans="1:14" ht="57" customHeight="1" x14ac:dyDescent="0.2">
      <c r="A1724" s="24" t="s">
        <v>2174</v>
      </c>
      <c r="B1724" s="25">
        <v>44585</v>
      </c>
      <c r="C1724" s="26">
        <v>3578</v>
      </c>
      <c r="D1724" s="26" t="s">
        <v>133</v>
      </c>
      <c r="E1724" s="27" t="s">
        <v>1674</v>
      </c>
      <c r="F1724" s="28" t="s">
        <v>2175</v>
      </c>
      <c r="G1724" s="26" t="s">
        <v>68</v>
      </c>
      <c r="I1724" s="29">
        <v>1500</v>
      </c>
      <c r="J1724" s="29">
        <f t="shared" si="108"/>
        <v>0</v>
      </c>
      <c r="K1724" s="29">
        <f t="shared" si="109"/>
        <v>0</v>
      </c>
      <c r="L1724" s="24">
        <f t="shared" si="110"/>
        <v>1</v>
      </c>
      <c r="M1724" s="24" t="str">
        <f>VLOOKUP(L1724,mês!A:B,2,0)</f>
        <v>Janeiro</v>
      </c>
      <c r="N1724" s="24" t="str">
        <f t="shared" si="111"/>
        <v xml:space="preserve">RD Básico </v>
      </c>
    </row>
    <row r="1725" spans="1:14" ht="57" customHeight="1" x14ac:dyDescent="0.2">
      <c r="A1725" s="24" t="s">
        <v>1717</v>
      </c>
      <c r="B1725" s="25">
        <v>44582</v>
      </c>
      <c r="C1725" s="26">
        <v>3553</v>
      </c>
      <c r="D1725" s="26" t="s">
        <v>65</v>
      </c>
      <c r="E1725" s="27" t="s">
        <v>1674</v>
      </c>
      <c r="F1725" s="28" t="s">
        <v>2176</v>
      </c>
      <c r="G1725" s="26" t="s">
        <v>68</v>
      </c>
      <c r="I1725" s="29">
        <v>2270568.58</v>
      </c>
      <c r="J1725" s="29">
        <f t="shared" si="108"/>
        <v>0</v>
      </c>
      <c r="K1725" s="29">
        <f t="shared" si="109"/>
        <v>0</v>
      </c>
      <c r="L1725" s="24">
        <f t="shared" si="110"/>
        <v>1</v>
      </c>
      <c r="M1725" s="24" t="str">
        <f>VLOOKUP(L1725,mês!A:B,2,0)</f>
        <v>Janeiro</v>
      </c>
      <c r="N1725" s="24" t="str">
        <f t="shared" si="111"/>
        <v xml:space="preserve">Diretoria </v>
      </c>
    </row>
    <row r="1726" spans="1:14" ht="57" customHeight="1" x14ac:dyDescent="0.2">
      <c r="A1726" s="24" t="s">
        <v>1717</v>
      </c>
      <c r="B1726" s="25">
        <v>44897</v>
      </c>
      <c r="C1726" s="26">
        <v>3896</v>
      </c>
      <c r="D1726" s="26" t="s">
        <v>65</v>
      </c>
      <c r="E1726" s="27" t="s">
        <v>415</v>
      </c>
      <c r="F1726" s="28" t="s">
        <v>415</v>
      </c>
      <c r="G1726" s="26" t="s">
        <v>68</v>
      </c>
      <c r="I1726" s="29">
        <v>0.04</v>
      </c>
      <c r="J1726" s="29">
        <f t="shared" si="108"/>
        <v>0</v>
      </c>
      <c r="K1726" s="29">
        <f t="shared" si="109"/>
        <v>0</v>
      </c>
      <c r="L1726" s="24">
        <f t="shared" si="110"/>
        <v>12</v>
      </c>
      <c r="M1726" s="24" t="str">
        <f>VLOOKUP(L1726,mês!A:B,2,0)</f>
        <v>Dezembro</v>
      </c>
      <c r="N1726" s="24" t="str">
        <f t="shared" si="111"/>
        <v xml:space="preserve">Diretoria </v>
      </c>
    </row>
    <row r="1727" spans="1:14" ht="57" customHeight="1" x14ac:dyDescent="0.2">
      <c r="A1727" s="24" t="s">
        <v>1748</v>
      </c>
      <c r="B1727" s="25">
        <v>44582</v>
      </c>
      <c r="C1727" s="26">
        <v>3548</v>
      </c>
      <c r="D1727" s="26" t="s">
        <v>151</v>
      </c>
      <c r="E1727" s="27" t="s">
        <v>1674</v>
      </c>
      <c r="F1727" s="28" t="s">
        <v>2177</v>
      </c>
      <c r="G1727" s="26" t="s">
        <v>68</v>
      </c>
      <c r="I1727" s="29">
        <v>376592</v>
      </c>
      <c r="J1727" s="29">
        <f t="shared" si="108"/>
        <v>0</v>
      </c>
      <c r="K1727" s="29">
        <f t="shared" si="109"/>
        <v>0</v>
      </c>
      <c r="L1727" s="24">
        <f t="shared" si="110"/>
        <v>1</v>
      </c>
      <c r="M1727" s="24" t="str">
        <f>VLOOKUP(L1727,mês!A:B,2,0)</f>
        <v>Janeiro</v>
      </c>
      <c r="N1727" s="24" t="str">
        <f t="shared" si="111"/>
        <v xml:space="preserve">RD </v>
      </c>
    </row>
    <row r="1728" spans="1:14" ht="57" customHeight="1" x14ac:dyDescent="0.2">
      <c r="A1728" s="24" t="s">
        <v>1768</v>
      </c>
      <c r="B1728" s="25">
        <v>44573</v>
      </c>
      <c r="C1728" s="26">
        <v>3531</v>
      </c>
      <c r="D1728" s="26" t="s">
        <v>176</v>
      </c>
      <c r="E1728" s="27" t="s">
        <v>2178</v>
      </c>
      <c r="F1728" s="28" t="s">
        <v>2179</v>
      </c>
      <c r="G1728" s="26" t="s">
        <v>68</v>
      </c>
      <c r="I1728" s="29">
        <v>32909.14</v>
      </c>
      <c r="J1728" s="29">
        <f t="shared" si="108"/>
        <v>0</v>
      </c>
      <c r="K1728" s="29">
        <f t="shared" si="109"/>
        <v>0</v>
      </c>
      <c r="L1728" s="24">
        <f t="shared" si="110"/>
        <v>1</v>
      </c>
      <c r="M1728" s="24" t="str">
        <f>VLOOKUP(L1728,mês!A:B,2,0)</f>
        <v>Janeiro</v>
      </c>
      <c r="N1728" s="24" t="str">
        <f t="shared" si="111"/>
        <v xml:space="preserve">RD Básico </v>
      </c>
    </row>
    <row r="1729" spans="1:14" ht="57" customHeight="1" x14ac:dyDescent="0.2">
      <c r="A1729" s="24" t="s">
        <v>1768</v>
      </c>
      <c r="B1729" s="25">
        <v>44573</v>
      </c>
      <c r="C1729" s="26">
        <v>3532</v>
      </c>
      <c r="D1729" s="26" t="s">
        <v>176</v>
      </c>
      <c r="E1729" s="27" t="s">
        <v>2178</v>
      </c>
      <c r="F1729" s="28" t="s">
        <v>2180</v>
      </c>
      <c r="G1729" s="26" t="s">
        <v>68</v>
      </c>
      <c r="I1729" s="29">
        <v>16454.57</v>
      </c>
      <c r="J1729" s="29">
        <f t="shared" si="108"/>
        <v>0</v>
      </c>
      <c r="K1729" s="29">
        <f t="shared" si="109"/>
        <v>0</v>
      </c>
      <c r="L1729" s="24">
        <f t="shared" si="110"/>
        <v>1</v>
      </c>
      <c r="M1729" s="24" t="str">
        <f>VLOOKUP(L1729,mês!A:B,2,0)</f>
        <v>Janeiro</v>
      </c>
      <c r="N1729" s="24" t="str">
        <f t="shared" si="111"/>
        <v xml:space="preserve">RD Básico </v>
      </c>
    </row>
    <row r="1730" spans="1:14" ht="57" customHeight="1" x14ac:dyDescent="0.2">
      <c r="A1730" s="24" t="s">
        <v>1773</v>
      </c>
      <c r="B1730" s="25">
        <v>44582</v>
      </c>
      <c r="C1730" s="26">
        <v>3536</v>
      </c>
      <c r="D1730" s="26" t="s">
        <v>65</v>
      </c>
      <c r="E1730" s="27" t="s">
        <v>1896</v>
      </c>
      <c r="F1730" s="28" t="s">
        <v>2181</v>
      </c>
      <c r="G1730" s="26" t="s">
        <v>68</v>
      </c>
      <c r="I1730" s="29">
        <v>2183029</v>
      </c>
      <c r="J1730" s="29">
        <f t="shared" si="108"/>
        <v>0</v>
      </c>
      <c r="K1730" s="29">
        <f t="shared" si="109"/>
        <v>0</v>
      </c>
      <c r="L1730" s="24">
        <f t="shared" si="110"/>
        <v>1</v>
      </c>
      <c r="M1730" s="24" t="str">
        <f>VLOOKUP(L1730,mês!A:B,2,0)</f>
        <v>Janeiro</v>
      </c>
      <c r="N1730" s="24" t="str">
        <f t="shared" si="111"/>
        <v xml:space="preserve">Diretoria </v>
      </c>
    </row>
    <row r="1731" spans="1:14" ht="57" customHeight="1" x14ac:dyDescent="0.2">
      <c r="A1731" s="24" t="s">
        <v>2182</v>
      </c>
      <c r="B1731" s="25">
        <v>44582</v>
      </c>
      <c r="C1731" s="26">
        <v>3552</v>
      </c>
      <c r="D1731" s="26" t="s">
        <v>65</v>
      </c>
      <c r="E1731" s="27" t="s">
        <v>1674</v>
      </c>
      <c r="F1731" s="28" t="s">
        <v>2183</v>
      </c>
      <c r="G1731" s="26" t="s">
        <v>68</v>
      </c>
      <c r="I1731" s="29">
        <v>615</v>
      </c>
      <c r="J1731" s="29">
        <f t="shared" si="108"/>
        <v>0</v>
      </c>
      <c r="K1731" s="29">
        <f t="shared" si="109"/>
        <v>0</v>
      </c>
      <c r="L1731" s="24">
        <f t="shared" si="110"/>
        <v>1</v>
      </c>
      <c r="M1731" s="24" t="str">
        <f>VLOOKUP(L1731,mês!A:B,2,0)</f>
        <v>Janeiro</v>
      </c>
      <c r="N1731" s="24" t="str">
        <f t="shared" si="111"/>
        <v xml:space="preserve">RD Básico </v>
      </c>
    </row>
    <row r="1732" spans="1:14" ht="57" customHeight="1" x14ac:dyDescent="0.2">
      <c r="A1732" s="24" t="s">
        <v>2184</v>
      </c>
      <c r="B1732" s="25">
        <v>44582</v>
      </c>
      <c r="C1732" s="26">
        <v>3558</v>
      </c>
      <c r="D1732" s="26" t="s">
        <v>65</v>
      </c>
      <c r="E1732" s="27" t="s">
        <v>1674</v>
      </c>
      <c r="F1732" s="28" t="s">
        <v>2185</v>
      </c>
      <c r="G1732" s="26" t="s">
        <v>68</v>
      </c>
      <c r="I1732" s="29">
        <v>101.6</v>
      </c>
      <c r="J1732" s="29">
        <f t="shared" si="108"/>
        <v>0</v>
      </c>
      <c r="K1732" s="29">
        <f t="shared" si="109"/>
        <v>0</v>
      </c>
      <c r="L1732" s="24">
        <f t="shared" si="110"/>
        <v>1</v>
      </c>
      <c r="M1732" s="24" t="str">
        <f>VLOOKUP(L1732,mês!A:B,2,0)</f>
        <v>Janeiro</v>
      </c>
      <c r="N1732" s="24" t="str">
        <f t="shared" si="111"/>
        <v xml:space="preserve">RD Básico </v>
      </c>
    </row>
    <row r="1733" spans="1:14" ht="57" customHeight="1" x14ac:dyDescent="0.2">
      <c r="A1733" s="24" t="s">
        <v>2186</v>
      </c>
      <c r="B1733" s="25">
        <v>44582</v>
      </c>
      <c r="C1733" s="26">
        <v>3561</v>
      </c>
      <c r="D1733" s="26" t="s">
        <v>146</v>
      </c>
      <c r="E1733" s="27" t="s">
        <v>1674</v>
      </c>
      <c r="F1733" s="28" t="s">
        <v>2187</v>
      </c>
      <c r="G1733" s="26" t="s">
        <v>68</v>
      </c>
      <c r="I1733" s="29">
        <v>550.52</v>
      </c>
      <c r="J1733" s="29">
        <f t="shared" si="108"/>
        <v>0</v>
      </c>
      <c r="K1733" s="29">
        <f t="shared" si="109"/>
        <v>0</v>
      </c>
      <c r="L1733" s="24">
        <f t="shared" si="110"/>
        <v>1</v>
      </c>
      <c r="M1733" s="24" t="str">
        <f>VLOOKUP(L1733,mês!A:B,2,0)</f>
        <v>Janeiro</v>
      </c>
      <c r="N1733" s="24" t="str">
        <f t="shared" si="111"/>
        <v xml:space="preserve">RD Básico </v>
      </c>
    </row>
    <row r="1734" spans="1:14" ht="57" customHeight="1" x14ac:dyDescent="0.2">
      <c r="A1734" s="24" t="s">
        <v>2188</v>
      </c>
      <c r="B1734" s="25">
        <v>44582</v>
      </c>
      <c r="C1734" s="26">
        <v>3567</v>
      </c>
      <c r="D1734" s="26" t="s">
        <v>146</v>
      </c>
      <c r="E1734" s="27" t="s">
        <v>1674</v>
      </c>
      <c r="F1734" s="28" t="s">
        <v>2187</v>
      </c>
      <c r="G1734" s="26" t="s">
        <v>68</v>
      </c>
      <c r="I1734" s="29">
        <v>5663.49</v>
      </c>
      <c r="J1734" s="29">
        <f t="shared" si="108"/>
        <v>0</v>
      </c>
      <c r="K1734" s="29">
        <f t="shared" si="109"/>
        <v>0</v>
      </c>
      <c r="L1734" s="24">
        <f t="shared" si="110"/>
        <v>1</v>
      </c>
      <c r="M1734" s="24" t="str">
        <f>VLOOKUP(L1734,mês!A:B,2,0)</f>
        <v>Janeiro</v>
      </c>
      <c r="N1734" s="24" t="str">
        <f t="shared" si="111"/>
        <v xml:space="preserve">RD Básico </v>
      </c>
    </row>
    <row r="1735" spans="1:14" ht="57" customHeight="1" x14ac:dyDescent="0.2">
      <c r="A1735" s="24" t="s">
        <v>1778</v>
      </c>
      <c r="B1735" s="25">
        <v>44657</v>
      </c>
      <c r="C1735" s="26">
        <v>3677</v>
      </c>
      <c r="D1735" s="26" t="s">
        <v>176</v>
      </c>
      <c r="E1735" s="27" t="s">
        <v>875</v>
      </c>
      <c r="F1735" s="28" t="s">
        <v>2189</v>
      </c>
      <c r="G1735" s="26" t="s">
        <v>68</v>
      </c>
      <c r="I1735" s="29">
        <v>671.37</v>
      </c>
      <c r="J1735" s="29">
        <f t="shared" si="108"/>
        <v>0</v>
      </c>
      <c r="K1735" s="29">
        <f t="shared" si="109"/>
        <v>0</v>
      </c>
      <c r="L1735" s="24">
        <f t="shared" si="110"/>
        <v>4</v>
      </c>
      <c r="M1735" s="24" t="str">
        <f>VLOOKUP(L1735,mês!A:B,2,0)</f>
        <v>Abril</v>
      </c>
      <c r="N1735" s="24" t="str">
        <f t="shared" si="111"/>
        <v xml:space="preserve">RD Básico </v>
      </c>
    </row>
    <row r="1736" spans="1:14" ht="57" customHeight="1" x14ac:dyDescent="0.2">
      <c r="A1736" s="24" t="s">
        <v>1781</v>
      </c>
      <c r="B1736" s="25">
        <v>44662</v>
      </c>
      <c r="C1736" s="26">
        <v>3680</v>
      </c>
      <c r="D1736" s="26" t="s">
        <v>65</v>
      </c>
      <c r="E1736" s="27" t="s">
        <v>2178</v>
      </c>
      <c r="F1736" s="28" t="s">
        <v>2190</v>
      </c>
      <c r="G1736" s="26" t="s">
        <v>68</v>
      </c>
      <c r="I1736" s="29">
        <v>112000</v>
      </c>
      <c r="J1736" s="29">
        <f t="shared" si="108"/>
        <v>0</v>
      </c>
      <c r="K1736" s="29">
        <f t="shared" si="109"/>
        <v>0</v>
      </c>
      <c r="L1736" s="24">
        <f t="shared" si="110"/>
        <v>4</v>
      </c>
      <c r="M1736" s="24" t="str">
        <f>VLOOKUP(L1736,mês!A:B,2,0)</f>
        <v>Abril</v>
      </c>
      <c r="N1736" s="24" t="str">
        <f t="shared" si="111"/>
        <v xml:space="preserve">Diretoria </v>
      </c>
    </row>
    <row r="1737" spans="1:14" ht="57" customHeight="1" x14ac:dyDescent="0.2">
      <c r="A1737" s="24" t="s">
        <v>1781</v>
      </c>
      <c r="B1737" s="25">
        <v>44895</v>
      </c>
      <c r="C1737" s="26">
        <v>3885</v>
      </c>
      <c r="D1737" s="26" t="s">
        <v>65</v>
      </c>
      <c r="E1737" s="27" t="s">
        <v>1782</v>
      </c>
      <c r="F1737" s="28" t="s">
        <v>2191</v>
      </c>
      <c r="G1737" s="26" t="s">
        <v>68</v>
      </c>
      <c r="I1737" s="29">
        <v>56000</v>
      </c>
      <c r="J1737" s="29">
        <f t="shared" si="108"/>
        <v>0</v>
      </c>
      <c r="K1737" s="29">
        <f t="shared" si="109"/>
        <v>0</v>
      </c>
      <c r="L1737" s="24">
        <f t="shared" si="110"/>
        <v>11</v>
      </c>
      <c r="M1737" s="24" t="str">
        <f>VLOOKUP(L1737,mês!A:B,2,0)</f>
        <v>Novembro</v>
      </c>
      <c r="N1737" s="24" t="str">
        <f t="shared" si="111"/>
        <v xml:space="preserve">Diretoria </v>
      </c>
    </row>
    <row r="1738" spans="1:14" ht="57" customHeight="1" x14ac:dyDescent="0.2">
      <c r="A1738" s="24" t="s">
        <v>1784</v>
      </c>
      <c r="B1738" s="25">
        <v>44762</v>
      </c>
      <c r="C1738" s="26">
        <v>3736</v>
      </c>
      <c r="D1738" s="26" t="s">
        <v>641</v>
      </c>
      <c r="E1738" s="27" t="s">
        <v>1785</v>
      </c>
      <c r="F1738" s="28" t="s">
        <v>2192</v>
      </c>
      <c r="G1738" s="26" t="s">
        <v>68</v>
      </c>
      <c r="I1738" s="29">
        <v>10000</v>
      </c>
      <c r="J1738" s="29">
        <f t="shared" si="108"/>
        <v>0</v>
      </c>
      <c r="K1738" s="29">
        <f t="shared" si="109"/>
        <v>0</v>
      </c>
      <c r="L1738" s="24">
        <f t="shared" si="110"/>
        <v>7</v>
      </c>
      <c r="M1738" s="24" t="str">
        <f>VLOOKUP(L1738,mês!A:B,2,0)</f>
        <v>Julho</v>
      </c>
      <c r="N1738" s="24" t="str">
        <f t="shared" si="111"/>
        <v xml:space="preserve">RI </v>
      </c>
    </row>
    <row r="1739" spans="1:14" ht="57" customHeight="1" x14ac:dyDescent="0.2">
      <c r="A1739" s="24" t="s">
        <v>1787</v>
      </c>
      <c r="B1739" s="25">
        <v>44775</v>
      </c>
      <c r="C1739" s="26">
        <v>3742</v>
      </c>
      <c r="D1739" s="26" t="s">
        <v>65</v>
      </c>
      <c r="E1739" s="27" t="s">
        <v>1674</v>
      </c>
      <c r="F1739" s="28" t="s">
        <v>2193</v>
      </c>
      <c r="G1739" s="26" t="s">
        <v>68</v>
      </c>
      <c r="I1739" s="29">
        <v>4015.4</v>
      </c>
      <c r="J1739" s="29">
        <f t="shared" si="108"/>
        <v>0</v>
      </c>
      <c r="K1739" s="29">
        <f t="shared" si="109"/>
        <v>0</v>
      </c>
      <c r="L1739" s="24">
        <f t="shared" si="110"/>
        <v>8</v>
      </c>
      <c r="M1739" s="24" t="str">
        <f>VLOOKUP(L1739,mês!A:B,2,0)</f>
        <v>Agosto</v>
      </c>
      <c r="N1739" s="24" t="str">
        <f t="shared" si="111"/>
        <v xml:space="preserve">RD </v>
      </c>
    </row>
    <row r="1740" spans="1:14" ht="57" customHeight="1" x14ac:dyDescent="0.2">
      <c r="A1740" s="24" t="s">
        <v>1789</v>
      </c>
      <c r="B1740" s="25">
        <v>44795</v>
      </c>
      <c r="C1740" s="26">
        <v>3811</v>
      </c>
      <c r="D1740" s="26" t="s">
        <v>636</v>
      </c>
      <c r="E1740" s="27" t="s">
        <v>2194</v>
      </c>
      <c r="F1740" s="28" t="s">
        <v>2195</v>
      </c>
      <c r="G1740" s="26" t="s">
        <v>68</v>
      </c>
      <c r="I1740" s="29">
        <v>1046758.01</v>
      </c>
      <c r="J1740" s="29">
        <f t="shared" si="108"/>
        <v>0</v>
      </c>
      <c r="K1740" s="29">
        <f t="shared" si="109"/>
        <v>0</v>
      </c>
      <c r="L1740" s="24">
        <f t="shared" si="110"/>
        <v>8</v>
      </c>
      <c r="M1740" s="24" t="str">
        <f>VLOOKUP(L1740,mês!A:B,2,0)</f>
        <v>Agosto</v>
      </c>
      <c r="N1740" s="24" t="str">
        <f t="shared" si="111"/>
        <v xml:space="preserve">Diretoria </v>
      </c>
    </row>
    <row r="1741" spans="1:14" ht="57" customHeight="1" x14ac:dyDescent="0.2">
      <c r="A1741" s="24" t="s">
        <v>2196</v>
      </c>
      <c r="B1741" s="25">
        <v>44824</v>
      </c>
      <c r="C1741" s="26">
        <v>3826</v>
      </c>
      <c r="D1741" s="26" t="s">
        <v>151</v>
      </c>
      <c r="E1741" s="27" t="s">
        <v>2197</v>
      </c>
      <c r="F1741" s="28" t="s">
        <v>2198</v>
      </c>
      <c r="G1741" s="26" t="s">
        <v>68</v>
      </c>
      <c r="I1741" s="29">
        <v>15000</v>
      </c>
      <c r="J1741" s="29">
        <f t="shared" si="108"/>
        <v>0</v>
      </c>
      <c r="K1741" s="29">
        <f t="shared" si="109"/>
        <v>0</v>
      </c>
      <c r="L1741" s="24">
        <f t="shared" si="110"/>
        <v>9</v>
      </c>
      <c r="M1741" s="24" t="str">
        <f>VLOOKUP(L1741,mês!A:B,2,0)</f>
        <v>Setembro</v>
      </c>
      <c r="N1741" s="24" t="str">
        <f t="shared" si="111"/>
        <v xml:space="preserve">RD Básico </v>
      </c>
    </row>
    <row r="1742" spans="1:14" ht="57" customHeight="1" x14ac:dyDescent="0.2">
      <c r="A1742" s="24" t="s">
        <v>2199</v>
      </c>
      <c r="B1742" s="25">
        <v>44824</v>
      </c>
      <c r="C1742" s="26">
        <v>3827</v>
      </c>
      <c r="D1742" s="26" t="s">
        <v>146</v>
      </c>
      <c r="E1742" s="27" t="s">
        <v>2200</v>
      </c>
      <c r="F1742" s="28" t="s">
        <v>2201</v>
      </c>
      <c r="G1742" s="26" t="s">
        <v>68</v>
      </c>
      <c r="I1742" s="29">
        <v>15000</v>
      </c>
      <c r="J1742" s="29">
        <f t="shared" si="108"/>
        <v>0</v>
      </c>
      <c r="K1742" s="29">
        <f t="shared" si="109"/>
        <v>0</v>
      </c>
      <c r="L1742" s="24">
        <f t="shared" si="110"/>
        <v>9</v>
      </c>
      <c r="M1742" s="24" t="str">
        <f>VLOOKUP(L1742,mês!A:B,2,0)</f>
        <v>Setembro</v>
      </c>
      <c r="N1742" s="24" t="str">
        <f t="shared" si="111"/>
        <v xml:space="preserve">RD </v>
      </c>
    </row>
    <row r="1743" spans="1:14" ht="57" customHeight="1" x14ac:dyDescent="0.2">
      <c r="A1743" s="24" t="s">
        <v>2202</v>
      </c>
      <c r="B1743" s="25">
        <v>44824</v>
      </c>
      <c r="C1743" s="26">
        <v>3828</v>
      </c>
      <c r="D1743" s="26" t="s">
        <v>133</v>
      </c>
      <c r="E1743" s="27" t="s">
        <v>2203</v>
      </c>
      <c r="F1743" s="28" t="s">
        <v>2204</v>
      </c>
      <c r="G1743" s="26" t="s">
        <v>68</v>
      </c>
      <c r="I1743" s="29">
        <v>15000</v>
      </c>
      <c r="J1743" s="29">
        <f t="shared" si="108"/>
        <v>0</v>
      </c>
      <c r="K1743" s="29">
        <f t="shared" si="109"/>
        <v>0</v>
      </c>
      <c r="L1743" s="24">
        <f t="shared" si="110"/>
        <v>9</v>
      </c>
      <c r="M1743" s="24" t="str">
        <f>VLOOKUP(L1743,mês!A:B,2,0)</f>
        <v>Setembro</v>
      </c>
      <c r="N1743" s="24" t="str">
        <f t="shared" si="111"/>
        <v xml:space="preserve">RD </v>
      </c>
    </row>
    <row r="1744" spans="1:14" ht="57" customHeight="1" x14ac:dyDescent="0.2">
      <c r="A1744" s="24" t="s">
        <v>2205</v>
      </c>
      <c r="B1744" s="25">
        <v>44839</v>
      </c>
      <c r="C1744" s="26">
        <v>3836</v>
      </c>
      <c r="D1744" s="26" t="s">
        <v>151</v>
      </c>
      <c r="E1744" s="27" t="s">
        <v>2206</v>
      </c>
      <c r="F1744" s="28" t="s">
        <v>2207</v>
      </c>
      <c r="G1744" s="26" t="s">
        <v>68</v>
      </c>
      <c r="I1744" s="29">
        <v>50000.5</v>
      </c>
      <c r="J1744" s="29">
        <f t="shared" si="108"/>
        <v>0</v>
      </c>
      <c r="K1744" s="29">
        <f t="shared" si="109"/>
        <v>0</v>
      </c>
      <c r="L1744" s="24">
        <f t="shared" si="110"/>
        <v>10</v>
      </c>
      <c r="M1744" s="24" t="str">
        <f>VLOOKUP(L1744,mês!A:B,2,0)</f>
        <v>Outubro</v>
      </c>
      <c r="N1744" s="24" t="str">
        <f t="shared" si="111"/>
        <v xml:space="preserve">RD </v>
      </c>
    </row>
    <row r="1745" spans="1:14" ht="57" customHeight="1" x14ac:dyDescent="0.2">
      <c r="A1745" s="24" t="s">
        <v>1792</v>
      </c>
      <c r="B1745" s="25">
        <v>44845</v>
      </c>
      <c r="C1745" s="26">
        <v>3844</v>
      </c>
      <c r="D1745" s="26" t="s">
        <v>268</v>
      </c>
      <c r="E1745" s="27" t="s">
        <v>875</v>
      </c>
      <c r="F1745" s="28" t="s">
        <v>2208</v>
      </c>
      <c r="G1745" s="26" t="s">
        <v>68</v>
      </c>
      <c r="I1745" s="29">
        <v>479.55</v>
      </c>
      <c r="J1745" s="29">
        <f t="shared" si="108"/>
        <v>0</v>
      </c>
      <c r="K1745" s="29">
        <f t="shared" si="109"/>
        <v>0</v>
      </c>
      <c r="L1745" s="24">
        <f t="shared" si="110"/>
        <v>10</v>
      </c>
      <c r="M1745" s="24" t="str">
        <f>VLOOKUP(L1745,mês!A:B,2,0)</f>
        <v>Outubro</v>
      </c>
      <c r="N1745" s="24" t="str">
        <f t="shared" si="111"/>
        <v xml:space="preserve">RD Básico </v>
      </c>
    </row>
    <row r="1746" spans="1:14" ht="57" customHeight="1" x14ac:dyDescent="0.2">
      <c r="A1746" s="24" t="s">
        <v>2209</v>
      </c>
      <c r="B1746" s="25">
        <v>44847</v>
      </c>
      <c r="C1746" s="26">
        <v>3852</v>
      </c>
      <c r="D1746" s="26" t="s">
        <v>176</v>
      </c>
      <c r="E1746" s="27" t="s">
        <v>1819</v>
      </c>
      <c r="F1746" s="28" t="s">
        <v>2210</v>
      </c>
      <c r="G1746" s="26" t="s">
        <v>68</v>
      </c>
      <c r="I1746" s="29">
        <v>100</v>
      </c>
      <c r="J1746" s="29">
        <f t="shared" si="108"/>
        <v>0</v>
      </c>
      <c r="K1746" s="29">
        <f t="shared" si="109"/>
        <v>0</v>
      </c>
      <c r="L1746" s="24">
        <f t="shared" si="110"/>
        <v>10</v>
      </c>
      <c r="M1746" s="24" t="str">
        <f>VLOOKUP(L1746,mês!A:B,2,0)</f>
        <v>Outubro</v>
      </c>
      <c r="N1746" s="24" t="str">
        <f t="shared" si="111"/>
        <v xml:space="preserve">RI </v>
      </c>
    </row>
    <row r="1747" spans="1:14" ht="57" customHeight="1" x14ac:dyDescent="0.2">
      <c r="A1747" s="24" t="s">
        <v>2209</v>
      </c>
      <c r="B1747" s="25">
        <v>44861</v>
      </c>
      <c r="C1747" s="26">
        <v>3864</v>
      </c>
      <c r="D1747" s="26" t="s">
        <v>176</v>
      </c>
      <c r="E1747" s="27" t="s">
        <v>1819</v>
      </c>
      <c r="F1747" s="28" t="s">
        <v>2211</v>
      </c>
      <c r="G1747" s="26" t="s">
        <v>68</v>
      </c>
      <c r="I1747" s="29">
        <v>400</v>
      </c>
      <c r="J1747" s="29">
        <f t="shared" si="108"/>
        <v>0</v>
      </c>
      <c r="K1747" s="29">
        <f t="shared" si="109"/>
        <v>0</v>
      </c>
      <c r="L1747" s="24">
        <f t="shared" si="110"/>
        <v>10</v>
      </c>
      <c r="M1747" s="24" t="str">
        <f>VLOOKUP(L1747,mês!A:B,2,0)</f>
        <v>Outubro</v>
      </c>
      <c r="N1747" s="24" t="str">
        <f t="shared" si="111"/>
        <v xml:space="preserve">RI </v>
      </c>
    </row>
    <row r="1748" spans="1:14" ht="57" customHeight="1" x14ac:dyDescent="0.2">
      <c r="A1748" s="24" t="s">
        <v>2209</v>
      </c>
      <c r="B1748" s="25">
        <v>44893</v>
      </c>
      <c r="C1748" s="26">
        <v>3883</v>
      </c>
      <c r="D1748" s="26" t="s">
        <v>176</v>
      </c>
      <c r="E1748" s="27" t="s">
        <v>1819</v>
      </c>
      <c r="F1748" s="28" t="s">
        <v>2212</v>
      </c>
      <c r="G1748" s="26" t="s">
        <v>68</v>
      </c>
      <c r="I1748" s="29">
        <v>100</v>
      </c>
      <c r="J1748" s="29">
        <f t="shared" si="108"/>
        <v>0</v>
      </c>
      <c r="K1748" s="29">
        <f t="shared" si="109"/>
        <v>0</v>
      </c>
      <c r="L1748" s="24">
        <f t="shared" si="110"/>
        <v>11</v>
      </c>
      <c r="M1748" s="24" t="str">
        <f>VLOOKUP(L1748,mês!A:B,2,0)</f>
        <v>Novembro</v>
      </c>
      <c r="N1748" s="24" t="str">
        <f t="shared" si="111"/>
        <v xml:space="preserve">RI </v>
      </c>
    </row>
    <row r="1749" spans="1:14" ht="57" customHeight="1" x14ac:dyDescent="0.2">
      <c r="A1749" s="24" t="s">
        <v>2209</v>
      </c>
      <c r="B1749" s="25">
        <v>44895</v>
      </c>
      <c r="C1749" s="26">
        <v>3888</v>
      </c>
      <c r="D1749" s="26" t="s">
        <v>176</v>
      </c>
      <c r="E1749" s="27" t="s">
        <v>1819</v>
      </c>
      <c r="F1749" s="28" t="s">
        <v>2213</v>
      </c>
      <c r="G1749" s="26" t="s">
        <v>68</v>
      </c>
      <c r="I1749" s="29">
        <v>150</v>
      </c>
      <c r="J1749" s="29">
        <f t="shared" si="108"/>
        <v>0</v>
      </c>
      <c r="K1749" s="29">
        <f t="shared" si="109"/>
        <v>0</v>
      </c>
      <c r="L1749" s="24">
        <f t="shared" si="110"/>
        <v>11</v>
      </c>
      <c r="M1749" s="24" t="str">
        <f>VLOOKUP(L1749,mês!A:B,2,0)</f>
        <v>Novembro</v>
      </c>
      <c r="N1749" s="24" t="str">
        <f t="shared" si="111"/>
        <v xml:space="preserve">RI </v>
      </c>
    </row>
    <row r="1750" spans="1:14" ht="57" customHeight="1" x14ac:dyDescent="0.2">
      <c r="J1750" s="29">
        <f t="shared" si="108"/>
        <v>0</v>
      </c>
      <c r="K1750" s="29">
        <f t="shared" si="109"/>
        <v>0</v>
      </c>
      <c r="L1750" s="24">
        <f t="shared" si="110"/>
        <v>1</v>
      </c>
      <c r="M1750" s="24" t="str">
        <f>VLOOKUP(L1750,mês!A:B,2,0)</f>
        <v>Janeiro</v>
      </c>
      <c r="N1750" s="24" t="e">
        <f t="shared" si="111"/>
        <v>#VALUE!</v>
      </c>
    </row>
    <row r="1751" spans="1:14" ht="57" customHeight="1" x14ac:dyDescent="0.2">
      <c r="J1751" s="29">
        <f t="shared" si="108"/>
        <v>0</v>
      </c>
      <c r="K1751" s="29">
        <f t="shared" si="109"/>
        <v>0</v>
      </c>
      <c r="L1751" s="24">
        <f t="shared" si="110"/>
        <v>1</v>
      </c>
      <c r="M1751" s="24" t="str">
        <f>VLOOKUP(L1751,mês!A:B,2,0)</f>
        <v>Janeiro</v>
      </c>
      <c r="N1751" s="24" t="e">
        <f t="shared" si="111"/>
        <v>#VALUE!</v>
      </c>
    </row>
    <row r="1752" spans="1:14" ht="57" customHeight="1" x14ac:dyDescent="0.2">
      <c r="J1752" s="29">
        <f t="shared" si="108"/>
        <v>0</v>
      </c>
      <c r="K1752" s="29">
        <f t="shared" si="109"/>
        <v>0</v>
      </c>
      <c r="L1752" s="24">
        <f t="shared" si="110"/>
        <v>1</v>
      </c>
      <c r="M1752" s="24" t="str">
        <f>VLOOKUP(L1752,mês!A:B,2,0)</f>
        <v>Janeiro</v>
      </c>
      <c r="N1752" s="24" t="e">
        <f t="shared" si="111"/>
        <v>#VALUE!</v>
      </c>
    </row>
    <row r="1753" spans="1:14" ht="57" customHeight="1" x14ac:dyDescent="0.2">
      <c r="J1753" s="29">
        <f t="shared" si="108"/>
        <v>0</v>
      </c>
      <c r="K1753" s="29">
        <f t="shared" si="109"/>
        <v>0</v>
      </c>
      <c r="L1753" s="24">
        <f t="shared" si="110"/>
        <v>1</v>
      </c>
      <c r="M1753" s="24" t="str">
        <f>VLOOKUP(L1753,mês!A:B,2,0)</f>
        <v>Janeiro</v>
      </c>
      <c r="N1753" s="24" t="e">
        <f t="shared" si="111"/>
        <v>#VALUE!</v>
      </c>
    </row>
    <row r="1754" spans="1:14" ht="57" customHeight="1" x14ac:dyDescent="0.2">
      <c r="J1754" s="29">
        <f t="shared" si="108"/>
        <v>0</v>
      </c>
      <c r="K1754" s="29">
        <f t="shared" si="109"/>
        <v>0</v>
      </c>
      <c r="L1754" s="24">
        <f t="shared" si="110"/>
        <v>1</v>
      </c>
      <c r="M1754" s="24" t="str">
        <f>VLOOKUP(L1754,mês!A:B,2,0)</f>
        <v>Janeiro</v>
      </c>
      <c r="N1754" s="24" t="e">
        <f t="shared" si="111"/>
        <v>#VALUE!</v>
      </c>
    </row>
    <row r="1755" spans="1:14" ht="57" customHeight="1" x14ac:dyDescent="0.2">
      <c r="J1755" s="29">
        <f t="shared" si="108"/>
        <v>0</v>
      </c>
      <c r="K1755" s="29">
        <f t="shared" si="109"/>
        <v>0</v>
      </c>
      <c r="L1755" s="24">
        <f t="shared" si="110"/>
        <v>1</v>
      </c>
      <c r="M1755" s="24" t="str">
        <f>VLOOKUP(L1755,mês!A:B,2,0)</f>
        <v>Janeiro</v>
      </c>
      <c r="N1755" s="24" t="e">
        <f t="shared" si="111"/>
        <v>#VALUE!</v>
      </c>
    </row>
    <row r="1756" spans="1:14" ht="57" customHeight="1" x14ac:dyDescent="0.2">
      <c r="J1756" s="29">
        <f t="shared" si="108"/>
        <v>0</v>
      </c>
      <c r="K1756" s="29">
        <f t="shared" si="109"/>
        <v>0</v>
      </c>
      <c r="L1756" s="24">
        <f t="shared" si="110"/>
        <v>1</v>
      </c>
      <c r="M1756" s="24" t="str">
        <f>VLOOKUP(L1756,mês!A:B,2,0)</f>
        <v>Janeiro</v>
      </c>
      <c r="N1756" s="24" t="e">
        <f t="shared" si="111"/>
        <v>#VALUE!</v>
      </c>
    </row>
    <row r="1757" spans="1:14" ht="57" customHeight="1" x14ac:dyDescent="0.2">
      <c r="J1757" s="29">
        <f t="shared" si="108"/>
        <v>0</v>
      </c>
      <c r="K1757" s="29">
        <f t="shared" si="109"/>
        <v>0</v>
      </c>
      <c r="L1757" s="24">
        <f t="shared" si="110"/>
        <v>1</v>
      </c>
      <c r="M1757" s="24" t="str">
        <f>VLOOKUP(L1757,mês!A:B,2,0)</f>
        <v>Janeiro</v>
      </c>
      <c r="N1757" s="24" t="e">
        <f t="shared" si="111"/>
        <v>#VALUE!</v>
      </c>
    </row>
    <row r="1758" spans="1:14" ht="57" customHeight="1" x14ac:dyDescent="0.2">
      <c r="J1758" s="29">
        <f t="shared" si="108"/>
        <v>0</v>
      </c>
      <c r="K1758" s="29">
        <f t="shared" si="109"/>
        <v>0</v>
      </c>
      <c r="L1758" s="24">
        <f t="shared" si="110"/>
        <v>1</v>
      </c>
      <c r="M1758" s="24" t="str">
        <f>VLOOKUP(L1758,mês!A:B,2,0)</f>
        <v>Janeiro</v>
      </c>
      <c r="N1758" s="24" t="e">
        <f t="shared" si="111"/>
        <v>#VALUE!</v>
      </c>
    </row>
    <row r="1759" spans="1:14" ht="57" customHeight="1" x14ac:dyDescent="0.2">
      <c r="J1759" s="29">
        <f t="shared" si="108"/>
        <v>0</v>
      </c>
      <c r="K1759" s="29">
        <f t="shared" si="109"/>
        <v>0</v>
      </c>
      <c r="L1759" s="24">
        <f t="shared" si="110"/>
        <v>1</v>
      </c>
      <c r="M1759" s="24" t="str">
        <f>VLOOKUP(L1759,mês!A:B,2,0)</f>
        <v>Janeiro</v>
      </c>
      <c r="N1759" s="24" t="e">
        <f t="shared" si="111"/>
        <v>#VALUE!</v>
      </c>
    </row>
    <row r="1760" spans="1:14" ht="57" customHeight="1" x14ac:dyDescent="0.2">
      <c r="J1760" s="29">
        <f t="shared" si="108"/>
        <v>0</v>
      </c>
      <c r="K1760" s="29">
        <f t="shared" si="109"/>
        <v>0</v>
      </c>
      <c r="L1760" s="24">
        <f t="shared" si="110"/>
        <v>1</v>
      </c>
      <c r="M1760" s="24" t="str">
        <f>VLOOKUP(L1760,mês!A:B,2,0)</f>
        <v>Janeiro</v>
      </c>
      <c r="N1760" s="24" t="e">
        <f t="shared" si="111"/>
        <v>#VALUE!</v>
      </c>
    </row>
    <row r="1761" spans="10:14" ht="57" customHeight="1" x14ac:dyDescent="0.2">
      <c r="J1761" s="29">
        <f t="shared" si="108"/>
        <v>0</v>
      </c>
      <c r="K1761" s="29">
        <f t="shared" si="109"/>
        <v>0</v>
      </c>
      <c r="L1761" s="24">
        <f t="shared" si="110"/>
        <v>1</v>
      </c>
      <c r="M1761" s="24" t="str">
        <f>VLOOKUP(L1761,mês!A:B,2,0)</f>
        <v>Janeiro</v>
      </c>
      <c r="N1761" s="24" t="e">
        <f t="shared" si="111"/>
        <v>#VALUE!</v>
      </c>
    </row>
    <row r="1762" spans="10:14" ht="57" customHeight="1" x14ac:dyDescent="0.2">
      <c r="J1762" s="29">
        <f t="shared" si="108"/>
        <v>0</v>
      </c>
      <c r="K1762" s="29">
        <f t="shared" si="109"/>
        <v>0</v>
      </c>
      <c r="L1762" s="24">
        <f t="shared" si="110"/>
        <v>1</v>
      </c>
      <c r="M1762" s="24" t="str">
        <f>VLOOKUP(L1762,mês!A:B,2,0)</f>
        <v>Janeiro</v>
      </c>
      <c r="N1762" s="24" t="e">
        <f t="shared" si="111"/>
        <v>#VALUE!</v>
      </c>
    </row>
    <row r="1763" spans="10:14" ht="57" customHeight="1" x14ac:dyDescent="0.2">
      <c r="J1763" s="29">
        <f t="shared" si="108"/>
        <v>0</v>
      </c>
      <c r="K1763" s="29">
        <f t="shared" si="109"/>
        <v>0</v>
      </c>
      <c r="L1763" s="24">
        <f t="shared" si="110"/>
        <v>1</v>
      </c>
      <c r="M1763" s="24" t="str">
        <f>VLOOKUP(L1763,mês!A:B,2,0)</f>
        <v>Janeiro</v>
      </c>
      <c r="N1763" s="24" t="e">
        <f t="shared" si="111"/>
        <v>#VALUE!</v>
      </c>
    </row>
    <row r="1764" spans="10:14" ht="57" customHeight="1" x14ac:dyDescent="0.2">
      <c r="J1764" s="29">
        <f t="shared" si="108"/>
        <v>0</v>
      </c>
      <c r="K1764" s="29">
        <f t="shared" si="109"/>
        <v>0</v>
      </c>
      <c r="L1764" s="24">
        <f t="shared" si="110"/>
        <v>1</v>
      </c>
      <c r="M1764" s="24" t="str">
        <f>VLOOKUP(L1764,mês!A:B,2,0)</f>
        <v>Janeiro</v>
      </c>
      <c r="N1764" s="24" t="e">
        <f t="shared" si="111"/>
        <v>#VALUE!</v>
      </c>
    </row>
    <row r="1765" spans="10:14" ht="57" customHeight="1" x14ac:dyDescent="0.2">
      <c r="J1765" s="29">
        <f t="shared" si="108"/>
        <v>0</v>
      </c>
      <c r="K1765" s="29">
        <f t="shared" si="109"/>
        <v>0</v>
      </c>
      <c r="L1765" s="24">
        <f t="shared" si="110"/>
        <v>1</v>
      </c>
      <c r="M1765" s="24" t="str">
        <f>VLOOKUP(L1765,mês!A:B,2,0)</f>
        <v>Janeiro</v>
      </c>
      <c r="N1765" s="24" t="e">
        <f t="shared" si="111"/>
        <v>#VALUE!</v>
      </c>
    </row>
    <row r="1766" spans="10:14" ht="57" customHeight="1" x14ac:dyDescent="0.2">
      <c r="J1766" s="29">
        <f t="shared" si="108"/>
        <v>0</v>
      </c>
      <c r="K1766" s="29">
        <f t="shared" si="109"/>
        <v>0</v>
      </c>
      <c r="L1766" s="24">
        <f t="shared" si="110"/>
        <v>1</v>
      </c>
      <c r="M1766" s="24" t="str">
        <f>VLOOKUP(L1766,mês!A:B,2,0)</f>
        <v>Janeiro</v>
      </c>
      <c r="N1766" s="24" t="e">
        <f t="shared" si="111"/>
        <v>#VALUE!</v>
      </c>
    </row>
    <row r="1767" spans="10:14" ht="57" customHeight="1" x14ac:dyDescent="0.2">
      <c r="J1767" s="29">
        <f t="shared" si="108"/>
        <v>0</v>
      </c>
      <c r="K1767" s="29">
        <f t="shared" si="109"/>
        <v>0</v>
      </c>
      <c r="L1767" s="24">
        <f t="shared" si="110"/>
        <v>1</v>
      </c>
      <c r="M1767" s="24" t="str">
        <f>VLOOKUP(L1767,mês!A:B,2,0)</f>
        <v>Janeiro</v>
      </c>
      <c r="N1767" s="24" t="e">
        <f t="shared" si="111"/>
        <v>#VALUE!</v>
      </c>
    </row>
    <row r="1768" spans="10:14" ht="57" customHeight="1" x14ac:dyDescent="0.2">
      <c r="J1768" s="29">
        <f t="shared" si="108"/>
        <v>0</v>
      </c>
      <c r="K1768" s="29">
        <f t="shared" si="109"/>
        <v>0</v>
      </c>
      <c r="L1768" s="24">
        <f t="shared" si="110"/>
        <v>1</v>
      </c>
      <c r="M1768" s="24" t="str">
        <f>VLOOKUP(L1768,mês!A:B,2,0)</f>
        <v>Janeiro</v>
      </c>
      <c r="N1768" s="24" t="e">
        <f t="shared" si="111"/>
        <v>#VALUE!</v>
      </c>
    </row>
    <row r="1769" spans="10:14" ht="57" customHeight="1" x14ac:dyDescent="0.2">
      <c r="J1769" s="29">
        <f t="shared" si="108"/>
        <v>0</v>
      </c>
      <c r="K1769" s="29">
        <f t="shared" si="109"/>
        <v>0</v>
      </c>
      <c r="L1769" s="24">
        <f t="shared" si="110"/>
        <v>1</v>
      </c>
      <c r="M1769" s="24" t="str">
        <f>VLOOKUP(L1769,mês!A:B,2,0)</f>
        <v>Janeiro</v>
      </c>
      <c r="N1769" s="24" t="e">
        <f t="shared" si="111"/>
        <v>#VALUE!</v>
      </c>
    </row>
    <row r="1770" spans="10:14" ht="57" customHeight="1" x14ac:dyDescent="0.2">
      <c r="J1770" s="29">
        <f t="shared" si="108"/>
        <v>0</v>
      </c>
      <c r="K1770" s="29">
        <f t="shared" si="109"/>
        <v>0</v>
      </c>
      <c r="L1770" s="24">
        <f t="shared" si="110"/>
        <v>1</v>
      </c>
      <c r="M1770" s="24" t="str">
        <f>VLOOKUP(L1770,mês!A:B,2,0)</f>
        <v>Janeiro</v>
      </c>
      <c r="N1770" s="24" t="e">
        <f t="shared" si="111"/>
        <v>#VALUE!</v>
      </c>
    </row>
    <row r="1771" spans="10:14" ht="57" customHeight="1" x14ac:dyDescent="0.2">
      <c r="J1771" s="29">
        <f t="shared" si="108"/>
        <v>0</v>
      </c>
      <c r="K1771" s="29">
        <f t="shared" si="109"/>
        <v>0</v>
      </c>
      <c r="L1771" s="24">
        <f t="shared" si="110"/>
        <v>1</v>
      </c>
      <c r="M1771" s="24" t="str">
        <f>VLOOKUP(L1771,mês!A:B,2,0)</f>
        <v>Janeiro</v>
      </c>
      <c r="N1771" s="24" t="e">
        <f t="shared" si="111"/>
        <v>#VALUE!</v>
      </c>
    </row>
    <row r="1772" spans="10:14" ht="57" customHeight="1" x14ac:dyDescent="0.2">
      <c r="J1772" s="29">
        <f t="shared" si="108"/>
        <v>0</v>
      </c>
      <c r="K1772" s="29">
        <f t="shared" si="109"/>
        <v>0</v>
      </c>
      <c r="L1772" s="24">
        <f t="shared" si="110"/>
        <v>1</v>
      </c>
      <c r="M1772" s="24" t="str">
        <f>VLOOKUP(L1772,mês!A:B,2,0)</f>
        <v>Janeiro</v>
      </c>
      <c r="N1772" s="24" t="e">
        <f t="shared" si="111"/>
        <v>#VALUE!</v>
      </c>
    </row>
    <row r="1773" spans="10:14" ht="57" customHeight="1" x14ac:dyDescent="0.2">
      <c r="J1773" s="29">
        <f t="shared" si="108"/>
        <v>0</v>
      </c>
      <c r="K1773" s="29">
        <f t="shared" si="109"/>
        <v>0</v>
      </c>
      <c r="L1773" s="24">
        <f t="shared" si="110"/>
        <v>1</v>
      </c>
      <c r="M1773" s="24" t="str">
        <f>VLOOKUP(L1773,mês!A:B,2,0)</f>
        <v>Janeiro</v>
      </c>
      <c r="N1773" s="24" t="e">
        <f t="shared" si="111"/>
        <v>#VALUE!</v>
      </c>
    </row>
    <row r="1774" spans="10:14" ht="57" customHeight="1" x14ac:dyDescent="0.2">
      <c r="J1774" s="29">
        <f t="shared" ref="J1774:J1837" si="112">IF(G1774="Não",0,H1774)</f>
        <v>0</v>
      </c>
      <c r="K1774" s="29">
        <f t="shared" ref="K1774:K1837" si="113">IF(G1774="Não",H1774,0)</f>
        <v>0</v>
      </c>
      <c r="L1774" s="24">
        <f t="shared" ref="L1774:L1837" si="114">MONTH(B1774)</f>
        <v>1</v>
      </c>
      <c r="M1774" s="24" t="str">
        <f>VLOOKUP(L1774,mês!A:B,2,0)</f>
        <v>Janeiro</v>
      </c>
      <c r="N1774" s="24" t="e">
        <f t="shared" ref="N1774:N1837" si="115">LEFT(A1774,SEARCH("-",A1774)-1)</f>
        <v>#VALUE!</v>
      </c>
    </row>
    <row r="1775" spans="10:14" ht="57" customHeight="1" x14ac:dyDescent="0.2">
      <c r="J1775" s="29">
        <f t="shared" si="112"/>
        <v>0</v>
      </c>
      <c r="K1775" s="29">
        <f t="shared" si="113"/>
        <v>0</v>
      </c>
      <c r="L1775" s="24">
        <f t="shared" si="114"/>
        <v>1</v>
      </c>
      <c r="M1775" s="24" t="str">
        <f>VLOOKUP(L1775,mês!A:B,2,0)</f>
        <v>Janeiro</v>
      </c>
      <c r="N1775" s="24" t="e">
        <f t="shared" si="115"/>
        <v>#VALUE!</v>
      </c>
    </row>
    <row r="1776" spans="10:14" ht="57" customHeight="1" x14ac:dyDescent="0.2">
      <c r="J1776" s="29">
        <f t="shared" si="112"/>
        <v>0</v>
      </c>
      <c r="K1776" s="29">
        <f t="shared" si="113"/>
        <v>0</v>
      </c>
      <c r="L1776" s="24">
        <f t="shared" si="114"/>
        <v>1</v>
      </c>
      <c r="M1776" s="24" t="str">
        <f>VLOOKUP(L1776,mês!A:B,2,0)</f>
        <v>Janeiro</v>
      </c>
      <c r="N1776" s="24" t="e">
        <f t="shared" si="115"/>
        <v>#VALUE!</v>
      </c>
    </row>
    <row r="1777" spans="10:14" ht="57" customHeight="1" x14ac:dyDescent="0.2">
      <c r="J1777" s="29">
        <f t="shared" si="112"/>
        <v>0</v>
      </c>
      <c r="K1777" s="29">
        <f t="shared" si="113"/>
        <v>0</v>
      </c>
      <c r="L1777" s="24">
        <f t="shared" si="114"/>
        <v>1</v>
      </c>
      <c r="M1777" s="24" t="str">
        <f>VLOOKUP(L1777,mês!A:B,2,0)</f>
        <v>Janeiro</v>
      </c>
      <c r="N1777" s="24" t="e">
        <f t="shared" si="115"/>
        <v>#VALUE!</v>
      </c>
    </row>
    <row r="1778" spans="10:14" ht="57" customHeight="1" x14ac:dyDescent="0.2">
      <c r="J1778" s="29">
        <f t="shared" si="112"/>
        <v>0</v>
      </c>
      <c r="K1778" s="29">
        <f t="shared" si="113"/>
        <v>0</v>
      </c>
      <c r="L1778" s="24">
        <f t="shared" si="114"/>
        <v>1</v>
      </c>
      <c r="M1778" s="24" t="str">
        <f>VLOOKUP(L1778,mês!A:B,2,0)</f>
        <v>Janeiro</v>
      </c>
      <c r="N1778" s="24" t="e">
        <f t="shared" si="115"/>
        <v>#VALUE!</v>
      </c>
    </row>
    <row r="1779" spans="10:14" ht="57" customHeight="1" x14ac:dyDescent="0.2">
      <c r="J1779" s="29">
        <f t="shared" si="112"/>
        <v>0</v>
      </c>
      <c r="K1779" s="29">
        <f t="shared" si="113"/>
        <v>0</v>
      </c>
      <c r="L1779" s="24">
        <f t="shared" si="114"/>
        <v>1</v>
      </c>
      <c r="M1779" s="24" t="str">
        <f>VLOOKUP(L1779,mês!A:B,2,0)</f>
        <v>Janeiro</v>
      </c>
      <c r="N1779" s="24" t="e">
        <f t="shared" si="115"/>
        <v>#VALUE!</v>
      </c>
    </row>
    <row r="1780" spans="10:14" ht="57" customHeight="1" x14ac:dyDescent="0.2">
      <c r="J1780" s="29">
        <f t="shared" si="112"/>
        <v>0</v>
      </c>
      <c r="K1780" s="29">
        <f t="shared" si="113"/>
        <v>0</v>
      </c>
      <c r="L1780" s="24">
        <f t="shared" si="114"/>
        <v>1</v>
      </c>
      <c r="M1780" s="24" t="str">
        <f>VLOOKUP(L1780,mês!A:B,2,0)</f>
        <v>Janeiro</v>
      </c>
      <c r="N1780" s="24" t="e">
        <f t="shared" si="115"/>
        <v>#VALUE!</v>
      </c>
    </row>
    <row r="1781" spans="10:14" ht="57" customHeight="1" x14ac:dyDescent="0.2">
      <c r="J1781" s="29">
        <f t="shared" si="112"/>
        <v>0</v>
      </c>
      <c r="K1781" s="29">
        <f t="shared" si="113"/>
        <v>0</v>
      </c>
      <c r="L1781" s="24">
        <f t="shared" si="114"/>
        <v>1</v>
      </c>
      <c r="M1781" s="24" t="str">
        <f>VLOOKUP(L1781,mês!A:B,2,0)</f>
        <v>Janeiro</v>
      </c>
      <c r="N1781" s="24" t="e">
        <f t="shared" si="115"/>
        <v>#VALUE!</v>
      </c>
    </row>
    <row r="1782" spans="10:14" ht="57" customHeight="1" x14ac:dyDescent="0.2">
      <c r="J1782" s="29">
        <f t="shared" si="112"/>
        <v>0</v>
      </c>
      <c r="K1782" s="29">
        <f t="shared" si="113"/>
        <v>0</v>
      </c>
      <c r="L1782" s="24">
        <f t="shared" si="114"/>
        <v>1</v>
      </c>
      <c r="M1782" s="24" t="str">
        <f>VLOOKUP(L1782,mês!A:B,2,0)</f>
        <v>Janeiro</v>
      </c>
      <c r="N1782" s="24" t="e">
        <f t="shared" si="115"/>
        <v>#VALUE!</v>
      </c>
    </row>
    <row r="1783" spans="10:14" ht="57" customHeight="1" x14ac:dyDescent="0.2">
      <c r="J1783" s="29">
        <f t="shared" si="112"/>
        <v>0</v>
      </c>
      <c r="K1783" s="29">
        <f t="shared" si="113"/>
        <v>0</v>
      </c>
      <c r="L1783" s="24">
        <f t="shared" si="114"/>
        <v>1</v>
      </c>
      <c r="M1783" s="24" t="str">
        <f>VLOOKUP(L1783,mês!A:B,2,0)</f>
        <v>Janeiro</v>
      </c>
      <c r="N1783" s="24" t="e">
        <f t="shared" si="115"/>
        <v>#VALUE!</v>
      </c>
    </row>
    <row r="1784" spans="10:14" ht="57" customHeight="1" x14ac:dyDescent="0.2">
      <c r="J1784" s="29">
        <f t="shared" si="112"/>
        <v>0</v>
      </c>
      <c r="K1784" s="29">
        <f t="shared" si="113"/>
        <v>0</v>
      </c>
      <c r="L1784" s="24">
        <f t="shared" si="114"/>
        <v>1</v>
      </c>
      <c r="M1784" s="24" t="str">
        <f>VLOOKUP(L1784,mês!A:B,2,0)</f>
        <v>Janeiro</v>
      </c>
      <c r="N1784" s="24" t="e">
        <f t="shared" si="115"/>
        <v>#VALUE!</v>
      </c>
    </row>
    <row r="1785" spans="10:14" ht="57" customHeight="1" x14ac:dyDescent="0.2">
      <c r="J1785" s="29">
        <f t="shared" si="112"/>
        <v>0</v>
      </c>
      <c r="K1785" s="29">
        <f t="shared" si="113"/>
        <v>0</v>
      </c>
      <c r="L1785" s="24">
        <f t="shared" si="114"/>
        <v>1</v>
      </c>
      <c r="M1785" s="24" t="str">
        <f>VLOOKUP(L1785,mês!A:B,2,0)</f>
        <v>Janeiro</v>
      </c>
      <c r="N1785" s="24" t="e">
        <f t="shared" si="115"/>
        <v>#VALUE!</v>
      </c>
    </row>
    <row r="1786" spans="10:14" ht="57" customHeight="1" x14ac:dyDescent="0.2">
      <c r="J1786" s="29">
        <f t="shared" si="112"/>
        <v>0</v>
      </c>
      <c r="K1786" s="29">
        <f t="shared" si="113"/>
        <v>0</v>
      </c>
      <c r="L1786" s="24">
        <f t="shared" si="114"/>
        <v>1</v>
      </c>
      <c r="M1786" s="24" t="str">
        <f>VLOOKUP(L1786,mês!A:B,2,0)</f>
        <v>Janeiro</v>
      </c>
      <c r="N1786" s="24" t="e">
        <f t="shared" si="115"/>
        <v>#VALUE!</v>
      </c>
    </row>
    <row r="1787" spans="10:14" ht="57" customHeight="1" x14ac:dyDescent="0.2">
      <c r="J1787" s="29">
        <f t="shared" si="112"/>
        <v>0</v>
      </c>
      <c r="K1787" s="29">
        <f t="shared" si="113"/>
        <v>0</v>
      </c>
      <c r="L1787" s="24">
        <f t="shared" si="114"/>
        <v>1</v>
      </c>
      <c r="M1787" s="24" t="str">
        <f>VLOOKUP(L1787,mês!A:B,2,0)</f>
        <v>Janeiro</v>
      </c>
      <c r="N1787" s="24" t="e">
        <f t="shared" si="115"/>
        <v>#VALUE!</v>
      </c>
    </row>
    <row r="1788" spans="10:14" ht="57" customHeight="1" x14ac:dyDescent="0.2">
      <c r="J1788" s="29">
        <f t="shared" si="112"/>
        <v>0</v>
      </c>
      <c r="K1788" s="29">
        <f t="shared" si="113"/>
        <v>0</v>
      </c>
      <c r="L1788" s="24">
        <f t="shared" si="114"/>
        <v>1</v>
      </c>
      <c r="M1788" s="24" t="str">
        <f>VLOOKUP(L1788,mês!A:B,2,0)</f>
        <v>Janeiro</v>
      </c>
      <c r="N1788" s="24" t="e">
        <f t="shared" si="115"/>
        <v>#VALUE!</v>
      </c>
    </row>
    <row r="1789" spans="10:14" ht="57" customHeight="1" x14ac:dyDescent="0.2">
      <c r="J1789" s="29">
        <f t="shared" si="112"/>
        <v>0</v>
      </c>
      <c r="K1789" s="29">
        <f t="shared" si="113"/>
        <v>0</v>
      </c>
      <c r="L1789" s="24">
        <f t="shared" si="114"/>
        <v>1</v>
      </c>
      <c r="M1789" s="24" t="str">
        <f>VLOOKUP(L1789,mês!A:B,2,0)</f>
        <v>Janeiro</v>
      </c>
      <c r="N1789" s="24" t="e">
        <f t="shared" si="115"/>
        <v>#VALUE!</v>
      </c>
    </row>
    <row r="1790" spans="10:14" ht="57" customHeight="1" x14ac:dyDescent="0.2">
      <c r="J1790" s="29">
        <f t="shared" si="112"/>
        <v>0</v>
      </c>
      <c r="K1790" s="29">
        <f t="shared" si="113"/>
        <v>0</v>
      </c>
      <c r="L1790" s="24">
        <f t="shared" si="114"/>
        <v>1</v>
      </c>
      <c r="M1790" s="24" t="str">
        <f>VLOOKUP(L1790,mês!A:B,2,0)</f>
        <v>Janeiro</v>
      </c>
      <c r="N1790" s="24" t="e">
        <f t="shared" si="115"/>
        <v>#VALUE!</v>
      </c>
    </row>
    <row r="1791" spans="10:14" ht="57" customHeight="1" x14ac:dyDescent="0.2">
      <c r="J1791" s="29">
        <f t="shared" si="112"/>
        <v>0</v>
      </c>
      <c r="K1791" s="29">
        <f t="shared" si="113"/>
        <v>0</v>
      </c>
      <c r="L1791" s="24">
        <f t="shared" si="114"/>
        <v>1</v>
      </c>
      <c r="M1791" s="24" t="str">
        <f>VLOOKUP(L1791,mês!A:B,2,0)</f>
        <v>Janeiro</v>
      </c>
      <c r="N1791" s="24" t="e">
        <f t="shared" si="115"/>
        <v>#VALUE!</v>
      </c>
    </row>
    <row r="1792" spans="10:14" ht="57" customHeight="1" x14ac:dyDescent="0.2">
      <c r="J1792" s="29">
        <f t="shared" si="112"/>
        <v>0</v>
      </c>
      <c r="K1792" s="29">
        <f t="shared" si="113"/>
        <v>0</v>
      </c>
      <c r="L1792" s="24">
        <f t="shared" si="114"/>
        <v>1</v>
      </c>
      <c r="M1792" s="24" t="str">
        <f>VLOOKUP(L1792,mês!A:B,2,0)</f>
        <v>Janeiro</v>
      </c>
      <c r="N1792" s="24" t="e">
        <f t="shared" si="115"/>
        <v>#VALUE!</v>
      </c>
    </row>
    <row r="1793" spans="10:14" ht="57" customHeight="1" x14ac:dyDescent="0.2">
      <c r="J1793" s="29">
        <f t="shared" si="112"/>
        <v>0</v>
      </c>
      <c r="K1793" s="29">
        <f t="shared" si="113"/>
        <v>0</v>
      </c>
      <c r="L1793" s="24">
        <f t="shared" si="114"/>
        <v>1</v>
      </c>
      <c r="M1793" s="24" t="str">
        <f>VLOOKUP(L1793,mês!A:B,2,0)</f>
        <v>Janeiro</v>
      </c>
      <c r="N1793" s="24" t="e">
        <f t="shared" si="115"/>
        <v>#VALUE!</v>
      </c>
    </row>
    <row r="1794" spans="10:14" ht="57" customHeight="1" x14ac:dyDescent="0.2">
      <c r="J1794" s="29">
        <f t="shared" si="112"/>
        <v>0</v>
      </c>
      <c r="K1794" s="29">
        <f t="shared" si="113"/>
        <v>0</v>
      </c>
      <c r="L1794" s="24">
        <f t="shared" si="114"/>
        <v>1</v>
      </c>
      <c r="M1794" s="24" t="str">
        <f>VLOOKUP(L1794,mês!A:B,2,0)</f>
        <v>Janeiro</v>
      </c>
      <c r="N1794" s="24" t="e">
        <f t="shared" si="115"/>
        <v>#VALUE!</v>
      </c>
    </row>
    <row r="1795" spans="10:14" ht="57" customHeight="1" x14ac:dyDescent="0.2">
      <c r="J1795" s="29">
        <f t="shared" si="112"/>
        <v>0</v>
      </c>
      <c r="K1795" s="29">
        <f t="shared" si="113"/>
        <v>0</v>
      </c>
      <c r="L1795" s="24">
        <f t="shared" si="114"/>
        <v>1</v>
      </c>
      <c r="M1795" s="24" t="str">
        <f>VLOOKUP(L1795,mês!A:B,2,0)</f>
        <v>Janeiro</v>
      </c>
      <c r="N1795" s="24" t="e">
        <f t="shared" si="115"/>
        <v>#VALUE!</v>
      </c>
    </row>
    <row r="1796" spans="10:14" ht="57" customHeight="1" x14ac:dyDescent="0.2">
      <c r="J1796" s="29">
        <f t="shared" si="112"/>
        <v>0</v>
      </c>
      <c r="K1796" s="29">
        <f t="shared" si="113"/>
        <v>0</v>
      </c>
      <c r="L1796" s="24">
        <f t="shared" si="114"/>
        <v>1</v>
      </c>
      <c r="M1796" s="24" t="str">
        <f>VLOOKUP(L1796,mês!A:B,2,0)</f>
        <v>Janeiro</v>
      </c>
      <c r="N1796" s="24" t="e">
        <f t="shared" si="115"/>
        <v>#VALUE!</v>
      </c>
    </row>
    <row r="1797" spans="10:14" ht="57" customHeight="1" x14ac:dyDescent="0.2">
      <c r="J1797" s="29">
        <f t="shared" si="112"/>
        <v>0</v>
      </c>
      <c r="K1797" s="29">
        <f t="shared" si="113"/>
        <v>0</v>
      </c>
      <c r="L1797" s="24">
        <f t="shared" si="114"/>
        <v>1</v>
      </c>
      <c r="M1797" s="24" t="str">
        <f>VLOOKUP(L1797,mês!A:B,2,0)</f>
        <v>Janeiro</v>
      </c>
      <c r="N1797" s="24" t="e">
        <f t="shared" si="115"/>
        <v>#VALUE!</v>
      </c>
    </row>
    <row r="1798" spans="10:14" ht="57" customHeight="1" x14ac:dyDescent="0.2">
      <c r="J1798" s="29">
        <f t="shared" si="112"/>
        <v>0</v>
      </c>
      <c r="K1798" s="29">
        <f t="shared" si="113"/>
        <v>0</v>
      </c>
      <c r="L1798" s="24">
        <f t="shared" si="114"/>
        <v>1</v>
      </c>
      <c r="M1798" s="24" t="str">
        <f>VLOOKUP(L1798,mês!A:B,2,0)</f>
        <v>Janeiro</v>
      </c>
      <c r="N1798" s="24" t="e">
        <f t="shared" si="115"/>
        <v>#VALUE!</v>
      </c>
    </row>
    <row r="1799" spans="10:14" ht="57" customHeight="1" x14ac:dyDescent="0.2">
      <c r="J1799" s="29">
        <f t="shared" si="112"/>
        <v>0</v>
      </c>
      <c r="K1799" s="29">
        <f t="shared" si="113"/>
        <v>0</v>
      </c>
      <c r="L1799" s="24">
        <f t="shared" si="114"/>
        <v>1</v>
      </c>
      <c r="M1799" s="24" t="str">
        <f>VLOOKUP(L1799,mês!A:B,2,0)</f>
        <v>Janeiro</v>
      </c>
      <c r="N1799" s="24" t="e">
        <f t="shared" si="115"/>
        <v>#VALUE!</v>
      </c>
    </row>
    <row r="1800" spans="10:14" ht="57" customHeight="1" x14ac:dyDescent="0.2">
      <c r="J1800" s="29">
        <f t="shared" si="112"/>
        <v>0</v>
      </c>
      <c r="K1800" s="29">
        <f t="shared" si="113"/>
        <v>0</v>
      </c>
      <c r="L1800" s="24">
        <f t="shared" si="114"/>
        <v>1</v>
      </c>
      <c r="M1800" s="24" t="str">
        <f>VLOOKUP(L1800,mês!A:B,2,0)</f>
        <v>Janeiro</v>
      </c>
      <c r="N1800" s="24" t="e">
        <f t="shared" si="115"/>
        <v>#VALUE!</v>
      </c>
    </row>
    <row r="1801" spans="10:14" ht="57" customHeight="1" x14ac:dyDescent="0.2">
      <c r="J1801" s="29">
        <f t="shared" si="112"/>
        <v>0</v>
      </c>
      <c r="K1801" s="29">
        <f t="shared" si="113"/>
        <v>0</v>
      </c>
      <c r="L1801" s="24">
        <f t="shared" si="114"/>
        <v>1</v>
      </c>
      <c r="M1801" s="24" t="str">
        <f>VLOOKUP(L1801,mês!A:B,2,0)</f>
        <v>Janeiro</v>
      </c>
      <c r="N1801" s="24" t="e">
        <f t="shared" si="115"/>
        <v>#VALUE!</v>
      </c>
    </row>
    <row r="1802" spans="10:14" ht="57" customHeight="1" x14ac:dyDescent="0.2">
      <c r="J1802" s="29">
        <f t="shared" si="112"/>
        <v>0</v>
      </c>
      <c r="K1802" s="29">
        <f t="shared" si="113"/>
        <v>0</v>
      </c>
      <c r="L1802" s="24">
        <f t="shared" si="114"/>
        <v>1</v>
      </c>
      <c r="M1802" s="24" t="str">
        <f>VLOOKUP(L1802,mês!A:B,2,0)</f>
        <v>Janeiro</v>
      </c>
      <c r="N1802" s="24" t="e">
        <f t="shared" si="115"/>
        <v>#VALUE!</v>
      </c>
    </row>
    <row r="1803" spans="10:14" ht="57" customHeight="1" x14ac:dyDescent="0.2">
      <c r="J1803" s="29">
        <f t="shared" si="112"/>
        <v>0</v>
      </c>
      <c r="K1803" s="29">
        <f t="shared" si="113"/>
        <v>0</v>
      </c>
      <c r="L1803" s="24">
        <f t="shared" si="114"/>
        <v>1</v>
      </c>
      <c r="M1803" s="24" t="str">
        <f>VLOOKUP(L1803,mês!A:B,2,0)</f>
        <v>Janeiro</v>
      </c>
      <c r="N1803" s="24" t="e">
        <f t="shared" si="115"/>
        <v>#VALUE!</v>
      </c>
    </row>
    <row r="1804" spans="10:14" ht="57" customHeight="1" x14ac:dyDescent="0.2">
      <c r="J1804" s="29">
        <f t="shared" si="112"/>
        <v>0</v>
      </c>
      <c r="K1804" s="29">
        <f t="shared" si="113"/>
        <v>0</v>
      </c>
      <c r="L1804" s="24">
        <f t="shared" si="114"/>
        <v>1</v>
      </c>
      <c r="M1804" s="24" t="str">
        <f>VLOOKUP(L1804,mês!A:B,2,0)</f>
        <v>Janeiro</v>
      </c>
      <c r="N1804" s="24" t="e">
        <f t="shared" si="115"/>
        <v>#VALUE!</v>
      </c>
    </row>
    <row r="1805" spans="10:14" ht="57" customHeight="1" x14ac:dyDescent="0.2">
      <c r="J1805" s="29">
        <f t="shared" si="112"/>
        <v>0</v>
      </c>
      <c r="K1805" s="29">
        <f t="shared" si="113"/>
        <v>0</v>
      </c>
      <c r="L1805" s="24">
        <f t="shared" si="114"/>
        <v>1</v>
      </c>
      <c r="M1805" s="24" t="str">
        <f>VLOOKUP(L1805,mês!A:B,2,0)</f>
        <v>Janeiro</v>
      </c>
      <c r="N1805" s="24" t="e">
        <f t="shared" si="115"/>
        <v>#VALUE!</v>
      </c>
    </row>
    <row r="1806" spans="10:14" ht="57" customHeight="1" x14ac:dyDescent="0.2">
      <c r="J1806" s="29">
        <f t="shared" si="112"/>
        <v>0</v>
      </c>
      <c r="K1806" s="29">
        <f t="shared" si="113"/>
        <v>0</v>
      </c>
      <c r="L1806" s="24">
        <f t="shared" si="114"/>
        <v>1</v>
      </c>
      <c r="M1806" s="24" t="str">
        <f>VLOOKUP(L1806,mês!A:B,2,0)</f>
        <v>Janeiro</v>
      </c>
      <c r="N1806" s="24" t="e">
        <f t="shared" si="115"/>
        <v>#VALUE!</v>
      </c>
    </row>
    <row r="1807" spans="10:14" ht="57" customHeight="1" x14ac:dyDescent="0.2">
      <c r="J1807" s="29">
        <f t="shared" si="112"/>
        <v>0</v>
      </c>
      <c r="K1807" s="29">
        <f t="shared" si="113"/>
        <v>0</v>
      </c>
      <c r="L1807" s="24">
        <f t="shared" si="114"/>
        <v>1</v>
      </c>
      <c r="M1807" s="24" t="str">
        <f>VLOOKUP(L1807,mês!A:B,2,0)</f>
        <v>Janeiro</v>
      </c>
      <c r="N1807" s="24" t="e">
        <f t="shared" si="115"/>
        <v>#VALUE!</v>
      </c>
    </row>
    <row r="1808" spans="10:14" ht="57" customHeight="1" x14ac:dyDescent="0.2">
      <c r="J1808" s="29">
        <f t="shared" si="112"/>
        <v>0</v>
      </c>
      <c r="K1808" s="29">
        <f t="shared" si="113"/>
        <v>0</v>
      </c>
      <c r="L1808" s="24">
        <f t="shared" si="114"/>
        <v>1</v>
      </c>
      <c r="M1808" s="24" t="str">
        <f>VLOOKUP(L1808,mês!A:B,2,0)</f>
        <v>Janeiro</v>
      </c>
      <c r="N1808" s="24" t="e">
        <f t="shared" si="115"/>
        <v>#VALUE!</v>
      </c>
    </row>
    <row r="1809" spans="10:14" ht="57" customHeight="1" x14ac:dyDescent="0.2">
      <c r="J1809" s="29">
        <f t="shared" si="112"/>
        <v>0</v>
      </c>
      <c r="K1809" s="29">
        <f t="shared" si="113"/>
        <v>0</v>
      </c>
      <c r="L1809" s="24">
        <f t="shared" si="114"/>
        <v>1</v>
      </c>
      <c r="M1809" s="24" t="str">
        <f>VLOOKUP(L1809,mês!A:B,2,0)</f>
        <v>Janeiro</v>
      </c>
      <c r="N1809" s="24" t="e">
        <f t="shared" si="115"/>
        <v>#VALUE!</v>
      </c>
    </row>
    <row r="1810" spans="10:14" ht="57" customHeight="1" x14ac:dyDescent="0.2">
      <c r="J1810" s="29">
        <f t="shared" si="112"/>
        <v>0</v>
      </c>
      <c r="K1810" s="29">
        <f t="shared" si="113"/>
        <v>0</v>
      </c>
      <c r="L1810" s="24">
        <f t="shared" si="114"/>
        <v>1</v>
      </c>
      <c r="M1810" s="24" t="str">
        <f>VLOOKUP(L1810,mês!A:B,2,0)</f>
        <v>Janeiro</v>
      </c>
      <c r="N1810" s="24" t="e">
        <f t="shared" si="115"/>
        <v>#VALUE!</v>
      </c>
    </row>
    <row r="1811" spans="10:14" ht="57" customHeight="1" x14ac:dyDescent="0.2">
      <c r="J1811" s="29">
        <f t="shared" si="112"/>
        <v>0</v>
      </c>
      <c r="K1811" s="29">
        <f t="shared" si="113"/>
        <v>0</v>
      </c>
      <c r="L1811" s="24">
        <f t="shared" si="114"/>
        <v>1</v>
      </c>
      <c r="M1811" s="24" t="str">
        <f>VLOOKUP(L1811,mês!A:B,2,0)</f>
        <v>Janeiro</v>
      </c>
      <c r="N1811" s="24" t="e">
        <f t="shared" si="115"/>
        <v>#VALUE!</v>
      </c>
    </row>
    <row r="1812" spans="10:14" ht="57" customHeight="1" x14ac:dyDescent="0.2">
      <c r="J1812" s="29">
        <f t="shared" si="112"/>
        <v>0</v>
      </c>
      <c r="K1812" s="29">
        <f t="shared" si="113"/>
        <v>0</v>
      </c>
      <c r="L1812" s="24">
        <f t="shared" si="114"/>
        <v>1</v>
      </c>
      <c r="M1812" s="24" t="str">
        <f>VLOOKUP(L1812,mês!A:B,2,0)</f>
        <v>Janeiro</v>
      </c>
      <c r="N1812" s="24" t="e">
        <f t="shared" si="115"/>
        <v>#VALUE!</v>
      </c>
    </row>
    <row r="1813" spans="10:14" ht="57" customHeight="1" x14ac:dyDescent="0.2">
      <c r="J1813" s="29">
        <f t="shared" si="112"/>
        <v>0</v>
      </c>
      <c r="K1813" s="29">
        <f t="shared" si="113"/>
        <v>0</v>
      </c>
      <c r="L1813" s="24">
        <f t="shared" si="114"/>
        <v>1</v>
      </c>
      <c r="M1813" s="24" t="str">
        <f>VLOOKUP(L1813,mês!A:B,2,0)</f>
        <v>Janeiro</v>
      </c>
      <c r="N1813" s="24" t="e">
        <f t="shared" si="115"/>
        <v>#VALUE!</v>
      </c>
    </row>
    <row r="1814" spans="10:14" ht="57" customHeight="1" x14ac:dyDescent="0.2">
      <c r="J1814" s="29">
        <f t="shared" si="112"/>
        <v>0</v>
      </c>
      <c r="K1814" s="29">
        <f t="shared" si="113"/>
        <v>0</v>
      </c>
      <c r="L1814" s="24">
        <f t="shared" si="114"/>
        <v>1</v>
      </c>
      <c r="M1814" s="24" t="str">
        <f>VLOOKUP(L1814,mês!A:B,2,0)</f>
        <v>Janeiro</v>
      </c>
      <c r="N1814" s="24" t="e">
        <f t="shared" si="115"/>
        <v>#VALUE!</v>
      </c>
    </row>
    <row r="1815" spans="10:14" ht="57" customHeight="1" x14ac:dyDescent="0.2">
      <c r="J1815" s="29">
        <f t="shared" si="112"/>
        <v>0</v>
      </c>
      <c r="K1815" s="29">
        <f t="shared" si="113"/>
        <v>0</v>
      </c>
      <c r="L1815" s="24">
        <f t="shared" si="114"/>
        <v>1</v>
      </c>
      <c r="M1815" s="24" t="str">
        <f>VLOOKUP(L1815,mês!A:B,2,0)</f>
        <v>Janeiro</v>
      </c>
      <c r="N1815" s="24" t="e">
        <f t="shared" si="115"/>
        <v>#VALUE!</v>
      </c>
    </row>
    <row r="1816" spans="10:14" ht="57" customHeight="1" x14ac:dyDescent="0.2">
      <c r="J1816" s="29">
        <f t="shared" si="112"/>
        <v>0</v>
      </c>
      <c r="K1816" s="29">
        <f t="shared" si="113"/>
        <v>0</v>
      </c>
      <c r="L1816" s="24">
        <f t="shared" si="114"/>
        <v>1</v>
      </c>
      <c r="M1816" s="24" t="str">
        <f>VLOOKUP(L1816,mês!A:B,2,0)</f>
        <v>Janeiro</v>
      </c>
      <c r="N1816" s="24" t="e">
        <f t="shared" si="115"/>
        <v>#VALUE!</v>
      </c>
    </row>
    <row r="1817" spans="10:14" ht="57" customHeight="1" x14ac:dyDescent="0.2">
      <c r="J1817" s="29">
        <f t="shared" si="112"/>
        <v>0</v>
      </c>
      <c r="K1817" s="29">
        <f t="shared" si="113"/>
        <v>0</v>
      </c>
      <c r="L1817" s="24">
        <f t="shared" si="114"/>
        <v>1</v>
      </c>
      <c r="M1817" s="24" t="str">
        <f>VLOOKUP(L1817,mês!A:B,2,0)</f>
        <v>Janeiro</v>
      </c>
      <c r="N1817" s="24" t="e">
        <f t="shared" si="115"/>
        <v>#VALUE!</v>
      </c>
    </row>
    <row r="1818" spans="10:14" ht="57" customHeight="1" x14ac:dyDescent="0.2">
      <c r="J1818" s="29">
        <f t="shared" si="112"/>
        <v>0</v>
      </c>
      <c r="K1818" s="29">
        <f t="shared" si="113"/>
        <v>0</v>
      </c>
      <c r="L1818" s="24">
        <f t="shared" si="114"/>
        <v>1</v>
      </c>
      <c r="M1818" s="24" t="str">
        <f>VLOOKUP(L1818,mês!A:B,2,0)</f>
        <v>Janeiro</v>
      </c>
      <c r="N1818" s="24" t="e">
        <f t="shared" si="115"/>
        <v>#VALUE!</v>
      </c>
    </row>
    <row r="1819" spans="10:14" ht="57" customHeight="1" x14ac:dyDescent="0.2">
      <c r="J1819" s="29">
        <f t="shared" si="112"/>
        <v>0</v>
      </c>
      <c r="K1819" s="29">
        <f t="shared" si="113"/>
        <v>0</v>
      </c>
      <c r="L1819" s="24">
        <f t="shared" si="114"/>
        <v>1</v>
      </c>
      <c r="M1819" s="24" t="str">
        <f>VLOOKUP(L1819,mês!A:B,2,0)</f>
        <v>Janeiro</v>
      </c>
      <c r="N1819" s="24" t="e">
        <f t="shared" si="115"/>
        <v>#VALUE!</v>
      </c>
    </row>
    <row r="1820" spans="10:14" ht="57" customHeight="1" x14ac:dyDescent="0.2">
      <c r="J1820" s="29">
        <f t="shared" si="112"/>
        <v>0</v>
      </c>
      <c r="K1820" s="29">
        <f t="shared" si="113"/>
        <v>0</v>
      </c>
      <c r="L1820" s="24">
        <f t="shared" si="114"/>
        <v>1</v>
      </c>
      <c r="M1820" s="24" t="str">
        <f>VLOOKUP(L1820,mês!A:B,2,0)</f>
        <v>Janeiro</v>
      </c>
      <c r="N1820" s="24" t="e">
        <f t="shared" si="115"/>
        <v>#VALUE!</v>
      </c>
    </row>
    <row r="1821" spans="10:14" ht="57" customHeight="1" x14ac:dyDescent="0.2">
      <c r="J1821" s="29">
        <f t="shared" si="112"/>
        <v>0</v>
      </c>
      <c r="K1821" s="29">
        <f t="shared" si="113"/>
        <v>0</v>
      </c>
      <c r="L1821" s="24">
        <f t="shared" si="114"/>
        <v>1</v>
      </c>
      <c r="M1821" s="24" t="str">
        <f>VLOOKUP(L1821,mês!A:B,2,0)</f>
        <v>Janeiro</v>
      </c>
      <c r="N1821" s="24" t="e">
        <f t="shared" si="115"/>
        <v>#VALUE!</v>
      </c>
    </row>
    <row r="1822" spans="10:14" ht="57" customHeight="1" x14ac:dyDescent="0.2">
      <c r="J1822" s="29">
        <f t="shared" si="112"/>
        <v>0</v>
      </c>
      <c r="K1822" s="29">
        <f t="shared" si="113"/>
        <v>0</v>
      </c>
      <c r="L1822" s="24">
        <f t="shared" si="114"/>
        <v>1</v>
      </c>
      <c r="M1822" s="24" t="str">
        <f>VLOOKUP(L1822,mês!A:B,2,0)</f>
        <v>Janeiro</v>
      </c>
      <c r="N1822" s="24" t="e">
        <f t="shared" si="115"/>
        <v>#VALUE!</v>
      </c>
    </row>
    <row r="1823" spans="10:14" ht="57" customHeight="1" x14ac:dyDescent="0.2">
      <c r="J1823" s="29">
        <f t="shared" si="112"/>
        <v>0</v>
      </c>
      <c r="K1823" s="29">
        <f t="shared" si="113"/>
        <v>0</v>
      </c>
      <c r="L1823" s="24">
        <f t="shared" si="114"/>
        <v>1</v>
      </c>
      <c r="M1823" s="24" t="str">
        <f>VLOOKUP(L1823,mês!A:B,2,0)</f>
        <v>Janeiro</v>
      </c>
      <c r="N1823" s="24" t="e">
        <f t="shared" si="115"/>
        <v>#VALUE!</v>
      </c>
    </row>
    <row r="1824" spans="10:14" ht="57" customHeight="1" x14ac:dyDescent="0.2">
      <c r="J1824" s="29">
        <f t="shared" si="112"/>
        <v>0</v>
      </c>
      <c r="K1824" s="29">
        <f t="shared" si="113"/>
        <v>0</v>
      </c>
      <c r="L1824" s="24">
        <f t="shared" si="114"/>
        <v>1</v>
      </c>
      <c r="M1824" s="24" t="str">
        <f>VLOOKUP(L1824,mês!A:B,2,0)</f>
        <v>Janeiro</v>
      </c>
      <c r="N1824" s="24" t="e">
        <f t="shared" si="115"/>
        <v>#VALUE!</v>
      </c>
    </row>
    <row r="1825" spans="10:14" ht="57" customHeight="1" x14ac:dyDescent="0.2">
      <c r="J1825" s="29">
        <f t="shared" si="112"/>
        <v>0</v>
      </c>
      <c r="K1825" s="29">
        <f t="shared" si="113"/>
        <v>0</v>
      </c>
      <c r="L1825" s="24">
        <f t="shared" si="114"/>
        <v>1</v>
      </c>
      <c r="M1825" s="24" t="str">
        <f>VLOOKUP(L1825,mês!A:B,2,0)</f>
        <v>Janeiro</v>
      </c>
      <c r="N1825" s="24" t="e">
        <f t="shared" si="115"/>
        <v>#VALUE!</v>
      </c>
    </row>
    <row r="1826" spans="10:14" ht="57" customHeight="1" x14ac:dyDescent="0.2">
      <c r="J1826" s="29">
        <f t="shared" si="112"/>
        <v>0</v>
      </c>
      <c r="K1826" s="29">
        <f t="shared" si="113"/>
        <v>0</v>
      </c>
      <c r="L1826" s="24">
        <f t="shared" si="114"/>
        <v>1</v>
      </c>
      <c r="M1826" s="24" t="str">
        <f>VLOOKUP(L1826,mês!A:B,2,0)</f>
        <v>Janeiro</v>
      </c>
      <c r="N1826" s="24" t="e">
        <f t="shared" si="115"/>
        <v>#VALUE!</v>
      </c>
    </row>
    <row r="1827" spans="10:14" ht="57" customHeight="1" x14ac:dyDescent="0.2">
      <c r="J1827" s="29">
        <f t="shared" si="112"/>
        <v>0</v>
      </c>
      <c r="K1827" s="29">
        <f t="shared" si="113"/>
        <v>0</v>
      </c>
      <c r="L1827" s="24">
        <f t="shared" si="114"/>
        <v>1</v>
      </c>
      <c r="M1827" s="24" t="str">
        <f>VLOOKUP(L1827,mês!A:B,2,0)</f>
        <v>Janeiro</v>
      </c>
      <c r="N1827" s="24" t="e">
        <f t="shared" si="115"/>
        <v>#VALUE!</v>
      </c>
    </row>
    <row r="1828" spans="10:14" ht="57" customHeight="1" x14ac:dyDescent="0.2">
      <c r="J1828" s="29">
        <f t="shared" si="112"/>
        <v>0</v>
      </c>
      <c r="K1828" s="29">
        <f t="shared" si="113"/>
        <v>0</v>
      </c>
      <c r="L1828" s="24">
        <f t="shared" si="114"/>
        <v>1</v>
      </c>
      <c r="M1828" s="24" t="str">
        <f>VLOOKUP(L1828,mês!A:B,2,0)</f>
        <v>Janeiro</v>
      </c>
      <c r="N1828" s="24" t="e">
        <f t="shared" si="115"/>
        <v>#VALUE!</v>
      </c>
    </row>
    <row r="1829" spans="10:14" ht="57" customHeight="1" x14ac:dyDescent="0.2">
      <c r="J1829" s="29">
        <f t="shared" si="112"/>
        <v>0</v>
      </c>
      <c r="K1829" s="29">
        <f t="shared" si="113"/>
        <v>0</v>
      </c>
      <c r="L1829" s="24">
        <f t="shared" si="114"/>
        <v>1</v>
      </c>
      <c r="M1829" s="24" t="str">
        <f>VLOOKUP(L1829,mês!A:B,2,0)</f>
        <v>Janeiro</v>
      </c>
      <c r="N1829" s="24" t="e">
        <f t="shared" si="115"/>
        <v>#VALUE!</v>
      </c>
    </row>
    <row r="1830" spans="10:14" ht="57" customHeight="1" x14ac:dyDescent="0.2">
      <c r="J1830" s="29">
        <f t="shared" si="112"/>
        <v>0</v>
      </c>
      <c r="K1830" s="29">
        <f t="shared" si="113"/>
        <v>0</v>
      </c>
      <c r="L1830" s="24">
        <f t="shared" si="114"/>
        <v>1</v>
      </c>
      <c r="M1830" s="24" t="str">
        <f>VLOOKUP(L1830,mês!A:B,2,0)</f>
        <v>Janeiro</v>
      </c>
      <c r="N1830" s="24" t="e">
        <f t="shared" si="115"/>
        <v>#VALUE!</v>
      </c>
    </row>
    <row r="1831" spans="10:14" ht="57" customHeight="1" x14ac:dyDescent="0.2">
      <c r="J1831" s="29">
        <f t="shared" si="112"/>
        <v>0</v>
      </c>
      <c r="K1831" s="29">
        <f t="shared" si="113"/>
        <v>0</v>
      </c>
      <c r="L1831" s="24">
        <f t="shared" si="114"/>
        <v>1</v>
      </c>
      <c r="M1831" s="24" t="str">
        <f>VLOOKUP(L1831,mês!A:B,2,0)</f>
        <v>Janeiro</v>
      </c>
      <c r="N1831" s="24" t="e">
        <f t="shared" si="115"/>
        <v>#VALUE!</v>
      </c>
    </row>
    <row r="1832" spans="10:14" ht="57" customHeight="1" x14ac:dyDescent="0.2">
      <c r="J1832" s="29">
        <f t="shared" si="112"/>
        <v>0</v>
      </c>
      <c r="K1832" s="29">
        <f t="shared" si="113"/>
        <v>0</v>
      </c>
      <c r="L1832" s="24">
        <f t="shared" si="114"/>
        <v>1</v>
      </c>
      <c r="M1832" s="24" t="str">
        <f>VLOOKUP(L1832,mês!A:B,2,0)</f>
        <v>Janeiro</v>
      </c>
      <c r="N1832" s="24" t="e">
        <f t="shared" si="115"/>
        <v>#VALUE!</v>
      </c>
    </row>
    <row r="1833" spans="10:14" ht="57" customHeight="1" x14ac:dyDescent="0.2">
      <c r="J1833" s="29">
        <f t="shared" si="112"/>
        <v>0</v>
      </c>
      <c r="K1833" s="29">
        <f t="shared" si="113"/>
        <v>0</v>
      </c>
      <c r="L1833" s="24">
        <f t="shared" si="114"/>
        <v>1</v>
      </c>
      <c r="M1833" s="24" t="str">
        <f>VLOOKUP(L1833,mês!A:B,2,0)</f>
        <v>Janeiro</v>
      </c>
      <c r="N1833" s="24" t="e">
        <f t="shared" si="115"/>
        <v>#VALUE!</v>
      </c>
    </row>
    <row r="1834" spans="10:14" ht="57" customHeight="1" x14ac:dyDescent="0.2">
      <c r="J1834" s="29">
        <f t="shared" si="112"/>
        <v>0</v>
      </c>
      <c r="K1834" s="29">
        <f t="shared" si="113"/>
        <v>0</v>
      </c>
      <c r="L1834" s="24">
        <f t="shared" si="114"/>
        <v>1</v>
      </c>
      <c r="M1834" s="24" t="str">
        <f>VLOOKUP(L1834,mês!A:B,2,0)</f>
        <v>Janeiro</v>
      </c>
      <c r="N1834" s="24" t="e">
        <f t="shared" si="115"/>
        <v>#VALUE!</v>
      </c>
    </row>
    <row r="1835" spans="10:14" ht="57" customHeight="1" x14ac:dyDescent="0.2">
      <c r="J1835" s="29">
        <f t="shared" si="112"/>
        <v>0</v>
      </c>
      <c r="K1835" s="29">
        <f t="shared" si="113"/>
        <v>0</v>
      </c>
      <c r="L1835" s="24">
        <f t="shared" si="114"/>
        <v>1</v>
      </c>
      <c r="M1835" s="24" t="str">
        <f>VLOOKUP(L1835,mês!A:B,2,0)</f>
        <v>Janeiro</v>
      </c>
      <c r="N1835" s="24" t="e">
        <f t="shared" si="115"/>
        <v>#VALUE!</v>
      </c>
    </row>
    <row r="1836" spans="10:14" ht="57" customHeight="1" x14ac:dyDescent="0.2">
      <c r="J1836" s="29">
        <f t="shared" si="112"/>
        <v>0</v>
      </c>
      <c r="K1836" s="29">
        <f t="shared" si="113"/>
        <v>0</v>
      </c>
      <c r="L1836" s="24">
        <f t="shared" si="114"/>
        <v>1</v>
      </c>
      <c r="M1836" s="24" t="str">
        <f>VLOOKUP(L1836,mês!A:B,2,0)</f>
        <v>Janeiro</v>
      </c>
      <c r="N1836" s="24" t="e">
        <f t="shared" si="115"/>
        <v>#VALUE!</v>
      </c>
    </row>
    <row r="1837" spans="10:14" ht="57" customHeight="1" x14ac:dyDescent="0.2">
      <c r="J1837" s="29">
        <f t="shared" si="112"/>
        <v>0</v>
      </c>
      <c r="K1837" s="29">
        <f t="shared" si="113"/>
        <v>0</v>
      </c>
      <c r="L1837" s="24">
        <f t="shared" si="114"/>
        <v>1</v>
      </c>
      <c r="M1837" s="24" t="str">
        <f>VLOOKUP(L1837,mês!A:B,2,0)</f>
        <v>Janeiro</v>
      </c>
      <c r="N1837" s="24" t="e">
        <f t="shared" si="115"/>
        <v>#VALUE!</v>
      </c>
    </row>
    <row r="1838" spans="10:14" ht="57" customHeight="1" x14ac:dyDescent="0.2">
      <c r="J1838" s="29">
        <f t="shared" ref="J1838:J1855" si="116">IF(G1838="Não",0,H1838)</f>
        <v>0</v>
      </c>
      <c r="K1838" s="29">
        <f t="shared" ref="K1838:K1855" si="117">IF(G1838="Não",H1838,0)</f>
        <v>0</v>
      </c>
      <c r="L1838" s="24">
        <f t="shared" ref="L1838:L1855" si="118">MONTH(B1838)</f>
        <v>1</v>
      </c>
      <c r="M1838" s="24" t="str">
        <f>VLOOKUP(L1838,mês!A:B,2,0)</f>
        <v>Janeiro</v>
      </c>
      <c r="N1838" s="24" t="e">
        <f t="shared" ref="N1838:N1855" si="119">LEFT(A1838,SEARCH("-",A1838)-1)</f>
        <v>#VALUE!</v>
      </c>
    </row>
    <row r="1839" spans="10:14" ht="57" customHeight="1" x14ac:dyDescent="0.2">
      <c r="J1839" s="29">
        <f t="shared" si="116"/>
        <v>0</v>
      </c>
      <c r="K1839" s="29">
        <f t="shared" si="117"/>
        <v>0</v>
      </c>
      <c r="L1839" s="24">
        <f t="shared" si="118"/>
        <v>1</v>
      </c>
      <c r="M1839" s="24" t="str">
        <f>VLOOKUP(L1839,mês!A:B,2,0)</f>
        <v>Janeiro</v>
      </c>
      <c r="N1839" s="24" t="e">
        <f t="shared" si="119"/>
        <v>#VALUE!</v>
      </c>
    </row>
    <row r="1840" spans="10:14" ht="57" customHeight="1" x14ac:dyDescent="0.2">
      <c r="J1840" s="29">
        <f t="shared" si="116"/>
        <v>0</v>
      </c>
      <c r="K1840" s="29">
        <f t="shared" si="117"/>
        <v>0</v>
      </c>
      <c r="L1840" s="24">
        <f t="shared" si="118"/>
        <v>1</v>
      </c>
      <c r="M1840" s="24" t="str">
        <f>VLOOKUP(L1840,mês!A:B,2,0)</f>
        <v>Janeiro</v>
      </c>
      <c r="N1840" s="24" t="e">
        <f t="shared" si="119"/>
        <v>#VALUE!</v>
      </c>
    </row>
    <row r="1841" spans="10:14" ht="57" customHeight="1" x14ac:dyDescent="0.2">
      <c r="J1841" s="29">
        <f t="shared" si="116"/>
        <v>0</v>
      </c>
      <c r="K1841" s="29">
        <f t="shared" si="117"/>
        <v>0</v>
      </c>
      <c r="L1841" s="24">
        <f t="shared" si="118"/>
        <v>1</v>
      </c>
      <c r="M1841" s="24" t="str">
        <f>VLOOKUP(L1841,mês!A:B,2,0)</f>
        <v>Janeiro</v>
      </c>
      <c r="N1841" s="24" t="e">
        <f t="shared" si="119"/>
        <v>#VALUE!</v>
      </c>
    </row>
    <row r="1842" spans="10:14" ht="57" customHeight="1" x14ac:dyDescent="0.2">
      <c r="J1842" s="29">
        <f t="shared" si="116"/>
        <v>0</v>
      </c>
      <c r="K1842" s="29">
        <f t="shared" si="117"/>
        <v>0</v>
      </c>
      <c r="L1842" s="24">
        <f t="shared" si="118"/>
        <v>1</v>
      </c>
      <c r="M1842" s="24" t="str">
        <f>VLOOKUP(L1842,mês!A:B,2,0)</f>
        <v>Janeiro</v>
      </c>
      <c r="N1842" s="24" t="e">
        <f t="shared" si="119"/>
        <v>#VALUE!</v>
      </c>
    </row>
    <row r="1843" spans="10:14" ht="57" customHeight="1" x14ac:dyDescent="0.2">
      <c r="J1843" s="29">
        <f t="shared" si="116"/>
        <v>0</v>
      </c>
      <c r="K1843" s="29">
        <f t="shared" si="117"/>
        <v>0</v>
      </c>
      <c r="L1843" s="24">
        <f t="shared" si="118"/>
        <v>1</v>
      </c>
      <c r="M1843" s="24" t="str">
        <f>VLOOKUP(L1843,mês!A:B,2,0)</f>
        <v>Janeiro</v>
      </c>
      <c r="N1843" s="24" t="e">
        <f t="shared" si="119"/>
        <v>#VALUE!</v>
      </c>
    </row>
    <row r="1844" spans="10:14" ht="57" customHeight="1" x14ac:dyDescent="0.2">
      <c r="J1844" s="29">
        <f t="shared" si="116"/>
        <v>0</v>
      </c>
      <c r="K1844" s="29">
        <f t="shared" si="117"/>
        <v>0</v>
      </c>
      <c r="L1844" s="24">
        <f t="shared" si="118"/>
        <v>1</v>
      </c>
      <c r="M1844" s="24" t="str">
        <f>VLOOKUP(L1844,mês!A:B,2,0)</f>
        <v>Janeiro</v>
      </c>
      <c r="N1844" s="24" t="e">
        <f t="shared" si="119"/>
        <v>#VALUE!</v>
      </c>
    </row>
    <row r="1845" spans="10:14" ht="57" customHeight="1" x14ac:dyDescent="0.2">
      <c r="J1845" s="29">
        <f t="shared" si="116"/>
        <v>0</v>
      </c>
      <c r="K1845" s="29">
        <f t="shared" si="117"/>
        <v>0</v>
      </c>
      <c r="L1845" s="24">
        <f t="shared" si="118"/>
        <v>1</v>
      </c>
      <c r="M1845" s="24" t="str">
        <f>VLOOKUP(L1845,mês!A:B,2,0)</f>
        <v>Janeiro</v>
      </c>
      <c r="N1845" s="24" t="e">
        <f t="shared" si="119"/>
        <v>#VALUE!</v>
      </c>
    </row>
    <row r="1846" spans="10:14" ht="57" customHeight="1" x14ac:dyDescent="0.2">
      <c r="J1846" s="29">
        <f t="shared" si="116"/>
        <v>0</v>
      </c>
      <c r="K1846" s="29">
        <f t="shared" si="117"/>
        <v>0</v>
      </c>
      <c r="L1846" s="24">
        <f t="shared" si="118"/>
        <v>1</v>
      </c>
      <c r="M1846" s="24" t="str">
        <f>VLOOKUP(L1846,mês!A:B,2,0)</f>
        <v>Janeiro</v>
      </c>
      <c r="N1846" s="24" t="e">
        <f t="shared" si="119"/>
        <v>#VALUE!</v>
      </c>
    </row>
    <row r="1847" spans="10:14" ht="57" customHeight="1" x14ac:dyDescent="0.2">
      <c r="J1847" s="29">
        <f t="shared" si="116"/>
        <v>0</v>
      </c>
      <c r="K1847" s="29">
        <f t="shared" si="117"/>
        <v>0</v>
      </c>
      <c r="L1847" s="24">
        <f t="shared" si="118"/>
        <v>1</v>
      </c>
      <c r="M1847" s="24" t="str">
        <f>VLOOKUP(L1847,mês!A:B,2,0)</f>
        <v>Janeiro</v>
      </c>
      <c r="N1847" s="24" t="e">
        <f t="shared" si="119"/>
        <v>#VALUE!</v>
      </c>
    </row>
    <row r="1848" spans="10:14" ht="57" customHeight="1" x14ac:dyDescent="0.2">
      <c r="J1848" s="29">
        <f t="shared" si="116"/>
        <v>0</v>
      </c>
      <c r="K1848" s="29">
        <f t="shared" si="117"/>
        <v>0</v>
      </c>
      <c r="L1848" s="24">
        <f t="shared" si="118"/>
        <v>1</v>
      </c>
      <c r="M1848" s="24" t="str">
        <f>VLOOKUP(L1848,mês!A:B,2,0)</f>
        <v>Janeiro</v>
      </c>
      <c r="N1848" s="24" t="e">
        <f t="shared" si="119"/>
        <v>#VALUE!</v>
      </c>
    </row>
    <row r="1849" spans="10:14" ht="57" customHeight="1" x14ac:dyDescent="0.2">
      <c r="J1849" s="29">
        <f t="shared" si="116"/>
        <v>0</v>
      </c>
      <c r="K1849" s="29">
        <f t="shared" si="117"/>
        <v>0</v>
      </c>
      <c r="L1849" s="24">
        <f t="shared" si="118"/>
        <v>1</v>
      </c>
      <c r="M1849" s="24" t="str">
        <f>VLOOKUP(L1849,mês!A:B,2,0)</f>
        <v>Janeiro</v>
      </c>
      <c r="N1849" s="24" t="e">
        <f t="shared" si="119"/>
        <v>#VALUE!</v>
      </c>
    </row>
    <row r="1850" spans="10:14" ht="57" customHeight="1" x14ac:dyDescent="0.2">
      <c r="J1850" s="29">
        <f t="shared" si="116"/>
        <v>0</v>
      </c>
      <c r="K1850" s="29">
        <f t="shared" si="117"/>
        <v>0</v>
      </c>
      <c r="L1850" s="24">
        <f t="shared" si="118"/>
        <v>1</v>
      </c>
      <c r="M1850" s="24" t="str">
        <f>VLOOKUP(L1850,mês!A:B,2,0)</f>
        <v>Janeiro</v>
      </c>
      <c r="N1850" s="24" t="e">
        <f t="shared" si="119"/>
        <v>#VALUE!</v>
      </c>
    </row>
    <row r="1851" spans="10:14" ht="57" customHeight="1" x14ac:dyDescent="0.2">
      <c r="J1851" s="29">
        <f t="shared" si="116"/>
        <v>0</v>
      </c>
      <c r="K1851" s="29">
        <f t="shared" si="117"/>
        <v>0</v>
      </c>
      <c r="L1851" s="24">
        <f t="shared" si="118"/>
        <v>1</v>
      </c>
      <c r="M1851" s="24" t="str">
        <f>VLOOKUP(L1851,mês!A:B,2,0)</f>
        <v>Janeiro</v>
      </c>
      <c r="N1851" s="24" t="e">
        <f t="shared" si="119"/>
        <v>#VALUE!</v>
      </c>
    </row>
    <row r="1852" spans="10:14" ht="57" customHeight="1" x14ac:dyDescent="0.2">
      <c r="J1852" s="29">
        <f t="shared" si="116"/>
        <v>0</v>
      </c>
      <c r="K1852" s="29">
        <f t="shared" si="117"/>
        <v>0</v>
      </c>
      <c r="L1852" s="24">
        <f t="shared" si="118"/>
        <v>1</v>
      </c>
      <c r="M1852" s="24" t="str">
        <f>VLOOKUP(L1852,mês!A:B,2,0)</f>
        <v>Janeiro</v>
      </c>
      <c r="N1852" s="24" t="e">
        <f t="shared" si="119"/>
        <v>#VALUE!</v>
      </c>
    </row>
    <row r="1853" spans="10:14" ht="57" customHeight="1" x14ac:dyDescent="0.2">
      <c r="J1853" s="29">
        <f t="shared" si="116"/>
        <v>0</v>
      </c>
      <c r="K1853" s="29">
        <f t="shared" si="117"/>
        <v>0</v>
      </c>
      <c r="L1853" s="24">
        <f t="shared" si="118"/>
        <v>1</v>
      </c>
      <c r="M1853" s="24" t="str">
        <f>VLOOKUP(L1853,mês!A:B,2,0)</f>
        <v>Janeiro</v>
      </c>
      <c r="N1853" s="24" t="e">
        <f t="shared" si="119"/>
        <v>#VALUE!</v>
      </c>
    </row>
    <row r="1854" spans="10:14" ht="57" customHeight="1" x14ac:dyDescent="0.2">
      <c r="J1854" s="29">
        <f t="shared" si="116"/>
        <v>0</v>
      </c>
      <c r="K1854" s="29">
        <f t="shared" si="117"/>
        <v>0</v>
      </c>
      <c r="L1854" s="24">
        <f t="shared" si="118"/>
        <v>1</v>
      </c>
      <c r="M1854" s="24" t="str">
        <f>VLOOKUP(L1854,mês!A:B,2,0)</f>
        <v>Janeiro</v>
      </c>
      <c r="N1854" s="24" t="e">
        <f t="shared" si="119"/>
        <v>#VALUE!</v>
      </c>
    </row>
    <row r="1855" spans="10:14" ht="57" customHeight="1" x14ac:dyDescent="0.2">
      <c r="J1855" s="29">
        <f t="shared" si="116"/>
        <v>0</v>
      </c>
      <c r="K1855" s="29">
        <f t="shared" si="117"/>
        <v>0</v>
      </c>
      <c r="L1855" s="24">
        <f t="shared" si="118"/>
        <v>1</v>
      </c>
      <c r="M1855" s="24" t="str">
        <f>VLOOKUP(L1855,mês!A:B,2,0)</f>
        <v>Janeiro</v>
      </c>
      <c r="N1855" s="24" t="e">
        <f t="shared" si="119"/>
        <v>#VALUE!</v>
      </c>
    </row>
    <row r="1856" spans="10:14" ht="57" customHeight="1" x14ac:dyDescent="0.2">
      <c r="J1856" s="29">
        <f t="shared" ref="J1856:J1895" si="120">IF(G1856="Não",0,H1856)</f>
        <v>0</v>
      </c>
      <c r="K1856" s="29">
        <f t="shared" ref="K1856:K1895" si="121">IF(G1856="Não",H1856,0)</f>
        <v>0</v>
      </c>
      <c r="L1856" s="24">
        <f t="shared" ref="L1856:L1895" si="122">MONTH(B1856)</f>
        <v>1</v>
      </c>
      <c r="M1856" s="24" t="str">
        <f>VLOOKUP(L1856,mês!A:B,2,0)</f>
        <v>Janeiro</v>
      </c>
      <c r="N1856" s="24" t="e">
        <f t="shared" ref="N1856:N1895" si="123">LEFT(A1856,SEARCH("-",A1856)-1)</f>
        <v>#VALUE!</v>
      </c>
    </row>
    <row r="1857" spans="10:14" ht="57" customHeight="1" x14ac:dyDescent="0.2">
      <c r="J1857" s="29">
        <f t="shared" si="120"/>
        <v>0</v>
      </c>
      <c r="K1857" s="29">
        <f t="shared" si="121"/>
        <v>0</v>
      </c>
      <c r="L1857" s="24">
        <f t="shared" si="122"/>
        <v>1</v>
      </c>
      <c r="M1857" s="24" t="str">
        <f>VLOOKUP(L1857,mês!A:B,2,0)</f>
        <v>Janeiro</v>
      </c>
      <c r="N1857" s="24" t="e">
        <f t="shared" si="123"/>
        <v>#VALUE!</v>
      </c>
    </row>
    <row r="1858" spans="10:14" ht="57" customHeight="1" x14ac:dyDescent="0.2">
      <c r="J1858" s="29">
        <f t="shared" si="120"/>
        <v>0</v>
      </c>
      <c r="K1858" s="29">
        <f t="shared" si="121"/>
        <v>0</v>
      </c>
      <c r="L1858" s="24">
        <f t="shared" si="122"/>
        <v>1</v>
      </c>
      <c r="M1858" s="24" t="str">
        <f>VLOOKUP(L1858,mês!A:B,2,0)</f>
        <v>Janeiro</v>
      </c>
      <c r="N1858" s="24" t="e">
        <f t="shared" si="123"/>
        <v>#VALUE!</v>
      </c>
    </row>
    <row r="1859" spans="10:14" ht="57" customHeight="1" x14ac:dyDescent="0.2">
      <c r="J1859" s="29">
        <f t="shared" si="120"/>
        <v>0</v>
      </c>
      <c r="K1859" s="29">
        <f t="shared" si="121"/>
        <v>0</v>
      </c>
      <c r="L1859" s="24">
        <f t="shared" si="122"/>
        <v>1</v>
      </c>
      <c r="M1859" s="24" t="str">
        <f>VLOOKUP(L1859,mês!A:B,2,0)</f>
        <v>Janeiro</v>
      </c>
      <c r="N1859" s="24" t="e">
        <f t="shared" si="123"/>
        <v>#VALUE!</v>
      </c>
    </row>
    <row r="1860" spans="10:14" ht="57" customHeight="1" x14ac:dyDescent="0.2">
      <c r="J1860" s="29">
        <f t="shared" si="120"/>
        <v>0</v>
      </c>
      <c r="K1860" s="29">
        <f t="shared" si="121"/>
        <v>0</v>
      </c>
      <c r="L1860" s="24">
        <f t="shared" si="122"/>
        <v>1</v>
      </c>
      <c r="M1860" s="24" t="str">
        <f>VLOOKUP(L1860,mês!A:B,2,0)</f>
        <v>Janeiro</v>
      </c>
      <c r="N1860" s="24" t="e">
        <f t="shared" si="123"/>
        <v>#VALUE!</v>
      </c>
    </row>
    <row r="1861" spans="10:14" ht="57" customHeight="1" x14ac:dyDescent="0.2">
      <c r="J1861" s="29">
        <f t="shared" si="120"/>
        <v>0</v>
      </c>
      <c r="K1861" s="29">
        <f t="shared" si="121"/>
        <v>0</v>
      </c>
      <c r="L1861" s="24">
        <f t="shared" si="122"/>
        <v>1</v>
      </c>
      <c r="M1861" s="24" t="str">
        <f>VLOOKUP(L1861,mês!A:B,2,0)</f>
        <v>Janeiro</v>
      </c>
      <c r="N1861" s="24" t="e">
        <f t="shared" si="123"/>
        <v>#VALUE!</v>
      </c>
    </row>
    <row r="1862" spans="10:14" ht="57" customHeight="1" x14ac:dyDescent="0.2">
      <c r="J1862" s="29">
        <f t="shared" si="120"/>
        <v>0</v>
      </c>
      <c r="K1862" s="29">
        <f t="shared" si="121"/>
        <v>0</v>
      </c>
      <c r="L1862" s="24">
        <f t="shared" si="122"/>
        <v>1</v>
      </c>
      <c r="M1862" s="24" t="str">
        <f>VLOOKUP(L1862,mês!A:B,2,0)</f>
        <v>Janeiro</v>
      </c>
      <c r="N1862" s="24" t="e">
        <f t="shared" si="123"/>
        <v>#VALUE!</v>
      </c>
    </row>
    <row r="1863" spans="10:14" ht="57" customHeight="1" x14ac:dyDescent="0.2">
      <c r="J1863" s="29">
        <f t="shared" si="120"/>
        <v>0</v>
      </c>
      <c r="K1863" s="29">
        <f t="shared" si="121"/>
        <v>0</v>
      </c>
      <c r="L1863" s="24">
        <f t="shared" si="122"/>
        <v>1</v>
      </c>
      <c r="M1863" s="24" t="str">
        <f>VLOOKUP(L1863,mês!A:B,2,0)</f>
        <v>Janeiro</v>
      </c>
      <c r="N1863" s="24" t="e">
        <f t="shared" si="123"/>
        <v>#VALUE!</v>
      </c>
    </row>
    <row r="1864" spans="10:14" ht="57" customHeight="1" x14ac:dyDescent="0.2">
      <c r="J1864" s="29">
        <f t="shared" si="120"/>
        <v>0</v>
      </c>
      <c r="K1864" s="29">
        <f t="shared" si="121"/>
        <v>0</v>
      </c>
      <c r="L1864" s="24">
        <f t="shared" si="122"/>
        <v>1</v>
      </c>
      <c r="M1864" s="24" t="str">
        <f>VLOOKUP(L1864,mês!A:B,2,0)</f>
        <v>Janeiro</v>
      </c>
      <c r="N1864" s="24" t="e">
        <f t="shared" si="123"/>
        <v>#VALUE!</v>
      </c>
    </row>
    <row r="1865" spans="10:14" ht="57" customHeight="1" x14ac:dyDescent="0.2">
      <c r="J1865" s="29">
        <f t="shared" si="120"/>
        <v>0</v>
      </c>
      <c r="K1865" s="29">
        <f t="shared" si="121"/>
        <v>0</v>
      </c>
      <c r="L1865" s="24">
        <f t="shared" si="122"/>
        <v>1</v>
      </c>
      <c r="M1865" s="24" t="str">
        <f>VLOOKUP(L1865,mês!A:B,2,0)</f>
        <v>Janeiro</v>
      </c>
      <c r="N1865" s="24" t="e">
        <f t="shared" si="123"/>
        <v>#VALUE!</v>
      </c>
    </row>
    <row r="1866" spans="10:14" ht="57" customHeight="1" x14ac:dyDescent="0.2">
      <c r="J1866" s="29">
        <f t="shared" si="120"/>
        <v>0</v>
      </c>
      <c r="K1866" s="29">
        <f t="shared" si="121"/>
        <v>0</v>
      </c>
      <c r="L1866" s="24">
        <f t="shared" si="122"/>
        <v>1</v>
      </c>
      <c r="M1866" s="24" t="str">
        <f>VLOOKUP(L1866,mês!A:B,2,0)</f>
        <v>Janeiro</v>
      </c>
      <c r="N1866" s="24" t="e">
        <f t="shared" si="123"/>
        <v>#VALUE!</v>
      </c>
    </row>
    <row r="1867" spans="10:14" ht="57" customHeight="1" x14ac:dyDescent="0.2">
      <c r="J1867" s="29">
        <f t="shared" si="120"/>
        <v>0</v>
      </c>
      <c r="K1867" s="29">
        <f t="shared" si="121"/>
        <v>0</v>
      </c>
      <c r="L1867" s="24">
        <f t="shared" si="122"/>
        <v>1</v>
      </c>
      <c r="M1867" s="24" t="str">
        <f>VLOOKUP(L1867,mês!A:B,2,0)</f>
        <v>Janeiro</v>
      </c>
      <c r="N1867" s="24" t="e">
        <f t="shared" si="123"/>
        <v>#VALUE!</v>
      </c>
    </row>
    <row r="1868" spans="10:14" ht="57" customHeight="1" x14ac:dyDescent="0.2">
      <c r="J1868" s="29">
        <f t="shared" si="120"/>
        <v>0</v>
      </c>
      <c r="K1868" s="29">
        <f t="shared" si="121"/>
        <v>0</v>
      </c>
      <c r="L1868" s="24">
        <f t="shared" si="122"/>
        <v>1</v>
      </c>
      <c r="M1868" s="24" t="str">
        <f>VLOOKUP(L1868,mês!A:B,2,0)</f>
        <v>Janeiro</v>
      </c>
      <c r="N1868" s="24" t="e">
        <f t="shared" si="123"/>
        <v>#VALUE!</v>
      </c>
    </row>
    <row r="1869" spans="10:14" ht="57" customHeight="1" x14ac:dyDescent="0.2">
      <c r="J1869" s="29">
        <f t="shared" si="120"/>
        <v>0</v>
      </c>
      <c r="K1869" s="29">
        <f t="shared" si="121"/>
        <v>0</v>
      </c>
      <c r="L1869" s="24">
        <f t="shared" si="122"/>
        <v>1</v>
      </c>
      <c r="M1869" s="24" t="str">
        <f>VLOOKUP(L1869,mês!A:B,2,0)</f>
        <v>Janeiro</v>
      </c>
      <c r="N1869" s="24" t="e">
        <f t="shared" si="123"/>
        <v>#VALUE!</v>
      </c>
    </row>
    <row r="1870" spans="10:14" ht="57" customHeight="1" x14ac:dyDescent="0.2">
      <c r="J1870" s="29">
        <f t="shared" si="120"/>
        <v>0</v>
      </c>
      <c r="K1870" s="29">
        <f t="shared" si="121"/>
        <v>0</v>
      </c>
      <c r="L1870" s="24">
        <f t="shared" si="122"/>
        <v>1</v>
      </c>
      <c r="M1870" s="24" t="str">
        <f>VLOOKUP(L1870,mês!A:B,2,0)</f>
        <v>Janeiro</v>
      </c>
      <c r="N1870" s="24" t="e">
        <f t="shared" si="123"/>
        <v>#VALUE!</v>
      </c>
    </row>
    <row r="1871" spans="10:14" ht="57" customHeight="1" x14ac:dyDescent="0.2">
      <c r="J1871" s="29">
        <f t="shared" si="120"/>
        <v>0</v>
      </c>
      <c r="K1871" s="29">
        <f t="shared" si="121"/>
        <v>0</v>
      </c>
      <c r="L1871" s="24">
        <f t="shared" si="122"/>
        <v>1</v>
      </c>
      <c r="M1871" s="24" t="str">
        <f>VLOOKUP(L1871,mês!A:B,2,0)</f>
        <v>Janeiro</v>
      </c>
      <c r="N1871" s="24" t="e">
        <f t="shared" si="123"/>
        <v>#VALUE!</v>
      </c>
    </row>
    <row r="1872" spans="10:14" ht="57" customHeight="1" x14ac:dyDescent="0.2">
      <c r="J1872" s="29">
        <f t="shared" si="120"/>
        <v>0</v>
      </c>
      <c r="K1872" s="29">
        <f t="shared" si="121"/>
        <v>0</v>
      </c>
      <c r="L1872" s="24">
        <f t="shared" si="122"/>
        <v>1</v>
      </c>
      <c r="M1872" s="24" t="str">
        <f>VLOOKUP(L1872,mês!A:B,2,0)</f>
        <v>Janeiro</v>
      </c>
      <c r="N1872" s="24" t="e">
        <f t="shared" si="123"/>
        <v>#VALUE!</v>
      </c>
    </row>
    <row r="1873" spans="10:14" ht="57" customHeight="1" x14ac:dyDescent="0.2">
      <c r="J1873" s="29">
        <f t="shared" si="120"/>
        <v>0</v>
      </c>
      <c r="K1873" s="29">
        <f t="shared" si="121"/>
        <v>0</v>
      </c>
      <c r="L1873" s="24">
        <f t="shared" si="122"/>
        <v>1</v>
      </c>
      <c r="M1873" s="24" t="str">
        <f>VLOOKUP(L1873,mês!A:B,2,0)</f>
        <v>Janeiro</v>
      </c>
      <c r="N1873" s="24" t="e">
        <f t="shared" si="123"/>
        <v>#VALUE!</v>
      </c>
    </row>
    <row r="1874" spans="10:14" ht="57" customHeight="1" x14ac:dyDescent="0.2">
      <c r="J1874" s="29">
        <f t="shared" si="120"/>
        <v>0</v>
      </c>
      <c r="K1874" s="29">
        <f t="shared" si="121"/>
        <v>0</v>
      </c>
      <c r="L1874" s="24">
        <f t="shared" si="122"/>
        <v>1</v>
      </c>
      <c r="M1874" s="24" t="str">
        <f>VLOOKUP(L1874,mês!A:B,2,0)</f>
        <v>Janeiro</v>
      </c>
      <c r="N1874" s="24" t="e">
        <f t="shared" si="123"/>
        <v>#VALUE!</v>
      </c>
    </row>
    <row r="1875" spans="10:14" ht="57" customHeight="1" x14ac:dyDescent="0.2">
      <c r="J1875" s="29">
        <f t="shared" si="120"/>
        <v>0</v>
      </c>
      <c r="K1875" s="29">
        <f t="shared" si="121"/>
        <v>0</v>
      </c>
      <c r="L1875" s="24">
        <f t="shared" si="122"/>
        <v>1</v>
      </c>
      <c r="M1875" s="24" t="str">
        <f>VLOOKUP(L1875,mês!A:B,2,0)</f>
        <v>Janeiro</v>
      </c>
      <c r="N1875" s="24" t="e">
        <f t="shared" si="123"/>
        <v>#VALUE!</v>
      </c>
    </row>
    <row r="1876" spans="10:14" ht="57" customHeight="1" x14ac:dyDescent="0.2">
      <c r="J1876" s="29">
        <f t="shared" si="120"/>
        <v>0</v>
      </c>
      <c r="K1876" s="29">
        <f t="shared" si="121"/>
        <v>0</v>
      </c>
      <c r="L1876" s="24">
        <f t="shared" si="122"/>
        <v>1</v>
      </c>
      <c r="M1876" s="24" t="str">
        <f>VLOOKUP(L1876,mês!A:B,2,0)</f>
        <v>Janeiro</v>
      </c>
      <c r="N1876" s="24" t="e">
        <f t="shared" si="123"/>
        <v>#VALUE!</v>
      </c>
    </row>
    <row r="1877" spans="10:14" ht="57" customHeight="1" x14ac:dyDescent="0.2">
      <c r="J1877" s="29">
        <f t="shared" si="120"/>
        <v>0</v>
      </c>
      <c r="K1877" s="29">
        <f t="shared" si="121"/>
        <v>0</v>
      </c>
      <c r="L1877" s="24">
        <f t="shared" si="122"/>
        <v>1</v>
      </c>
      <c r="M1877" s="24" t="str">
        <f>VLOOKUP(L1877,mês!A:B,2,0)</f>
        <v>Janeiro</v>
      </c>
      <c r="N1877" s="24" t="e">
        <f t="shared" si="123"/>
        <v>#VALUE!</v>
      </c>
    </row>
    <row r="1878" spans="10:14" ht="57" customHeight="1" x14ac:dyDescent="0.2">
      <c r="J1878" s="29">
        <f t="shared" si="120"/>
        <v>0</v>
      </c>
      <c r="K1878" s="29">
        <f t="shared" si="121"/>
        <v>0</v>
      </c>
      <c r="L1878" s="24">
        <f t="shared" si="122"/>
        <v>1</v>
      </c>
      <c r="M1878" s="24" t="str">
        <f>VLOOKUP(L1878,mês!A:B,2,0)</f>
        <v>Janeiro</v>
      </c>
      <c r="N1878" s="24" t="e">
        <f t="shared" si="123"/>
        <v>#VALUE!</v>
      </c>
    </row>
    <row r="1879" spans="10:14" ht="57" customHeight="1" x14ac:dyDescent="0.2">
      <c r="J1879" s="29">
        <f t="shared" si="120"/>
        <v>0</v>
      </c>
      <c r="K1879" s="29">
        <f t="shared" si="121"/>
        <v>0</v>
      </c>
      <c r="L1879" s="24">
        <f t="shared" si="122"/>
        <v>1</v>
      </c>
      <c r="M1879" s="24" t="str">
        <f>VLOOKUP(L1879,mês!A:B,2,0)</f>
        <v>Janeiro</v>
      </c>
      <c r="N1879" s="24" t="e">
        <f t="shared" si="123"/>
        <v>#VALUE!</v>
      </c>
    </row>
    <row r="1880" spans="10:14" ht="57" customHeight="1" x14ac:dyDescent="0.2">
      <c r="J1880" s="29">
        <f t="shared" si="120"/>
        <v>0</v>
      </c>
      <c r="K1880" s="29">
        <f t="shared" si="121"/>
        <v>0</v>
      </c>
      <c r="L1880" s="24">
        <f t="shared" si="122"/>
        <v>1</v>
      </c>
      <c r="M1880" s="24" t="str">
        <f>VLOOKUP(L1880,mês!A:B,2,0)</f>
        <v>Janeiro</v>
      </c>
      <c r="N1880" s="24" t="e">
        <f t="shared" si="123"/>
        <v>#VALUE!</v>
      </c>
    </row>
    <row r="1881" spans="10:14" ht="57" customHeight="1" x14ac:dyDescent="0.2">
      <c r="J1881" s="29">
        <f t="shared" si="120"/>
        <v>0</v>
      </c>
      <c r="K1881" s="29">
        <f t="shared" si="121"/>
        <v>0</v>
      </c>
      <c r="L1881" s="24">
        <f t="shared" si="122"/>
        <v>1</v>
      </c>
      <c r="M1881" s="24" t="str">
        <f>VLOOKUP(L1881,mês!A:B,2,0)</f>
        <v>Janeiro</v>
      </c>
      <c r="N1881" s="24" t="e">
        <f t="shared" si="123"/>
        <v>#VALUE!</v>
      </c>
    </row>
    <row r="1882" spans="10:14" ht="57" customHeight="1" x14ac:dyDescent="0.2">
      <c r="J1882" s="29">
        <f t="shared" si="120"/>
        <v>0</v>
      </c>
      <c r="K1882" s="29">
        <f t="shared" si="121"/>
        <v>0</v>
      </c>
      <c r="L1882" s="24">
        <f t="shared" si="122"/>
        <v>1</v>
      </c>
      <c r="M1882" s="24" t="str">
        <f>VLOOKUP(L1882,mês!A:B,2,0)</f>
        <v>Janeiro</v>
      </c>
      <c r="N1882" s="24" t="e">
        <f t="shared" si="123"/>
        <v>#VALUE!</v>
      </c>
    </row>
    <row r="1883" spans="10:14" ht="57" customHeight="1" x14ac:dyDescent="0.2">
      <c r="J1883" s="29">
        <f t="shared" si="120"/>
        <v>0</v>
      </c>
      <c r="K1883" s="29">
        <f t="shared" si="121"/>
        <v>0</v>
      </c>
      <c r="L1883" s="24">
        <f t="shared" si="122"/>
        <v>1</v>
      </c>
      <c r="M1883" s="24" t="str">
        <f>VLOOKUP(L1883,mês!A:B,2,0)</f>
        <v>Janeiro</v>
      </c>
      <c r="N1883" s="24" t="e">
        <f t="shared" si="123"/>
        <v>#VALUE!</v>
      </c>
    </row>
    <row r="1884" spans="10:14" ht="57" customHeight="1" x14ac:dyDescent="0.2">
      <c r="J1884" s="29">
        <f t="shared" si="120"/>
        <v>0</v>
      </c>
      <c r="K1884" s="29">
        <f t="shared" si="121"/>
        <v>0</v>
      </c>
      <c r="L1884" s="24">
        <f t="shared" si="122"/>
        <v>1</v>
      </c>
      <c r="M1884" s="24" t="str">
        <f>VLOOKUP(L1884,mês!A:B,2,0)</f>
        <v>Janeiro</v>
      </c>
      <c r="N1884" s="24" t="e">
        <f t="shared" si="123"/>
        <v>#VALUE!</v>
      </c>
    </row>
    <row r="1885" spans="10:14" ht="57" customHeight="1" x14ac:dyDescent="0.2">
      <c r="J1885" s="29">
        <f t="shared" si="120"/>
        <v>0</v>
      </c>
      <c r="K1885" s="29">
        <f t="shared" si="121"/>
        <v>0</v>
      </c>
      <c r="L1885" s="24">
        <f t="shared" si="122"/>
        <v>1</v>
      </c>
      <c r="M1885" s="24" t="str">
        <f>VLOOKUP(L1885,mês!A:B,2,0)</f>
        <v>Janeiro</v>
      </c>
      <c r="N1885" s="24" t="e">
        <f t="shared" si="123"/>
        <v>#VALUE!</v>
      </c>
    </row>
    <row r="1886" spans="10:14" ht="57" customHeight="1" x14ac:dyDescent="0.2">
      <c r="J1886" s="29">
        <f t="shared" si="120"/>
        <v>0</v>
      </c>
      <c r="K1886" s="29">
        <f t="shared" si="121"/>
        <v>0</v>
      </c>
      <c r="L1886" s="24">
        <f t="shared" si="122"/>
        <v>1</v>
      </c>
      <c r="M1886" s="24" t="str">
        <f>VLOOKUP(L1886,mês!A:B,2,0)</f>
        <v>Janeiro</v>
      </c>
      <c r="N1886" s="24" t="e">
        <f t="shared" si="123"/>
        <v>#VALUE!</v>
      </c>
    </row>
    <row r="1887" spans="10:14" ht="57" customHeight="1" x14ac:dyDescent="0.2">
      <c r="J1887" s="29">
        <f t="shared" si="120"/>
        <v>0</v>
      </c>
      <c r="K1887" s="29">
        <f t="shared" si="121"/>
        <v>0</v>
      </c>
      <c r="L1887" s="24">
        <f t="shared" si="122"/>
        <v>1</v>
      </c>
      <c r="M1887" s="24" t="str">
        <f>VLOOKUP(L1887,mês!A:B,2,0)</f>
        <v>Janeiro</v>
      </c>
      <c r="N1887" s="24" t="e">
        <f t="shared" si="123"/>
        <v>#VALUE!</v>
      </c>
    </row>
    <row r="1888" spans="10:14" ht="57" customHeight="1" x14ac:dyDescent="0.2">
      <c r="J1888" s="29">
        <f t="shared" si="120"/>
        <v>0</v>
      </c>
      <c r="K1888" s="29">
        <f t="shared" si="121"/>
        <v>0</v>
      </c>
      <c r="L1888" s="24">
        <f t="shared" si="122"/>
        <v>1</v>
      </c>
      <c r="M1888" s="24" t="str">
        <f>VLOOKUP(L1888,mês!A:B,2,0)</f>
        <v>Janeiro</v>
      </c>
      <c r="N1888" s="24" t="e">
        <f t="shared" si="123"/>
        <v>#VALUE!</v>
      </c>
    </row>
    <row r="1889" spans="10:14" ht="57" customHeight="1" x14ac:dyDescent="0.2">
      <c r="J1889" s="29">
        <f t="shared" si="120"/>
        <v>0</v>
      </c>
      <c r="K1889" s="29">
        <f t="shared" si="121"/>
        <v>0</v>
      </c>
      <c r="L1889" s="24">
        <f t="shared" si="122"/>
        <v>1</v>
      </c>
      <c r="M1889" s="24" t="str">
        <f>VLOOKUP(L1889,mês!A:B,2,0)</f>
        <v>Janeiro</v>
      </c>
      <c r="N1889" s="24" t="e">
        <f t="shared" si="123"/>
        <v>#VALUE!</v>
      </c>
    </row>
    <row r="1890" spans="10:14" ht="57" customHeight="1" x14ac:dyDescent="0.2">
      <c r="J1890" s="29">
        <f t="shared" si="120"/>
        <v>0</v>
      </c>
      <c r="K1890" s="29">
        <f t="shared" si="121"/>
        <v>0</v>
      </c>
      <c r="L1890" s="24">
        <f t="shared" si="122"/>
        <v>1</v>
      </c>
      <c r="M1890" s="24" t="str">
        <f>VLOOKUP(L1890,mês!A:B,2,0)</f>
        <v>Janeiro</v>
      </c>
      <c r="N1890" s="24" t="e">
        <f t="shared" si="123"/>
        <v>#VALUE!</v>
      </c>
    </row>
    <row r="1891" spans="10:14" ht="57" customHeight="1" x14ac:dyDescent="0.2">
      <c r="J1891" s="29">
        <f t="shared" si="120"/>
        <v>0</v>
      </c>
      <c r="K1891" s="29">
        <f t="shared" si="121"/>
        <v>0</v>
      </c>
      <c r="L1891" s="24">
        <f t="shared" si="122"/>
        <v>1</v>
      </c>
      <c r="M1891" s="24" t="str">
        <f>VLOOKUP(L1891,mês!A:B,2,0)</f>
        <v>Janeiro</v>
      </c>
      <c r="N1891" s="24" t="e">
        <f t="shared" si="123"/>
        <v>#VALUE!</v>
      </c>
    </row>
    <row r="1892" spans="10:14" ht="57" customHeight="1" x14ac:dyDescent="0.2">
      <c r="J1892" s="29">
        <f t="shared" si="120"/>
        <v>0</v>
      </c>
      <c r="K1892" s="29">
        <f t="shared" si="121"/>
        <v>0</v>
      </c>
      <c r="L1892" s="24">
        <f t="shared" si="122"/>
        <v>1</v>
      </c>
      <c r="M1892" s="24" t="str">
        <f>VLOOKUP(L1892,mês!A:B,2,0)</f>
        <v>Janeiro</v>
      </c>
      <c r="N1892" s="24" t="e">
        <f t="shared" si="123"/>
        <v>#VALUE!</v>
      </c>
    </row>
    <row r="1893" spans="10:14" ht="57" customHeight="1" x14ac:dyDescent="0.2">
      <c r="J1893" s="29">
        <f t="shared" si="120"/>
        <v>0</v>
      </c>
      <c r="K1893" s="29">
        <f t="shared" si="121"/>
        <v>0</v>
      </c>
      <c r="L1893" s="24">
        <f t="shared" si="122"/>
        <v>1</v>
      </c>
      <c r="M1893" s="24" t="str">
        <f>VLOOKUP(L1893,mês!A:B,2,0)</f>
        <v>Janeiro</v>
      </c>
      <c r="N1893" s="24" t="e">
        <f t="shared" si="123"/>
        <v>#VALUE!</v>
      </c>
    </row>
    <row r="1894" spans="10:14" ht="57" customHeight="1" x14ac:dyDescent="0.2">
      <c r="J1894" s="29">
        <f t="shared" si="120"/>
        <v>0</v>
      </c>
      <c r="K1894" s="29">
        <f t="shared" si="121"/>
        <v>0</v>
      </c>
      <c r="L1894" s="24">
        <f t="shared" si="122"/>
        <v>1</v>
      </c>
      <c r="M1894" s="24" t="str">
        <f>VLOOKUP(L1894,mês!A:B,2,0)</f>
        <v>Janeiro</v>
      </c>
      <c r="N1894" s="24" t="e">
        <f t="shared" si="123"/>
        <v>#VALUE!</v>
      </c>
    </row>
    <row r="1895" spans="10:14" ht="57" customHeight="1" x14ac:dyDescent="0.2">
      <c r="J1895" s="29">
        <f t="shared" si="120"/>
        <v>0</v>
      </c>
      <c r="K1895" s="29">
        <f t="shared" si="121"/>
        <v>0</v>
      </c>
      <c r="L1895" s="24">
        <f t="shared" si="122"/>
        <v>1</v>
      </c>
      <c r="M1895" s="24" t="str">
        <f>VLOOKUP(L1895,mês!A:B,2,0)</f>
        <v>Janeiro</v>
      </c>
      <c r="N1895" s="24" t="e">
        <f t="shared" si="123"/>
        <v>#VALUE!</v>
      </c>
    </row>
    <row r="1896" spans="10:14" ht="57" customHeight="1" x14ac:dyDescent="0.2">
      <c r="J1896" s="29">
        <f t="shared" ref="J1896:J1959" si="124">IF(G1896="Não",0,H1896)</f>
        <v>0</v>
      </c>
      <c r="K1896" s="29">
        <f t="shared" ref="K1896:K1959" si="125">IF(G1896="Não",H1896,0)</f>
        <v>0</v>
      </c>
      <c r="L1896" s="24">
        <f t="shared" ref="L1896:L1959" si="126">MONTH(B1896)</f>
        <v>1</v>
      </c>
      <c r="M1896" s="24" t="str">
        <f>VLOOKUP(L1896,mês!A:B,2,0)</f>
        <v>Janeiro</v>
      </c>
      <c r="N1896" s="24" t="e">
        <f t="shared" ref="N1896:N1959" si="127">LEFT(A1896,SEARCH("-",A1896)-1)</f>
        <v>#VALUE!</v>
      </c>
    </row>
    <row r="1897" spans="10:14" ht="57" customHeight="1" x14ac:dyDescent="0.2">
      <c r="J1897" s="29">
        <f t="shared" si="124"/>
        <v>0</v>
      </c>
      <c r="K1897" s="29">
        <f t="shared" si="125"/>
        <v>0</v>
      </c>
      <c r="L1897" s="24">
        <f t="shared" si="126"/>
        <v>1</v>
      </c>
      <c r="M1897" s="24" t="str">
        <f>VLOOKUP(L1897,mês!A:B,2,0)</f>
        <v>Janeiro</v>
      </c>
      <c r="N1897" s="24" t="e">
        <f t="shared" si="127"/>
        <v>#VALUE!</v>
      </c>
    </row>
    <row r="1898" spans="10:14" ht="57" customHeight="1" x14ac:dyDescent="0.2">
      <c r="J1898" s="29">
        <f t="shared" si="124"/>
        <v>0</v>
      </c>
      <c r="K1898" s="29">
        <f t="shared" si="125"/>
        <v>0</v>
      </c>
      <c r="L1898" s="24">
        <f t="shared" si="126"/>
        <v>1</v>
      </c>
      <c r="M1898" s="24" t="str">
        <f>VLOOKUP(L1898,mês!A:B,2,0)</f>
        <v>Janeiro</v>
      </c>
      <c r="N1898" s="24" t="e">
        <f t="shared" si="127"/>
        <v>#VALUE!</v>
      </c>
    </row>
    <row r="1899" spans="10:14" ht="57" customHeight="1" x14ac:dyDescent="0.2">
      <c r="J1899" s="29">
        <f t="shared" si="124"/>
        <v>0</v>
      </c>
      <c r="K1899" s="29">
        <f t="shared" si="125"/>
        <v>0</v>
      </c>
      <c r="L1899" s="24">
        <f t="shared" si="126"/>
        <v>1</v>
      </c>
      <c r="M1899" s="24" t="str">
        <f>VLOOKUP(L1899,mês!A:B,2,0)</f>
        <v>Janeiro</v>
      </c>
      <c r="N1899" s="24" t="e">
        <f t="shared" si="127"/>
        <v>#VALUE!</v>
      </c>
    </row>
    <row r="1900" spans="10:14" ht="57" customHeight="1" x14ac:dyDescent="0.2">
      <c r="J1900" s="29">
        <f t="shared" si="124"/>
        <v>0</v>
      </c>
      <c r="K1900" s="29">
        <f t="shared" si="125"/>
        <v>0</v>
      </c>
      <c r="L1900" s="24">
        <f t="shared" si="126"/>
        <v>1</v>
      </c>
      <c r="M1900" s="24" t="str">
        <f>VLOOKUP(L1900,mês!A:B,2,0)</f>
        <v>Janeiro</v>
      </c>
      <c r="N1900" s="24" t="e">
        <f t="shared" si="127"/>
        <v>#VALUE!</v>
      </c>
    </row>
    <row r="1901" spans="10:14" ht="57" customHeight="1" x14ac:dyDescent="0.2">
      <c r="J1901" s="29">
        <f t="shared" si="124"/>
        <v>0</v>
      </c>
      <c r="K1901" s="29">
        <f t="shared" si="125"/>
        <v>0</v>
      </c>
      <c r="L1901" s="24">
        <f t="shared" si="126"/>
        <v>1</v>
      </c>
      <c r="M1901" s="24" t="str">
        <f>VLOOKUP(L1901,mês!A:B,2,0)</f>
        <v>Janeiro</v>
      </c>
      <c r="N1901" s="24" t="e">
        <f t="shared" si="127"/>
        <v>#VALUE!</v>
      </c>
    </row>
    <row r="1902" spans="10:14" ht="57" customHeight="1" x14ac:dyDescent="0.2">
      <c r="J1902" s="29">
        <f t="shared" si="124"/>
        <v>0</v>
      </c>
      <c r="K1902" s="29">
        <f t="shared" si="125"/>
        <v>0</v>
      </c>
      <c r="L1902" s="24">
        <f t="shared" si="126"/>
        <v>1</v>
      </c>
      <c r="M1902" s="24" t="str">
        <f>VLOOKUP(L1902,mês!A:B,2,0)</f>
        <v>Janeiro</v>
      </c>
      <c r="N1902" s="24" t="e">
        <f t="shared" si="127"/>
        <v>#VALUE!</v>
      </c>
    </row>
    <row r="1903" spans="10:14" ht="57" customHeight="1" x14ac:dyDescent="0.2">
      <c r="J1903" s="29">
        <f t="shared" si="124"/>
        <v>0</v>
      </c>
      <c r="K1903" s="29">
        <f t="shared" si="125"/>
        <v>0</v>
      </c>
      <c r="L1903" s="24">
        <f t="shared" si="126"/>
        <v>1</v>
      </c>
      <c r="M1903" s="24" t="str">
        <f>VLOOKUP(L1903,mês!A:B,2,0)</f>
        <v>Janeiro</v>
      </c>
      <c r="N1903" s="24" t="e">
        <f t="shared" si="127"/>
        <v>#VALUE!</v>
      </c>
    </row>
    <row r="1904" spans="10:14" ht="57" customHeight="1" x14ac:dyDescent="0.2">
      <c r="J1904" s="29">
        <f t="shared" si="124"/>
        <v>0</v>
      </c>
      <c r="K1904" s="29">
        <f t="shared" si="125"/>
        <v>0</v>
      </c>
      <c r="L1904" s="24">
        <f t="shared" si="126"/>
        <v>1</v>
      </c>
      <c r="M1904" s="24" t="str">
        <f>VLOOKUP(L1904,mês!A:B,2,0)</f>
        <v>Janeiro</v>
      </c>
      <c r="N1904" s="24" t="e">
        <f t="shared" si="127"/>
        <v>#VALUE!</v>
      </c>
    </row>
    <row r="1905" spans="10:14" ht="57" customHeight="1" x14ac:dyDescent="0.2">
      <c r="J1905" s="29">
        <f t="shared" si="124"/>
        <v>0</v>
      </c>
      <c r="K1905" s="29">
        <f t="shared" si="125"/>
        <v>0</v>
      </c>
      <c r="L1905" s="24">
        <f t="shared" si="126"/>
        <v>1</v>
      </c>
      <c r="M1905" s="24" t="str">
        <f>VLOOKUP(L1905,mês!A:B,2,0)</f>
        <v>Janeiro</v>
      </c>
      <c r="N1905" s="24" t="e">
        <f t="shared" si="127"/>
        <v>#VALUE!</v>
      </c>
    </row>
    <row r="1906" spans="10:14" ht="57" customHeight="1" x14ac:dyDescent="0.2">
      <c r="J1906" s="29">
        <f t="shared" si="124"/>
        <v>0</v>
      </c>
      <c r="K1906" s="29">
        <f t="shared" si="125"/>
        <v>0</v>
      </c>
      <c r="L1906" s="24">
        <f t="shared" si="126"/>
        <v>1</v>
      </c>
      <c r="M1906" s="24" t="str">
        <f>VLOOKUP(L1906,mês!A:B,2,0)</f>
        <v>Janeiro</v>
      </c>
      <c r="N1906" s="24" t="e">
        <f t="shared" si="127"/>
        <v>#VALUE!</v>
      </c>
    </row>
    <row r="1907" spans="10:14" ht="57" customHeight="1" x14ac:dyDescent="0.2">
      <c r="J1907" s="29">
        <f t="shared" si="124"/>
        <v>0</v>
      </c>
      <c r="K1907" s="29">
        <f t="shared" si="125"/>
        <v>0</v>
      </c>
      <c r="L1907" s="24">
        <f t="shared" si="126"/>
        <v>1</v>
      </c>
      <c r="M1907" s="24" t="str">
        <f>VLOOKUP(L1907,mês!A:B,2,0)</f>
        <v>Janeiro</v>
      </c>
      <c r="N1907" s="24" t="e">
        <f t="shared" si="127"/>
        <v>#VALUE!</v>
      </c>
    </row>
    <row r="1908" spans="10:14" ht="57" customHeight="1" x14ac:dyDescent="0.2">
      <c r="J1908" s="29">
        <f t="shared" si="124"/>
        <v>0</v>
      </c>
      <c r="K1908" s="29">
        <f t="shared" si="125"/>
        <v>0</v>
      </c>
      <c r="L1908" s="24">
        <f t="shared" si="126"/>
        <v>1</v>
      </c>
      <c r="M1908" s="24" t="str">
        <f>VLOOKUP(L1908,mês!A:B,2,0)</f>
        <v>Janeiro</v>
      </c>
      <c r="N1908" s="24" t="e">
        <f t="shared" si="127"/>
        <v>#VALUE!</v>
      </c>
    </row>
    <row r="1909" spans="10:14" ht="57" customHeight="1" x14ac:dyDescent="0.2">
      <c r="J1909" s="29">
        <f t="shared" si="124"/>
        <v>0</v>
      </c>
      <c r="K1909" s="29">
        <f t="shared" si="125"/>
        <v>0</v>
      </c>
      <c r="L1909" s="24">
        <f t="shared" si="126"/>
        <v>1</v>
      </c>
      <c r="M1909" s="24" t="str">
        <f>VLOOKUP(L1909,mês!A:B,2,0)</f>
        <v>Janeiro</v>
      </c>
      <c r="N1909" s="24" t="e">
        <f t="shared" si="127"/>
        <v>#VALUE!</v>
      </c>
    </row>
    <row r="1910" spans="10:14" ht="57" customHeight="1" x14ac:dyDescent="0.2">
      <c r="J1910" s="29">
        <f t="shared" si="124"/>
        <v>0</v>
      </c>
      <c r="K1910" s="29">
        <f t="shared" si="125"/>
        <v>0</v>
      </c>
      <c r="L1910" s="24">
        <f t="shared" si="126"/>
        <v>1</v>
      </c>
      <c r="M1910" s="24" t="str">
        <f>VLOOKUP(L1910,mês!A:B,2,0)</f>
        <v>Janeiro</v>
      </c>
      <c r="N1910" s="24" t="e">
        <f t="shared" si="127"/>
        <v>#VALUE!</v>
      </c>
    </row>
    <row r="1911" spans="10:14" ht="57" customHeight="1" x14ac:dyDescent="0.2">
      <c r="J1911" s="29">
        <f t="shared" si="124"/>
        <v>0</v>
      </c>
      <c r="K1911" s="29">
        <f t="shared" si="125"/>
        <v>0</v>
      </c>
      <c r="L1911" s="24">
        <f t="shared" si="126"/>
        <v>1</v>
      </c>
      <c r="M1911" s="24" t="str">
        <f>VLOOKUP(L1911,mês!A:B,2,0)</f>
        <v>Janeiro</v>
      </c>
      <c r="N1911" s="24" t="e">
        <f t="shared" si="127"/>
        <v>#VALUE!</v>
      </c>
    </row>
    <row r="1912" spans="10:14" ht="57" customHeight="1" x14ac:dyDescent="0.2">
      <c r="J1912" s="29">
        <f t="shared" si="124"/>
        <v>0</v>
      </c>
      <c r="K1912" s="29">
        <f t="shared" si="125"/>
        <v>0</v>
      </c>
      <c r="L1912" s="24">
        <f t="shared" si="126"/>
        <v>1</v>
      </c>
      <c r="M1912" s="24" t="str">
        <f>VLOOKUP(L1912,mês!A:B,2,0)</f>
        <v>Janeiro</v>
      </c>
      <c r="N1912" s="24" t="e">
        <f t="shared" si="127"/>
        <v>#VALUE!</v>
      </c>
    </row>
    <row r="1913" spans="10:14" ht="57" customHeight="1" x14ac:dyDescent="0.2">
      <c r="J1913" s="29">
        <f t="shared" si="124"/>
        <v>0</v>
      </c>
      <c r="K1913" s="29">
        <f t="shared" si="125"/>
        <v>0</v>
      </c>
      <c r="L1913" s="24">
        <f t="shared" si="126"/>
        <v>1</v>
      </c>
      <c r="M1913" s="24" t="str">
        <f>VLOOKUP(L1913,mês!A:B,2,0)</f>
        <v>Janeiro</v>
      </c>
      <c r="N1913" s="24" t="e">
        <f t="shared" si="127"/>
        <v>#VALUE!</v>
      </c>
    </row>
    <row r="1914" spans="10:14" ht="57" customHeight="1" x14ac:dyDescent="0.2">
      <c r="J1914" s="29">
        <f t="shared" si="124"/>
        <v>0</v>
      </c>
      <c r="K1914" s="29">
        <f t="shared" si="125"/>
        <v>0</v>
      </c>
      <c r="L1914" s="24">
        <f t="shared" si="126"/>
        <v>1</v>
      </c>
      <c r="M1914" s="24" t="str">
        <f>VLOOKUP(L1914,mês!A:B,2,0)</f>
        <v>Janeiro</v>
      </c>
      <c r="N1914" s="24" t="e">
        <f t="shared" si="127"/>
        <v>#VALUE!</v>
      </c>
    </row>
    <row r="1915" spans="10:14" ht="57" customHeight="1" x14ac:dyDescent="0.2">
      <c r="J1915" s="29">
        <f t="shared" si="124"/>
        <v>0</v>
      </c>
      <c r="K1915" s="29">
        <f t="shared" si="125"/>
        <v>0</v>
      </c>
      <c r="L1915" s="24">
        <f t="shared" si="126"/>
        <v>1</v>
      </c>
      <c r="M1915" s="24" t="str">
        <f>VLOOKUP(L1915,mês!A:B,2,0)</f>
        <v>Janeiro</v>
      </c>
      <c r="N1915" s="24" t="e">
        <f t="shared" si="127"/>
        <v>#VALUE!</v>
      </c>
    </row>
    <row r="1916" spans="10:14" ht="57" customHeight="1" x14ac:dyDescent="0.2">
      <c r="J1916" s="29">
        <f t="shared" si="124"/>
        <v>0</v>
      </c>
      <c r="K1916" s="29">
        <f t="shared" si="125"/>
        <v>0</v>
      </c>
      <c r="L1916" s="24">
        <f t="shared" si="126"/>
        <v>1</v>
      </c>
      <c r="M1916" s="24" t="str">
        <f>VLOOKUP(L1916,mês!A:B,2,0)</f>
        <v>Janeiro</v>
      </c>
      <c r="N1916" s="24" t="e">
        <f t="shared" si="127"/>
        <v>#VALUE!</v>
      </c>
    </row>
    <row r="1917" spans="10:14" ht="57" customHeight="1" x14ac:dyDescent="0.2">
      <c r="J1917" s="29">
        <f t="shared" si="124"/>
        <v>0</v>
      </c>
      <c r="K1917" s="29">
        <f t="shared" si="125"/>
        <v>0</v>
      </c>
      <c r="L1917" s="24">
        <f t="shared" si="126"/>
        <v>1</v>
      </c>
      <c r="M1917" s="24" t="str">
        <f>VLOOKUP(L1917,mês!A:B,2,0)</f>
        <v>Janeiro</v>
      </c>
      <c r="N1917" s="24" t="e">
        <f t="shared" si="127"/>
        <v>#VALUE!</v>
      </c>
    </row>
    <row r="1918" spans="10:14" ht="57" customHeight="1" x14ac:dyDescent="0.2">
      <c r="J1918" s="29">
        <f t="shared" si="124"/>
        <v>0</v>
      </c>
      <c r="K1918" s="29">
        <f t="shared" si="125"/>
        <v>0</v>
      </c>
      <c r="L1918" s="24">
        <f t="shared" si="126"/>
        <v>1</v>
      </c>
      <c r="M1918" s="24" t="str">
        <f>VLOOKUP(L1918,mês!A:B,2,0)</f>
        <v>Janeiro</v>
      </c>
      <c r="N1918" s="24" t="e">
        <f t="shared" si="127"/>
        <v>#VALUE!</v>
      </c>
    </row>
    <row r="1919" spans="10:14" ht="57" customHeight="1" x14ac:dyDescent="0.2">
      <c r="J1919" s="29">
        <f t="shared" si="124"/>
        <v>0</v>
      </c>
      <c r="K1919" s="29">
        <f t="shared" si="125"/>
        <v>0</v>
      </c>
      <c r="L1919" s="24">
        <f t="shared" si="126"/>
        <v>1</v>
      </c>
      <c r="M1919" s="24" t="str">
        <f>VLOOKUP(L1919,mês!A:B,2,0)</f>
        <v>Janeiro</v>
      </c>
      <c r="N1919" s="24" t="e">
        <f t="shared" si="127"/>
        <v>#VALUE!</v>
      </c>
    </row>
    <row r="1920" spans="10:14" ht="57" customHeight="1" x14ac:dyDescent="0.2">
      <c r="J1920" s="29">
        <f t="shared" si="124"/>
        <v>0</v>
      </c>
      <c r="K1920" s="29">
        <f t="shared" si="125"/>
        <v>0</v>
      </c>
      <c r="L1920" s="24">
        <f t="shared" si="126"/>
        <v>1</v>
      </c>
      <c r="M1920" s="24" t="str">
        <f>VLOOKUP(L1920,mês!A:B,2,0)</f>
        <v>Janeiro</v>
      </c>
      <c r="N1920" s="24" t="e">
        <f t="shared" si="127"/>
        <v>#VALUE!</v>
      </c>
    </row>
    <row r="1921" spans="10:14" ht="57" customHeight="1" x14ac:dyDescent="0.2">
      <c r="J1921" s="29">
        <f t="shared" si="124"/>
        <v>0</v>
      </c>
      <c r="K1921" s="29">
        <f t="shared" si="125"/>
        <v>0</v>
      </c>
      <c r="L1921" s="24">
        <f t="shared" si="126"/>
        <v>1</v>
      </c>
      <c r="M1921" s="24" t="str">
        <f>VLOOKUP(L1921,mês!A:B,2,0)</f>
        <v>Janeiro</v>
      </c>
      <c r="N1921" s="24" t="e">
        <f t="shared" si="127"/>
        <v>#VALUE!</v>
      </c>
    </row>
    <row r="1922" spans="10:14" ht="57" customHeight="1" x14ac:dyDescent="0.2">
      <c r="J1922" s="29">
        <f t="shared" si="124"/>
        <v>0</v>
      </c>
      <c r="K1922" s="29">
        <f t="shared" si="125"/>
        <v>0</v>
      </c>
      <c r="L1922" s="24">
        <f t="shared" si="126"/>
        <v>1</v>
      </c>
      <c r="M1922" s="24" t="str">
        <f>VLOOKUP(L1922,mês!A:B,2,0)</f>
        <v>Janeiro</v>
      </c>
      <c r="N1922" s="24" t="e">
        <f t="shared" si="127"/>
        <v>#VALUE!</v>
      </c>
    </row>
    <row r="1923" spans="10:14" ht="57" customHeight="1" x14ac:dyDescent="0.2">
      <c r="J1923" s="29">
        <f t="shared" si="124"/>
        <v>0</v>
      </c>
      <c r="K1923" s="29">
        <f t="shared" si="125"/>
        <v>0</v>
      </c>
      <c r="L1923" s="24">
        <f t="shared" si="126"/>
        <v>1</v>
      </c>
      <c r="M1923" s="24" t="str">
        <f>VLOOKUP(L1923,mês!A:B,2,0)</f>
        <v>Janeiro</v>
      </c>
      <c r="N1923" s="24" t="e">
        <f t="shared" si="127"/>
        <v>#VALUE!</v>
      </c>
    </row>
    <row r="1924" spans="10:14" ht="57" customHeight="1" x14ac:dyDescent="0.2">
      <c r="J1924" s="29">
        <f t="shared" si="124"/>
        <v>0</v>
      </c>
      <c r="K1924" s="29">
        <f t="shared" si="125"/>
        <v>0</v>
      </c>
      <c r="L1924" s="24">
        <f t="shared" si="126"/>
        <v>1</v>
      </c>
      <c r="M1924" s="24" t="str">
        <f>VLOOKUP(L1924,mês!A:B,2,0)</f>
        <v>Janeiro</v>
      </c>
      <c r="N1924" s="24" t="e">
        <f t="shared" si="127"/>
        <v>#VALUE!</v>
      </c>
    </row>
    <row r="1925" spans="10:14" ht="57" customHeight="1" x14ac:dyDescent="0.2">
      <c r="J1925" s="29">
        <f t="shared" si="124"/>
        <v>0</v>
      </c>
      <c r="K1925" s="29">
        <f t="shared" si="125"/>
        <v>0</v>
      </c>
      <c r="L1925" s="24">
        <f t="shared" si="126"/>
        <v>1</v>
      </c>
      <c r="M1925" s="24" t="str">
        <f>VLOOKUP(L1925,mês!A:B,2,0)</f>
        <v>Janeiro</v>
      </c>
      <c r="N1925" s="24" t="e">
        <f t="shared" si="127"/>
        <v>#VALUE!</v>
      </c>
    </row>
    <row r="1926" spans="10:14" ht="57" customHeight="1" x14ac:dyDescent="0.2">
      <c r="J1926" s="29">
        <f t="shared" si="124"/>
        <v>0</v>
      </c>
      <c r="K1926" s="29">
        <f t="shared" si="125"/>
        <v>0</v>
      </c>
      <c r="L1926" s="24">
        <f t="shared" si="126"/>
        <v>1</v>
      </c>
      <c r="M1926" s="24" t="str">
        <f>VLOOKUP(L1926,mês!A:B,2,0)</f>
        <v>Janeiro</v>
      </c>
      <c r="N1926" s="24" t="e">
        <f t="shared" si="127"/>
        <v>#VALUE!</v>
      </c>
    </row>
    <row r="1927" spans="10:14" ht="57" customHeight="1" x14ac:dyDescent="0.2">
      <c r="J1927" s="29">
        <f t="shared" si="124"/>
        <v>0</v>
      </c>
      <c r="K1927" s="29">
        <f t="shared" si="125"/>
        <v>0</v>
      </c>
      <c r="L1927" s="24">
        <f t="shared" si="126"/>
        <v>1</v>
      </c>
      <c r="M1927" s="24" t="str">
        <f>VLOOKUP(L1927,mês!A:B,2,0)</f>
        <v>Janeiro</v>
      </c>
      <c r="N1927" s="24" t="e">
        <f t="shared" si="127"/>
        <v>#VALUE!</v>
      </c>
    </row>
    <row r="1928" spans="10:14" ht="57" customHeight="1" x14ac:dyDescent="0.2">
      <c r="J1928" s="29">
        <f t="shared" si="124"/>
        <v>0</v>
      </c>
      <c r="K1928" s="29">
        <f t="shared" si="125"/>
        <v>0</v>
      </c>
      <c r="L1928" s="24">
        <f t="shared" si="126"/>
        <v>1</v>
      </c>
      <c r="M1928" s="24" t="str">
        <f>VLOOKUP(L1928,mês!A:B,2,0)</f>
        <v>Janeiro</v>
      </c>
      <c r="N1928" s="24" t="e">
        <f t="shared" si="127"/>
        <v>#VALUE!</v>
      </c>
    </row>
    <row r="1929" spans="10:14" ht="57" customHeight="1" x14ac:dyDescent="0.2">
      <c r="J1929" s="29">
        <f t="shared" si="124"/>
        <v>0</v>
      </c>
      <c r="K1929" s="29">
        <f t="shared" si="125"/>
        <v>0</v>
      </c>
      <c r="L1929" s="24">
        <f t="shared" si="126"/>
        <v>1</v>
      </c>
      <c r="M1929" s="24" t="str">
        <f>VLOOKUP(L1929,mês!A:B,2,0)</f>
        <v>Janeiro</v>
      </c>
      <c r="N1929" s="24" t="e">
        <f t="shared" si="127"/>
        <v>#VALUE!</v>
      </c>
    </row>
    <row r="1930" spans="10:14" ht="57" customHeight="1" x14ac:dyDescent="0.2">
      <c r="J1930" s="29">
        <f t="shared" si="124"/>
        <v>0</v>
      </c>
      <c r="K1930" s="29">
        <f t="shared" si="125"/>
        <v>0</v>
      </c>
      <c r="L1930" s="24">
        <f t="shared" si="126"/>
        <v>1</v>
      </c>
      <c r="M1930" s="24" t="str">
        <f>VLOOKUP(L1930,mês!A:B,2,0)</f>
        <v>Janeiro</v>
      </c>
      <c r="N1930" s="24" t="e">
        <f t="shared" si="127"/>
        <v>#VALUE!</v>
      </c>
    </row>
    <row r="1931" spans="10:14" ht="57" customHeight="1" x14ac:dyDescent="0.2">
      <c r="J1931" s="29">
        <f t="shared" si="124"/>
        <v>0</v>
      </c>
      <c r="K1931" s="29">
        <f t="shared" si="125"/>
        <v>0</v>
      </c>
      <c r="L1931" s="24">
        <f t="shared" si="126"/>
        <v>1</v>
      </c>
      <c r="M1931" s="24" t="str">
        <f>VLOOKUP(L1931,mês!A:B,2,0)</f>
        <v>Janeiro</v>
      </c>
      <c r="N1931" s="24" t="e">
        <f t="shared" si="127"/>
        <v>#VALUE!</v>
      </c>
    </row>
    <row r="1932" spans="10:14" ht="57" customHeight="1" x14ac:dyDescent="0.2">
      <c r="J1932" s="29">
        <f t="shared" si="124"/>
        <v>0</v>
      </c>
      <c r="K1932" s="29">
        <f t="shared" si="125"/>
        <v>0</v>
      </c>
      <c r="L1932" s="24">
        <f t="shared" si="126"/>
        <v>1</v>
      </c>
      <c r="M1932" s="24" t="str">
        <f>VLOOKUP(L1932,mês!A:B,2,0)</f>
        <v>Janeiro</v>
      </c>
      <c r="N1932" s="24" t="e">
        <f t="shared" si="127"/>
        <v>#VALUE!</v>
      </c>
    </row>
    <row r="1933" spans="10:14" ht="57" customHeight="1" x14ac:dyDescent="0.2">
      <c r="J1933" s="29">
        <f t="shared" si="124"/>
        <v>0</v>
      </c>
      <c r="K1933" s="29">
        <f t="shared" si="125"/>
        <v>0</v>
      </c>
      <c r="L1933" s="24">
        <f t="shared" si="126"/>
        <v>1</v>
      </c>
      <c r="M1933" s="24" t="str">
        <f>VLOOKUP(L1933,mês!A:B,2,0)</f>
        <v>Janeiro</v>
      </c>
      <c r="N1933" s="24" t="e">
        <f t="shared" si="127"/>
        <v>#VALUE!</v>
      </c>
    </row>
    <row r="1934" spans="10:14" ht="57" customHeight="1" x14ac:dyDescent="0.2">
      <c r="J1934" s="29">
        <f t="shared" si="124"/>
        <v>0</v>
      </c>
      <c r="K1934" s="29">
        <f t="shared" si="125"/>
        <v>0</v>
      </c>
      <c r="L1934" s="24">
        <f t="shared" si="126"/>
        <v>1</v>
      </c>
      <c r="M1934" s="24" t="str">
        <f>VLOOKUP(L1934,mês!A:B,2,0)</f>
        <v>Janeiro</v>
      </c>
      <c r="N1934" s="24" t="e">
        <f t="shared" si="127"/>
        <v>#VALUE!</v>
      </c>
    </row>
    <row r="1935" spans="10:14" ht="57" customHeight="1" x14ac:dyDescent="0.2">
      <c r="J1935" s="29">
        <f t="shared" si="124"/>
        <v>0</v>
      </c>
      <c r="K1935" s="29">
        <f t="shared" si="125"/>
        <v>0</v>
      </c>
      <c r="L1935" s="24">
        <f t="shared" si="126"/>
        <v>1</v>
      </c>
      <c r="M1935" s="24" t="str">
        <f>VLOOKUP(L1935,mês!A:B,2,0)</f>
        <v>Janeiro</v>
      </c>
      <c r="N1935" s="24" t="e">
        <f t="shared" si="127"/>
        <v>#VALUE!</v>
      </c>
    </row>
    <row r="1936" spans="10:14" ht="57" customHeight="1" x14ac:dyDescent="0.2">
      <c r="J1936" s="29">
        <f t="shared" si="124"/>
        <v>0</v>
      </c>
      <c r="K1936" s="29">
        <f t="shared" si="125"/>
        <v>0</v>
      </c>
      <c r="L1936" s="24">
        <f t="shared" si="126"/>
        <v>1</v>
      </c>
      <c r="M1936" s="24" t="str">
        <f>VLOOKUP(L1936,mês!A:B,2,0)</f>
        <v>Janeiro</v>
      </c>
      <c r="N1936" s="24" t="e">
        <f t="shared" si="127"/>
        <v>#VALUE!</v>
      </c>
    </row>
    <row r="1937" spans="10:14" ht="57" customHeight="1" x14ac:dyDescent="0.2">
      <c r="J1937" s="29">
        <f t="shared" si="124"/>
        <v>0</v>
      </c>
      <c r="K1937" s="29">
        <f t="shared" si="125"/>
        <v>0</v>
      </c>
      <c r="L1937" s="24">
        <f t="shared" si="126"/>
        <v>1</v>
      </c>
      <c r="M1937" s="24" t="str">
        <f>VLOOKUP(L1937,mês!A:B,2,0)</f>
        <v>Janeiro</v>
      </c>
      <c r="N1937" s="24" t="e">
        <f t="shared" si="127"/>
        <v>#VALUE!</v>
      </c>
    </row>
    <row r="1938" spans="10:14" ht="57" customHeight="1" x14ac:dyDescent="0.2">
      <c r="J1938" s="29">
        <f t="shared" si="124"/>
        <v>0</v>
      </c>
      <c r="K1938" s="29">
        <f t="shared" si="125"/>
        <v>0</v>
      </c>
      <c r="L1938" s="24">
        <f t="shared" si="126"/>
        <v>1</v>
      </c>
      <c r="M1938" s="24" t="str">
        <f>VLOOKUP(L1938,mês!A:B,2,0)</f>
        <v>Janeiro</v>
      </c>
      <c r="N1938" s="24" t="e">
        <f t="shared" si="127"/>
        <v>#VALUE!</v>
      </c>
    </row>
    <row r="1939" spans="10:14" ht="57" customHeight="1" x14ac:dyDescent="0.2">
      <c r="J1939" s="29">
        <f t="shared" si="124"/>
        <v>0</v>
      </c>
      <c r="K1939" s="29">
        <f t="shared" si="125"/>
        <v>0</v>
      </c>
      <c r="L1939" s="24">
        <f t="shared" si="126"/>
        <v>1</v>
      </c>
      <c r="M1939" s="24" t="str">
        <f>VLOOKUP(L1939,mês!A:B,2,0)</f>
        <v>Janeiro</v>
      </c>
      <c r="N1939" s="24" t="e">
        <f t="shared" si="127"/>
        <v>#VALUE!</v>
      </c>
    </row>
    <row r="1940" spans="10:14" ht="57" customHeight="1" x14ac:dyDescent="0.2">
      <c r="J1940" s="29">
        <f t="shared" si="124"/>
        <v>0</v>
      </c>
      <c r="K1940" s="29">
        <f t="shared" si="125"/>
        <v>0</v>
      </c>
      <c r="L1940" s="24">
        <f t="shared" si="126"/>
        <v>1</v>
      </c>
      <c r="M1940" s="24" t="str">
        <f>VLOOKUP(L1940,mês!A:B,2,0)</f>
        <v>Janeiro</v>
      </c>
      <c r="N1940" s="24" t="e">
        <f t="shared" si="127"/>
        <v>#VALUE!</v>
      </c>
    </row>
    <row r="1941" spans="10:14" ht="57" customHeight="1" x14ac:dyDescent="0.2">
      <c r="J1941" s="29">
        <f t="shared" si="124"/>
        <v>0</v>
      </c>
      <c r="K1941" s="29">
        <f t="shared" si="125"/>
        <v>0</v>
      </c>
      <c r="L1941" s="24">
        <f t="shared" si="126"/>
        <v>1</v>
      </c>
      <c r="M1941" s="24" t="str">
        <f>VLOOKUP(L1941,mês!A:B,2,0)</f>
        <v>Janeiro</v>
      </c>
      <c r="N1941" s="24" t="e">
        <f t="shared" si="127"/>
        <v>#VALUE!</v>
      </c>
    </row>
    <row r="1942" spans="10:14" ht="57" customHeight="1" x14ac:dyDescent="0.2">
      <c r="J1942" s="29">
        <f t="shared" si="124"/>
        <v>0</v>
      </c>
      <c r="K1942" s="29">
        <f t="shared" si="125"/>
        <v>0</v>
      </c>
      <c r="L1942" s="24">
        <f t="shared" si="126"/>
        <v>1</v>
      </c>
      <c r="M1942" s="24" t="str">
        <f>VLOOKUP(L1942,mês!A:B,2,0)</f>
        <v>Janeiro</v>
      </c>
      <c r="N1942" s="24" t="e">
        <f t="shared" si="127"/>
        <v>#VALUE!</v>
      </c>
    </row>
    <row r="1943" spans="10:14" ht="57" customHeight="1" x14ac:dyDescent="0.2">
      <c r="J1943" s="29">
        <f t="shared" si="124"/>
        <v>0</v>
      </c>
      <c r="K1943" s="29">
        <f t="shared" si="125"/>
        <v>0</v>
      </c>
      <c r="L1943" s="24">
        <f t="shared" si="126"/>
        <v>1</v>
      </c>
      <c r="M1943" s="24" t="str">
        <f>VLOOKUP(L1943,mês!A:B,2,0)</f>
        <v>Janeiro</v>
      </c>
      <c r="N1943" s="24" t="e">
        <f t="shared" si="127"/>
        <v>#VALUE!</v>
      </c>
    </row>
    <row r="1944" spans="10:14" ht="57" customHeight="1" x14ac:dyDescent="0.2">
      <c r="J1944" s="29">
        <f t="shared" si="124"/>
        <v>0</v>
      </c>
      <c r="K1944" s="29">
        <f t="shared" si="125"/>
        <v>0</v>
      </c>
      <c r="L1944" s="24">
        <f t="shared" si="126"/>
        <v>1</v>
      </c>
      <c r="M1944" s="24" t="str">
        <f>VLOOKUP(L1944,mês!A:B,2,0)</f>
        <v>Janeiro</v>
      </c>
      <c r="N1944" s="24" t="e">
        <f t="shared" si="127"/>
        <v>#VALUE!</v>
      </c>
    </row>
    <row r="1945" spans="10:14" ht="57" customHeight="1" x14ac:dyDescent="0.2">
      <c r="J1945" s="29">
        <f t="shared" si="124"/>
        <v>0</v>
      </c>
      <c r="K1945" s="29">
        <f t="shared" si="125"/>
        <v>0</v>
      </c>
      <c r="L1945" s="24">
        <f t="shared" si="126"/>
        <v>1</v>
      </c>
      <c r="M1945" s="24" t="str">
        <f>VLOOKUP(L1945,mês!A:B,2,0)</f>
        <v>Janeiro</v>
      </c>
      <c r="N1945" s="24" t="e">
        <f t="shared" si="127"/>
        <v>#VALUE!</v>
      </c>
    </row>
    <row r="1946" spans="10:14" ht="57" customHeight="1" x14ac:dyDescent="0.2">
      <c r="J1946" s="29">
        <f t="shared" si="124"/>
        <v>0</v>
      </c>
      <c r="K1946" s="29">
        <f t="shared" si="125"/>
        <v>0</v>
      </c>
      <c r="L1946" s="24">
        <f t="shared" si="126"/>
        <v>1</v>
      </c>
      <c r="M1946" s="24" t="str">
        <f>VLOOKUP(L1946,mês!A:B,2,0)</f>
        <v>Janeiro</v>
      </c>
      <c r="N1946" s="24" t="e">
        <f t="shared" si="127"/>
        <v>#VALUE!</v>
      </c>
    </row>
    <row r="1947" spans="10:14" ht="57" customHeight="1" x14ac:dyDescent="0.2">
      <c r="J1947" s="29">
        <f t="shared" si="124"/>
        <v>0</v>
      </c>
      <c r="K1947" s="29">
        <f t="shared" si="125"/>
        <v>0</v>
      </c>
      <c r="L1947" s="24">
        <f t="shared" si="126"/>
        <v>1</v>
      </c>
      <c r="M1947" s="24" t="str">
        <f>VLOOKUP(L1947,mês!A:B,2,0)</f>
        <v>Janeiro</v>
      </c>
      <c r="N1947" s="24" t="e">
        <f t="shared" si="127"/>
        <v>#VALUE!</v>
      </c>
    </row>
    <row r="1948" spans="10:14" ht="57" customHeight="1" x14ac:dyDescent="0.2">
      <c r="J1948" s="29">
        <f t="shared" si="124"/>
        <v>0</v>
      </c>
      <c r="K1948" s="29">
        <f t="shared" si="125"/>
        <v>0</v>
      </c>
      <c r="L1948" s="24">
        <f t="shared" si="126"/>
        <v>1</v>
      </c>
      <c r="M1948" s="24" t="str">
        <f>VLOOKUP(L1948,mês!A:B,2,0)</f>
        <v>Janeiro</v>
      </c>
      <c r="N1948" s="24" t="e">
        <f t="shared" si="127"/>
        <v>#VALUE!</v>
      </c>
    </row>
    <row r="1949" spans="10:14" ht="57" customHeight="1" x14ac:dyDescent="0.2">
      <c r="J1949" s="29">
        <f t="shared" si="124"/>
        <v>0</v>
      </c>
      <c r="K1949" s="29">
        <f t="shared" si="125"/>
        <v>0</v>
      </c>
      <c r="L1949" s="24">
        <f t="shared" si="126"/>
        <v>1</v>
      </c>
      <c r="M1949" s="24" t="str">
        <f>VLOOKUP(L1949,mês!A:B,2,0)</f>
        <v>Janeiro</v>
      </c>
      <c r="N1949" s="24" t="e">
        <f t="shared" si="127"/>
        <v>#VALUE!</v>
      </c>
    </row>
    <row r="1950" spans="10:14" ht="57" customHeight="1" x14ac:dyDescent="0.2">
      <c r="J1950" s="29">
        <f t="shared" si="124"/>
        <v>0</v>
      </c>
      <c r="K1950" s="29">
        <f t="shared" si="125"/>
        <v>0</v>
      </c>
      <c r="L1950" s="24">
        <f t="shared" si="126"/>
        <v>1</v>
      </c>
      <c r="M1950" s="24" t="str">
        <f>VLOOKUP(L1950,mês!A:B,2,0)</f>
        <v>Janeiro</v>
      </c>
      <c r="N1950" s="24" t="e">
        <f t="shared" si="127"/>
        <v>#VALUE!</v>
      </c>
    </row>
    <row r="1951" spans="10:14" ht="57" customHeight="1" x14ac:dyDescent="0.2">
      <c r="J1951" s="29">
        <f t="shared" si="124"/>
        <v>0</v>
      </c>
      <c r="K1951" s="29">
        <f t="shared" si="125"/>
        <v>0</v>
      </c>
      <c r="L1951" s="24">
        <f t="shared" si="126"/>
        <v>1</v>
      </c>
      <c r="M1951" s="24" t="str">
        <f>VLOOKUP(L1951,mês!A:B,2,0)</f>
        <v>Janeiro</v>
      </c>
      <c r="N1951" s="24" t="e">
        <f t="shared" si="127"/>
        <v>#VALUE!</v>
      </c>
    </row>
    <row r="1952" spans="10:14" ht="57" customHeight="1" x14ac:dyDescent="0.2">
      <c r="J1952" s="29">
        <f t="shared" si="124"/>
        <v>0</v>
      </c>
      <c r="K1952" s="29">
        <f t="shared" si="125"/>
        <v>0</v>
      </c>
      <c r="L1952" s="24">
        <f t="shared" si="126"/>
        <v>1</v>
      </c>
      <c r="M1952" s="24" t="str">
        <f>VLOOKUP(L1952,mês!A:B,2,0)</f>
        <v>Janeiro</v>
      </c>
      <c r="N1952" s="24" t="e">
        <f t="shared" si="127"/>
        <v>#VALUE!</v>
      </c>
    </row>
    <row r="1953" spans="10:14" ht="57" customHeight="1" x14ac:dyDescent="0.2">
      <c r="J1953" s="29">
        <f t="shared" si="124"/>
        <v>0</v>
      </c>
      <c r="K1953" s="29">
        <f t="shared" si="125"/>
        <v>0</v>
      </c>
      <c r="L1953" s="24">
        <f t="shared" si="126"/>
        <v>1</v>
      </c>
      <c r="M1953" s="24" t="str">
        <f>VLOOKUP(L1953,mês!A:B,2,0)</f>
        <v>Janeiro</v>
      </c>
      <c r="N1953" s="24" t="e">
        <f t="shared" si="127"/>
        <v>#VALUE!</v>
      </c>
    </row>
    <row r="1954" spans="10:14" ht="57" customHeight="1" x14ac:dyDescent="0.2">
      <c r="J1954" s="29">
        <f t="shared" si="124"/>
        <v>0</v>
      </c>
      <c r="K1954" s="29">
        <f t="shared" si="125"/>
        <v>0</v>
      </c>
      <c r="L1954" s="24">
        <f t="shared" si="126"/>
        <v>1</v>
      </c>
      <c r="M1954" s="24" t="str">
        <f>VLOOKUP(L1954,mês!A:B,2,0)</f>
        <v>Janeiro</v>
      </c>
      <c r="N1954" s="24" t="e">
        <f t="shared" si="127"/>
        <v>#VALUE!</v>
      </c>
    </row>
    <row r="1955" spans="10:14" ht="57" customHeight="1" x14ac:dyDescent="0.2">
      <c r="J1955" s="29">
        <f t="shared" si="124"/>
        <v>0</v>
      </c>
      <c r="K1955" s="29">
        <f t="shared" si="125"/>
        <v>0</v>
      </c>
      <c r="L1955" s="24">
        <f t="shared" si="126"/>
        <v>1</v>
      </c>
      <c r="M1955" s="24" t="str">
        <f>VLOOKUP(L1955,mês!A:B,2,0)</f>
        <v>Janeiro</v>
      </c>
      <c r="N1955" s="24" t="e">
        <f t="shared" si="127"/>
        <v>#VALUE!</v>
      </c>
    </row>
    <row r="1956" spans="10:14" ht="57" customHeight="1" x14ac:dyDescent="0.2">
      <c r="J1956" s="29">
        <f t="shared" si="124"/>
        <v>0</v>
      </c>
      <c r="K1956" s="29">
        <f t="shared" si="125"/>
        <v>0</v>
      </c>
      <c r="L1956" s="24">
        <f t="shared" si="126"/>
        <v>1</v>
      </c>
      <c r="M1956" s="24" t="str">
        <f>VLOOKUP(L1956,mês!A:B,2,0)</f>
        <v>Janeiro</v>
      </c>
      <c r="N1956" s="24" t="e">
        <f t="shared" si="127"/>
        <v>#VALUE!</v>
      </c>
    </row>
    <row r="1957" spans="10:14" ht="57" customHeight="1" x14ac:dyDescent="0.2">
      <c r="J1957" s="29">
        <f t="shared" si="124"/>
        <v>0</v>
      </c>
      <c r="K1957" s="29">
        <f t="shared" si="125"/>
        <v>0</v>
      </c>
      <c r="L1957" s="24">
        <f t="shared" si="126"/>
        <v>1</v>
      </c>
      <c r="M1957" s="24" t="str">
        <f>VLOOKUP(L1957,mês!A:B,2,0)</f>
        <v>Janeiro</v>
      </c>
      <c r="N1957" s="24" t="e">
        <f t="shared" si="127"/>
        <v>#VALUE!</v>
      </c>
    </row>
    <row r="1958" spans="10:14" ht="57" customHeight="1" x14ac:dyDescent="0.2">
      <c r="J1958" s="29">
        <f t="shared" si="124"/>
        <v>0</v>
      </c>
      <c r="K1958" s="29">
        <f t="shared" si="125"/>
        <v>0</v>
      </c>
      <c r="L1958" s="24">
        <f t="shared" si="126"/>
        <v>1</v>
      </c>
      <c r="M1958" s="24" t="str">
        <f>VLOOKUP(L1958,mês!A:B,2,0)</f>
        <v>Janeiro</v>
      </c>
      <c r="N1958" s="24" t="e">
        <f t="shared" si="127"/>
        <v>#VALUE!</v>
      </c>
    </row>
    <row r="1959" spans="10:14" ht="57" customHeight="1" x14ac:dyDescent="0.2">
      <c r="J1959" s="29">
        <f t="shared" si="124"/>
        <v>0</v>
      </c>
      <c r="K1959" s="29">
        <f t="shared" si="125"/>
        <v>0</v>
      </c>
      <c r="L1959" s="24">
        <f t="shared" si="126"/>
        <v>1</v>
      </c>
      <c r="M1959" s="24" t="str">
        <f>VLOOKUP(L1959,mês!A:B,2,0)</f>
        <v>Janeiro</v>
      </c>
      <c r="N1959" s="24" t="e">
        <f t="shared" si="127"/>
        <v>#VALUE!</v>
      </c>
    </row>
    <row r="1960" spans="10:14" ht="57" customHeight="1" x14ac:dyDescent="0.2">
      <c r="J1960" s="29">
        <f t="shared" ref="J1960:J2023" si="128">IF(G1960="Não",0,H1960)</f>
        <v>0</v>
      </c>
      <c r="K1960" s="29">
        <f t="shared" ref="K1960:K2023" si="129">IF(G1960="Não",H1960,0)</f>
        <v>0</v>
      </c>
      <c r="L1960" s="24">
        <f t="shared" ref="L1960:L2023" si="130">MONTH(B1960)</f>
        <v>1</v>
      </c>
      <c r="M1960" s="24" t="str">
        <f>VLOOKUP(L1960,mês!A:B,2,0)</f>
        <v>Janeiro</v>
      </c>
      <c r="N1960" s="24" t="e">
        <f t="shared" ref="N1960:N2023" si="131">LEFT(A1960,SEARCH("-",A1960)-1)</f>
        <v>#VALUE!</v>
      </c>
    </row>
    <row r="1961" spans="10:14" ht="57" customHeight="1" x14ac:dyDescent="0.2">
      <c r="J1961" s="29">
        <f t="shared" si="128"/>
        <v>0</v>
      </c>
      <c r="K1961" s="29">
        <f t="shared" si="129"/>
        <v>0</v>
      </c>
      <c r="L1961" s="24">
        <f t="shared" si="130"/>
        <v>1</v>
      </c>
      <c r="M1961" s="24" t="str">
        <f>VLOOKUP(L1961,mês!A:B,2,0)</f>
        <v>Janeiro</v>
      </c>
      <c r="N1961" s="24" t="e">
        <f t="shared" si="131"/>
        <v>#VALUE!</v>
      </c>
    </row>
    <row r="1962" spans="10:14" ht="57" customHeight="1" x14ac:dyDescent="0.2">
      <c r="J1962" s="29">
        <f t="shared" si="128"/>
        <v>0</v>
      </c>
      <c r="K1962" s="29">
        <f t="shared" si="129"/>
        <v>0</v>
      </c>
      <c r="L1962" s="24">
        <f t="shared" si="130"/>
        <v>1</v>
      </c>
      <c r="M1962" s="24" t="str">
        <f>VLOOKUP(L1962,mês!A:B,2,0)</f>
        <v>Janeiro</v>
      </c>
      <c r="N1962" s="24" t="e">
        <f t="shared" si="131"/>
        <v>#VALUE!</v>
      </c>
    </row>
    <row r="1963" spans="10:14" ht="57" customHeight="1" x14ac:dyDescent="0.2">
      <c r="J1963" s="29">
        <f t="shared" si="128"/>
        <v>0</v>
      </c>
      <c r="K1963" s="29">
        <f t="shared" si="129"/>
        <v>0</v>
      </c>
      <c r="L1963" s="24">
        <f t="shared" si="130"/>
        <v>1</v>
      </c>
      <c r="M1963" s="24" t="str">
        <f>VLOOKUP(L1963,mês!A:B,2,0)</f>
        <v>Janeiro</v>
      </c>
      <c r="N1963" s="24" t="e">
        <f t="shared" si="131"/>
        <v>#VALUE!</v>
      </c>
    </row>
    <row r="1964" spans="10:14" ht="57" customHeight="1" x14ac:dyDescent="0.2">
      <c r="J1964" s="29">
        <f t="shared" si="128"/>
        <v>0</v>
      </c>
      <c r="K1964" s="29">
        <f t="shared" si="129"/>
        <v>0</v>
      </c>
      <c r="L1964" s="24">
        <f t="shared" si="130"/>
        <v>1</v>
      </c>
      <c r="M1964" s="24" t="str">
        <f>VLOOKUP(L1964,mês!A:B,2,0)</f>
        <v>Janeiro</v>
      </c>
      <c r="N1964" s="24" t="e">
        <f t="shared" si="131"/>
        <v>#VALUE!</v>
      </c>
    </row>
    <row r="1965" spans="10:14" ht="57" customHeight="1" x14ac:dyDescent="0.2">
      <c r="J1965" s="29">
        <f t="shared" si="128"/>
        <v>0</v>
      </c>
      <c r="K1965" s="29">
        <f t="shared" si="129"/>
        <v>0</v>
      </c>
      <c r="L1965" s="24">
        <f t="shared" si="130"/>
        <v>1</v>
      </c>
      <c r="M1965" s="24" t="str">
        <f>VLOOKUP(L1965,mês!A:B,2,0)</f>
        <v>Janeiro</v>
      </c>
      <c r="N1965" s="24" t="e">
        <f t="shared" si="131"/>
        <v>#VALUE!</v>
      </c>
    </row>
    <row r="1966" spans="10:14" ht="57" customHeight="1" x14ac:dyDescent="0.2">
      <c r="J1966" s="29">
        <f t="shared" si="128"/>
        <v>0</v>
      </c>
      <c r="K1966" s="29">
        <f t="shared" si="129"/>
        <v>0</v>
      </c>
      <c r="L1966" s="24">
        <f t="shared" si="130"/>
        <v>1</v>
      </c>
      <c r="M1966" s="24" t="str">
        <f>VLOOKUP(L1966,mês!A:B,2,0)</f>
        <v>Janeiro</v>
      </c>
      <c r="N1966" s="24" t="e">
        <f t="shared" si="131"/>
        <v>#VALUE!</v>
      </c>
    </row>
    <row r="1967" spans="10:14" ht="57" customHeight="1" x14ac:dyDescent="0.2">
      <c r="J1967" s="29">
        <f t="shared" si="128"/>
        <v>0</v>
      </c>
      <c r="K1967" s="29">
        <f t="shared" si="129"/>
        <v>0</v>
      </c>
      <c r="L1967" s="24">
        <f t="shared" si="130"/>
        <v>1</v>
      </c>
      <c r="M1967" s="24" t="str">
        <f>VLOOKUP(L1967,mês!A:B,2,0)</f>
        <v>Janeiro</v>
      </c>
      <c r="N1967" s="24" t="e">
        <f t="shared" si="131"/>
        <v>#VALUE!</v>
      </c>
    </row>
    <row r="1968" spans="10:14" ht="57" customHeight="1" x14ac:dyDescent="0.2">
      <c r="J1968" s="29">
        <f t="shared" si="128"/>
        <v>0</v>
      </c>
      <c r="K1968" s="29">
        <f t="shared" si="129"/>
        <v>0</v>
      </c>
      <c r="L1968" s="24">
        <f t="shared" si="130"/>
        <v>1</v>
      </c>
      <c r="M1968" s="24" t="str">
        <f>VLOOKUP(L1968,mês!A:B,2,0)</f>
        <v>Janeiro</v>
      </c>
      <c r="N1968" s="24" t="e">
        <f t="shared" si="131"/>
        <v>#VALUE!</v>
      </c>
    </row>
    <row r="1969" spans="10:14" ht="57" customHeight="1" x14ac:dyDescent="0.2">
      <c r="J1969" s="29">
        <f t="shared" si="128"/>
        <v>0</v>
      </c>
      <c r="K1969" s="29">
        <f t="shared" si="129"/>
        <v>0</v>
      </c>
      <c r="L1969" s="24">
        <f t="shared" si="130"/>
        <v>1</v>
      </c>
      <c r="M1969" s="24" t="str">
        <f>VLOOKUP(L1969,mês!A:B,2,0)</f>
        <v>Janeiro</v>
      </c>
      <c r="N1969" s="24" t="e">
        <f t="shared" si="131"/>
        <v>#VALUE!</v>
      </c>
    </row>
    <row r="1970" spans="10:14" ht="57" customHeight="1" x14ac:dyDescent="0.2">
      <c r="J1970" s="29">
        <f t="shared" si="128"/>
        <v>0</v>
      </c>
      <c r="K1970" s="29">
        <f t="shared" si="129"/>
        <v>0</v>
      </c>
      <c r="L1970" s="24">
        <f t="shared" si="130"/>
        <v>1</v>
      </c>
      <c r="M1970" s="24" t="str">
        <f>VLOOKUP(L1970,mês!A:B,2,0)</f>
        <v>Janeiro</v>
      </c>
      <c r="N1970" s="24" t="e">
        <f t="shared" si="131"/>
        <v>#VALUE!</v>
      </c>
    </row>
    <row r="1971" spans="10:14" ht="57" customHeight="1" x14ac:dyDescent="0.2">
      <c r="J1971" s="29">
        <f t="shared" si="128"/>
        <v>0</v>
      </c>
      <c r="K1971" s="29">
        <f t="shared" si="129"/>
        <v>0</v>
      </c>
      <c r="L1971" s="24">
        <f t="shared" si="130"/>
        <v>1</v>
      </c>
      <c r="M1971" s="24" t="str">
        <f>VLOOKUP(L1971,mês!A:B,2,0)</f>
        <v>Janeiro</v>
      </c>
      <c r="N1971" s="24" t="e">
        <f t="shared" si="131"/>
        <v>#VALUE!</v>
      </c>
    </row>
    <row r="1972" spans="10:14" ht="57" customHeight="1" x14ac:dyDescent="0.2">
      <c r="J1972" s="29">
        <f t="shared" si="128"/>
        <v>0</v>
      </c>
      <c r="K1972" s="29">
        <f t="shared" si="129"/>
        <v>0</v>
      </c>
      <c r="L1972" s="24">
        <f t="shared" si="130"/>
        <v>1</v>
      </c>
      <c r="M1972" s="24" t="str">
        <f>VLOOKUP(L1972,mês!A:B,2,0)</f>
        <v>Janeiro</v>
      </c>
      <c r="N1972" s="24" t="e">
        <f t="shared" si="131"/>
        <v>#VALUE!</v>
      </c>
    </row>
    <row r="1973" spans="10:14" ht="57" customHeight="1" x14ac:dyDescent="0.2">
      <c r="J1973" s="29">
        <f t="shared" si="128"/>
        <v>0</v>
      </c>
      <c r="K1973" s="29">
        <f t="shared" si="129"/>
        <v>0</v>
      </c>
      <c r="L1973" s="24">
        <f t="shared" si="130"/>
        <v>1</v>
      </c>
      <c r="M1973" s="24" t="str">
        <f>VLOOKUP(L1973,mês!A:B,2,0)</f>
        <v>Janeiro</v>
      </c>
      <c r="N1973" s="24" t="e">
        <f t="shared" si="131"/>
        <v>#VALUE!</v>
      </c>
    </row>
    <row r="1974" spans="10:14" ht="57" customHeight="1" x14ac:dyDescent="0.2">
      <c r="J1974" s="29">
        <f t="shared" si="128"/>
        <v>0</v>
      </c>
      <c r="K1974" s="29">
        <f t="shared" si="129"/>
        <v>0</v>
      </c>
      <c r="L1974" s="24">
        <f t="shared" si="130"/>
        <v>1</v>
      </c>
      <c r="M1974" s="24" t="str">
        <f>VLOOKUP(L1974,mês!A:B,2,0)</f>
        <v>Janeiro</v>
      </c>
      <c r="N1974" s="24" t="e">
        <f t="shared" si="131"/>
        <v>#VALUE!</v>
      </c>
    </row>
    <row r="1975" spans="10:14" ht="57" customHeight="1" x14ac:dyDescent="0.2">
      <c r="J1975" s="29">
        <f t="shared" si="128"/>
        <v>0</v>
      </c>
      <c r="K1975" s="29">
        <f t="shared" si="129"/>
        <v>0</v>
      </c>
      <c r="L1975" s="24">
        <f t="shared" si="130"/>
        <v>1</v>
      </c>
      <c r="M1975" s="24" t="str">
        <f>VLOOKUP(L1975,mês!A:B,2,0)</f>
        <v>Janeiro</v>
      </c>
      <c r="N1975" s="24" t="e">
        <f t="shared" si="131"/>
        <v>#VALUE!</v>
      </c>
    </row>
    <row r="1976" spans="10:14" ht="57" customHeight="1" x14ac:dyDescent="0.2">
      <c r="J1976" s="29">
        <f t="shared" si="128"/>
        <v>0</v>
      </c>
      <c r="K1976" s="29">
        <f t="shared" si="129"/>
        <v>0</v>
      </c>
      <c r="L1976" s="24">
        <f t="shared" si="130"/>
        <v>1</v>
      </c>
      <c r="M1976" s="24" t="str">
        <f>VLOOKUP(L1976,mês!A:B,2,0)</f>
        <v>Janeiro</v>
      </c>
      <c r="N1976" s="24" t="e">
        <f t="shared" si="131"/>
        <v>#VALUE!</v>
      </c>
    </row>
    <row r="1977" spans="10:14" ht="57" customHeight="1" x14ac:dyDescent="0.2">
      <c r="J1977" s="29">
        <f t="shared" si="128"/>
        <v>0</v>
      </c>
      <c r="K1977" s="29">
        <f t="shared" si="129"/>
        <v>0</v>
      </c>
      <c r="L1977" s="24">
        <f t="shared" si="130"/>
        <v>1</v>
      </c>
      <c r="M1977" s="24" t="str">
        <f>VLOOKUP(L1977,mês!A:B,2,0)</f>
        <v>Janeiro</v>
      </c>
      <c r="N1977" s="24" t="e">
        <f t="shared" si="131"/>
        <v>#VALUE!</v>
      </c>
    </row>
    <row r="1978" spans="10:14" ht="57" customHeight="1" x14ac:dyDescent="0.2">
      <c r="J1978" s="29">
        <f t="shared" si="128"/>
        <v>0</v>
      </c>
      <c r="K1978" s="29">
        <f t="shared" si="129"/>
        <v>0</v>
      </c>
      <c r="L1978" s="24">
        <f t="shared" si="130"/>
        <v>1</v>
      </c>
      <c r="M1978" s="24" t="str">
        <f>VLOOKUP(L1978,mês!A:B,2,0)</f>
        <v>Janeiro</v>
      </c>
      <c r="N1978" s="24" t="e">
        <f t="shared" si="131"/>
        <v>#VALUE!</v>
      </c>
    </row>
    <row r="1979" spans="10:14" ht="57" customHeight="1" x14ac:dyDescent="0.2">
      <c r="J1979" s="29">
        <f t="shared" si="128"/>
        <v>0</v>
      </c>
      <c r="K1979" s="29">
        <f t="shared" si="129"/>
        <v>0</v>
      </c>
      <c r="L1979" s="24">
        <f t="shared" si="130"/>
        <v>1</v>
      </c>
      <c r="M1979" s="24" t="str">
        <f>VLOOKUP(L1979,mês!A:B,2,0)</f>
        <v>Janeiro</v>
      </c>
      <c r="N1979" s="24" t="e">
        <f t="shared" si="131"/>
        <v>#VALUE!</v>
      </c>
    </row>
    <row r="1980" spans="10:14" ht="57" customHeight="1" x14ac:dyDescent="0.2">
      <c r="J1980" s="29">
        <f t="shared" si="128"/>
        <v>0</v>
      </c>
      <c r="K1980" s="29">
        <f t="shared" si="129"/>
        <v>0</v>
      </c>
      <c r="L1980" s="24">
        <f t="shared" si="130"/>
        <v>1</v>
      </c>
      <c r="M1980" s="24" t="str">
        <f>VLOOKUP(L1980,mês!A:B,2,0)</f>
        <v>Janeiro</v>
      </c>
      <c r="N1980" s="24" t="e">
        <f t="shared" si="131"/>
        <v>#VALUE!</v>
      </c>
    </row>
    <row r="1981" spans="10:14" ht="57" customHeight="1" x14ac:dyDescent="0.2">
      <c r="J1981" s="29">
        <f t="shared" si="128"/>
        <v>0</v>
      </c>
      <c r="K1981" s="29">
        <f t="shared" si="129"/>
        <v>0</v>
      </c>
      <c r="L1981" s="24">
        <f t="shared" si="130"/>
        <v>1</v>
      </c>
      <c r="M1981" s="24" t="str">
        <f>VLOOKUP(L1981,mês!A:B,2,0)</f>
        <v>Janeiro</v>
      </c>
      <c r="N1981" s="24" t="e">
        <f t="shared" si="131"/>
        <v>#VALUE!</v>
      </c>
    </row>
    <row r="1982" spans="10:14" ht="57" customHeight="1" x14ac:dyDescent="0.2">
      <c r="J1982" s="29">
        <f t="shared" si="128"/>
        <v>0</v>
      </c>
      <c r="K1982" s="29">
        <f t="shared" si="129"/>
        <v>0</v>
      </c>
      <c r="L1982" s="24">
        <f t="shared" si="130"/>
        <v>1</v>
      </c>
      <c r="M1982" s="24" t="str">
        <f>VLOOKUP(L1982,mês!A:B,2,0)</f>
        <v>Janeiro</v>
      </c>
      <c r="N1982" s="24" t="e">
        <f t="shared" si="131"/>
        <v>#VALUE!</v>
      </c>
    </row>
    <row r="1983" spans="10:14" ht="57" customHeight="1" x14ac:dyDescent="0.2">
      <c r="J1983" s="29">
        <f t="shared" si="128"/>
        <v>0</v>
      </c>
      <c r="K1983" s="29">
        <f t="shared" si="129"/>
        <v>0</v>
      </c>
      <c r="L1983" s="24">
        <f t="shared" si="130"/>
        <v>1</v>
      </c>
      <c r="M1983" s="24" t="str">
        <f>VLOOKUP(L1983,mês!A:B,2,0)</f>
        <v>Janeiro</v>
      </c>
      <c r="N1983" s="24" t="e">
        <f t="shared" si="131"/>
        <v>#VALUE!</v>
      </c>
    </row>
    <row r="1984" spans="10:14" ht="57" customHeight="1" x14ac:dyDescent="0.2">
      <c r="J1984" s="29">
        <f t="shared" si="128"/>
        <v>0</v>
      </c>
      <c r="K1984" s="29">
        <f t="shared" si="129"/>
        <v>0</v>
      </c>
      <c r="L1984" s="24">
        <f t="shared" si="130"/>
        <v>1</v>
      </c>
      <c r="M1984" s="24" t="str">
        <f>VLOOKUP(L1984,mês!A:B,2,0)</f>
        <v>Janeiro</v>
      </c>
      <c r="N1984" s="24" t="e">
        <f t="shared" si="131"/>
        <v>#VALUE!</v>
      </c>
    </row>
    <row r="1985" spans="10:14" ht="57" customHeight="1" x14ac:dyDescent="0.2">
      <c r="J1985" s="29">
        <f t="shared" si="128"/>
        <v>0</v>
      </c>
      <c r="K1985" s="29">
        <f t="shared" si="129"/>
        <v>0</v>
      </c>
      <c r="L1985" s="24">
        <f t="shared" si="130"/>
        <v>1</v>
      </c>
      <c r="M1985" s="24" t="str">
        <f>VLOOKUP(L1985,mês!A:B,2,0)</f>
        <v>Janeiro</v>
      </c>
      <c r="N1985" s="24" t="e">
        <f t="shared" si="131"/>
        <v>#VALUE!</v>
      </c>
    </row>
    <row r="1986" spans="10:14" ht="57" customHeight="1" x14ac:dyDescent="0.2">
      <c r="J1986" s="29">
        <f t="shared" si="128"/>
        <v>0</v>
      </c>
      <c r="K1986" s="29">
        <f t="shared" si="129"/>
        <v>0</v>
      </c>
      <c r="L1986" s="24">
        <f t="shared" si="130"/>
        <v>1</v>
      </c>
      <c r="M1986" s="24" t="str">
        <f>VLOOKUP(L1986,mês!A:B,2,0)</f>
        <v>Janeiro</v>
      </c>
      <c r="N1986" s="24" t="e">
        <f t="shared" si="131"/>
        <v>#VALUE!</v>
      </c>
    </row>
    <row r="1987" spans="10:14" ht="57" customHeight="1" x14ac:dyDescent="0.2">
      <c r="J1987" s="29">
        <f t="shared" si="128"/>
        <v>0</v>
      </c>
      <c r="K1987" s="29">
        <f t="shared" si="129"/>
        <v>0</v>
      </c>
      <c r="L1987" s="24">
        <f t="shared" si="130"/>
        <v>1</v>
      </c>
      <c r="M1987" s="24" t="str">
        <f>VLOOKUP(L1987,mês!A:B,2,0)</f>
        <v>Janeiro</v>
      </c>
      <c r="N1987" s="24" t="e">
        <f t="shared" si="131"/>
        <v>#VALUE!</v>
      </c>
    </row>
    <row r="1988" spans="10:14" ht="57" customHeight="1" x14ac:dyDescent="0.2">
      <c r="J1988" s="29">
        <f t="shared" si="128"/>
        <v>0</v>
      </c>
      <c r="K1988" s="29">
        <f t="shared" si="129"/>
        <v>0</v>
      </c>
      <c r="L1988" s="24">
        <f t="shared" si="130"/>
        <v>1</v>
      </c>
      <c r="M1988" s="24" t="str">
        <f>VLOOKUP(L1988,mês!A:B,2,0)</f>
        <v>Janeiro</v>
      </c>
      <c r="N1988" s="24" t="e">
        <f t="shared" si="131"/>
        <v>#VALUE!</v>
      </c>
    </row>
    <row r="1989" spans="10:14" ht="57" customHeight="1" x14ac:dyDescent="0.2">
      <c r="J1989" s="29">
        <f t="shared" si="128"/>
        <v>0</v>
      </c>
      <c r="K1989" s="29">
        <f t="shared" si="129"/>
        <v>0</v>
      </c>
      <c r="L1989" s="24">
        <f t="shared" si="130"/>
        <v>1</v>
      </c>
      <c r="M1989" s="24" t="str">
        <f>VLOOKUP(L1989,mês!A:B,2,0)</f>
        <v>Janeiro</v>
      </c>
      <c r="N1989" s="24" t="e">
        <f t="shared" si="131"/>
        <v>#VALUE!</v>
      </c>
    </row>
    <row r="1990" spans="10:14" ht="57" customHeight="1" x14ac:dyDescent="0.2">
      <c r="J1990" s="29">
        <f t="shared" si="128"/>
        <v>0</v>
      </c>
      <c r="K1990" s="29">
        <f t="shared" si="129"/>
        <v>0</v>
      </c>
      <c r="L1990" s="24">
        <f t="shared" si="130"/>
        <v>1</v>
      </c>
      <c r="M1990" s="24" t="str">
        <f>VLOOKUP(L1990,mês!A:B,2,0)</f>
        <v>Janeiro</v>
      </c>
      <c r="N1990" s="24" t="e">
        <f t="shared" si="131"/>
        <v>#VALUE!</v>
      </c>
    </row>
    <row r="1991" spans="10:14" ht="57" customHeight="1" x14ac:dyDescent="0.2">
      <c r="J1991" s="29">
        <f t="shared" si="128"/>
        <v>0</v>
      </c>
      <c r="K1991" s="29">
        <f t="shared" si="129"/>
        <v>0</v>
      </c>
      <c r="L1991" s="24">
        <f t="shared" si="130"/>
        <v>1</v>
      </c>
      <c r="M1991" s="24" t="str">
        <f>VLOOKUP(L1991,mês!A:B,2,0)</f>
        <v>Janeiro</v>
      </c>
      <c r="N1991" s="24" t="e">
        <f t="shared" si="131"/>
        <v>#VALUE!</v>
      </c>
    </row>
    <row r="1992" spans="10:14" ht="57" customHeight="1" x14ac:dyDescent="0.2">
      <c r="J1992" s="29">
        <f t="shared" si="128"/>
        <v>0</v>
      </c>
      <c r="K1992" s="29">
        <f t="shared" si="129"/>
        <v>0</v>
      </c>
      <c r="L1992" s="24">
        <f t="shared" si="130"/>
        <v>1</v>
      </c>
      <c r="M1992" s="24" t="str">
        <f>VLOOKUP(L1992,mês!A:B,2,0)</f>
        <v>Janeiro</v>
      </c>
      <c r="N1992" s="24" t="e">
        <f t="shared" si="131"/>
        <v>#VALUE!</v>
      </c>
    </row>
    <row r="1993" spans="10:14" ht="57" customHeight="1" x14ac:dyDescent="0.2">
      <c r="J1993" s="29">
        <f t="shared" si="128"/>
        <v>0</v>
      </c>
      <c r="K1993" s="29">
        <f t="shared" si="129"/>
        <v>0</v>
      </c>
      <c r="L1993" s="24">
        <f t="shared" si="130"/>
        <v>1</v>
      </c>
      <c r="M1993" s="24" t="str">
        <f>VLOOKUP(L1993,mês!A:B,2,0)</f>
        <v>Janeiro</v>
      </c>
      <c r="N1993" s="24" t="e">
        <f t="shared" si="131"/>
        <v>#VALUE!</v>
      </c>
    </row>
    <row r="1994" spans="10:14" ht="57" customHeight="1" x14ac:dyDescent="0.2">
      <c r="J1994" s="29">
        <f t="shared" si="128"/>
        <v>0</v>
      </c>
      <c r="K1994" s="29">
        <f t="shared" si="129"/>
        <v>0</v>
      </c>
      <c r="L1994" s="24">
        <f t="shared" si="130"/>
        <v>1</v>
      </c>
      <c r="M1994" s="24" t="str">
        <f>VLOOKUP(L1994,mês!A:B,2,0)</f>
        <v>Janeiro</v>
      </c>
      <c r="N1994" s="24" t="e">
        <f t="shared" si="131"/>
        <v>#VALUE!</v>
      </c>
    </row>
    <row r="1995" spans="10:14" ht="57" customHeight="1" x14ac:dyDescent="0.2">
      <c r="J1995" s="29">
        <f t="shared" si="128"/>
        <v>0</v>
      </c>
      <c r="K1995" s="29">
        <f t="shared" si="129"/>
        <v>0</v>
      </c>
      <c r="L1995" s="24">
        <f t="shared" si="130"/>
        <v>1</v>
      </c>
      <c r="M1995" s="24" t="str">
        <f>VLOOKUP(L1995,mês!A:B,2,0)</f>
        <v>Janeiro</v>
      </c>
      <c r="N1995" s="24" t="e">
        <f t="shared" si="131"/>
        <v>#VALUE!</v>
      </c>
    </row>
    <row r="1996" spans="10:14" ht="57" customHeight="1" x14ac:dyDescent="0.2">
      <c r="J1996" s="29">
        <f t="shared" si="128"/>
        <v>0</v>
      </c>
      <c r="K1996" s="29">
        <f t="shared" si="129"/>
        <v>0</v>
      </c>
      <c r="L1996" s="24">
        <f t="shared" si="130"/>
        <v>1</v>
      </c>
      <c r="M1996" s="24" t="str">
        <f>VLOOKUP(L1996,mês!A:B,2,0)</f>
        <v>Janeiro</v>
      </c>
      <c r="N1996" s="24" t="e">
        <f t="shared" si="131"/>
        <v>#VALUE!</v>
      </c>
    </row>
    <row r="1997" spans="10:14" ht="57" customHeight="1" x14ac:dyDescent="0.2">
      <c r="J1997" s="29">
        <f t="shared" si="128"/>
        <v>0</v>
      </c>
      <c r="K1997" s="29">
        <f t="shared" si="129"/>
        <v>0</v>
      </c>
      <c r="L1997" s="24">
        <f t="shared" si="130"/>
        <v>1</v>
      </c>
      <c r="M1997" s="24" t="str">
        <f>VLOOKUP(L1997,mês!A:B,2,0)</f>
        <v>Janeiro</v>
      </c>
      <c r="N1997" s="24" t="e">
        <f t="shared" si="131"/>
        <v>#VALUE!</v>
      </c>
    </row>
    <row r="1998" spans="10:14" ht="57" customHeight="1" x14ac:dyDescent="0.2">
      <c r="J1998" s="29">
        <f t="shared" si="128"/>
        <v>0</v>
      </c>
      <c r="K1998" s="29">
        <f t="shared" si="129"/>
        <v>0</v>
      </c>
      <c r="L1998" s="24">
        <f t="shared" si="130"/>
        <v>1</v>
      </c>
      <c r="M1998" s="24" t="str">
        <f>VLOOKUP(L1998,mês!A:B,2,0)</f>
        <v>Janeiro</v>
      </c>
      <c r="N1998" s="24" t="e">
        <f t="shared" si="131"/>
        <v>#VALUE!</v>
      </c>
    </row>
    <row r="1999" spans="10:14" ht="57" customHeight="1" x14ac:dyDescent="0.2">
      <c r="J1999" s="29">
        <f t="shared" si="128"/>
        <v>0</v>
      </c>
      <c r="K1999" s="29">
        <f t="shared" si="129"/>
        <v>0</v>
      </c>
      <c r="L1999" s="24">
        <f t="shared" si="130"/>
        <v>1</v>
      </c>
      <c r="M1999" s="24" t="str">
        <f>VLOOKUP(L1999,mês!A:B,2,0)</f>
        <v>Janeiro</v>
      </c>
      <c r="N1999" s="24" t="e">
        <f t="shared" si="131"/>
        <v>#VALUE!</v>
      </c>
    </row>
    <row r="2000" spans="10:14" ht="57" customHeight="1" x14ac:dyDescent="0.2">
      <c r="J2000" s="29">
        <f t="shared" si="128"/>
        <v>0</v>
      </c>
      <c r="K2000" s="29">
        <f t="shared" si="129"/>
        <v>0</v>
      </c>
      <c r="L2000" s="24">
        <f t="shared" si="130"/>
        <v>1</v>
      </c>
      <c r="M2000" s="24" t="str">
        <f>VLOOKUP(L2000,mês!A:B,2,0)</f>
        <v>Janeiro</v>
      </c>
      <c r="N2000" s="24" t="e">
        <f t="shared" si="131"/>
        <v>#VALUE!</v>
      </c>
    </row>
    <row r="2001" spans="10:14" ht="57" customHeight="1" x14ac:dyDescent="0.2">
      <c r="J2001" s="29">
        <f t="shared" si="128"/>
        <v>0</v>
      </c>
      <c r="K2001" s="29">
        <f t="shared" si="129"/>
        <v>0</v>
      </c>
      <c r="L2001" s="24">
        <f t="shared" si="130"/>
        <v>1</v>
      </c>
      <c r="M2001" s="24" t="str">
        <f>VLOOKUP(L2001,mês!A:B,2,0)</f>
        <v>Janeiro</v>
      </c>
      <c r="N2001" s="24" t="e">
        <f t="shared" si="131"/>
        <v>#VALUE!</v>
      </c>
    </row>
    <row r="2002" spans="10:14" ht="57" customHeight="1" x14ac:dyDescent="0.2">
      <c r="J2002" s="29">
        <f t="shared" si="128"/>
        <v>0</v>
      </c>
      <c r="K2002" s="29">
        <f t="shared" si="129"/>
        <v>0</v>
      </c>
      <c r="L2002" s="24">
        <f t="shared" si="130"/>
        <v>1</v>
      </c>
      <c r="M2002" s="24" t="str">
        <f>VLOOKUP(L2002,mês!A:B,2,0)</f>
        <v>Janeiro</v>
      </c>
      <c r="N2002" s="24" t="e">
        <f t="shared" si="131"/>
        <v>#VALUE!</v>
      </c>
    </row>
    <row r="2003" spans="10:14" ht="57" customHeight="1" x14ac:dyDescent="0.2">
      <c r="J2003" s="29">
        <f t="shared" si="128"/>
        <v>0</v>
      </c>
      <c r="K2003" s="29">
        <f t="shared" si="129"/>
        <v>0</v>
      </c>
      <c r="L2003" s="24">
        <f t="shared" si="130"/>
        <v>1</v>
      </c>
      <c r="M2003" s="24" t="str">
        <f>VLOOKUP(L2003,mês!A:B,2,0)</f>
        <v>Janeiro</v>
      </c>
      <c r="N2003" s="24" t="e">
        <f t="shared" si="131"/>
        <v>#VALUE!</v>
      </c>
    </row>
    <row r="2004" spans="10:14" ht="57" customHeight="1" x14ac:dyDescent="0.2">
      <c r="J2004" s="29">
        <f t="shared" si="128"/>
        <v>0</v>
      </c>
      <c r="K2004" s="29">
        <f t="shared" si="129"/>
        <v>0</v>
      </c>
      <c r="L2004" s="24">
        <f t="shared" si="130"/>
        <v>1</v>
      </c>
      <c r="M2004" s="24" t="str">
        <f>VLOOKUP(L2004,mês!A:B,2,0)</f>
        <v>Janeiro</v>
      </c>
      <c r="N2004" s="24" t="e">
        <f t="shared" si="131"/>
        <v>#VALUE!</v>
      </c>
    </row>
    <row r="2005" spans="10:14" ht="57" customHeight="1" x14ac:dyDescent="0.2">
      <c r="J2005" s="29">
        <f t="shared" si="128"/>
        <v>0</v>
      </c>
      <c r="K2005" s="29">
        <f t="shared" si="129"/>
        <v>0</v>
      </c>
      <c r="L2005" s="24">
        <f t="shared" si="130"/>
        <v>1</v>
      </c>
      <c r="M2005" s="24" t="str">
        <f>VLOOKUP(L2005,mês!A:B,2,0)</f>
        <v>Janeiro</v>
      </c>
      <c r="N2005" s="24" t="e">
        <f t="shared" si="131"/>
        <v>#VALUE!</v>
      </c>
    </row>
    <row r="2006" spans="10:14" ht="57" customHeight="1" x14ac:dyDescent="0.2">
      <c r="J2006" s="29">
        <f t="shared" si="128"/>
        <v>0</v>
      </c>
      <c r="K2006" s="29">
        <f t="shared" si="129"/>
        <v>0</v>
      </c>
      <c r="L2006" s="24">
        <f t="shared" si="130"/>
        <v>1</v>
      </c>
      <c r="M2006" s="24" t="str">
        <f>VLOOKUP(L2006,mês!A:B,2,0)</f>
        <v>Janeiro</v>
      </c>
      <c r="N2006" s="24" t="e">
        <f t="shared" si="131"/>
        <v>#VALUE!</v>
      </c>
    </row>
    <row r="2007" spans="10:14" ht="57" customHeight="1" x14ac:dyDescent="0.2">
      <c r="J2007" s="29">
        <f t="shared" si="128"/>
        <v>0</v>
      </c>
      <c r="K2007" s="29">
        <f t="shared" si="129"/>
        <v>0</v>
      </c>
      <c r="L2007" s="24">
        <f t="shared" si="130"/>
        <v>1</v>
      </c>
      <c r="M2007" s="24" t="str">
        <f>VLOOKUP(L2007,mês!A:B,2,0)</f>
        <v>Janeiro</v>
      </c>
      <c r="N2007" s="24" t="e">
        <f t="shared" si="131"/>
        <v>#VALUE!</v>
      </c>
    </row>
    <row r="2008" spans="10:14" ht="57" customHeight="1" x14ac:dyDescent="0.2">
      <c r="J2008" s="29">
        <f t="shared" si="128"/>
        <v>0</v>
      </c>
      <c r="K2008" s="29">
        <f t="shared" si="129"/>
        <v>0</v>
      </c>
      <c r="L2008" s="24">
        <f t="shared" si="130"/>
        <v>1</v>
      </c>
      <c r="M2008" s="24" t="str">
        <f>VLOOKUP(L2008,mês!A:B,2,0)</f>
        <v>Janeiro</v>
      </c>
      <c r="N2008" s="24" t="e">
        <f t="shared" si="131"/>
        <v>#VALUE!</v>
      </c>
    </row>
    <row r="2009" spans="10:14" ht="57" customHeight="1" x14ac:dyDescent="0.2">
      <c r="J2009" s="29">
        <f t="shared" si="128"/>
        <v>0</v>
      </c>
      <c r="K2009" s="29">
        <f t="shared" si="129"/>
        <v>0</v>
      </c>
      <c r="L2009" s="24">
        <f t="shared" si="130"/>
        <v>1</v>
      </c>
      <c r="M2009" s="24" t="str">
        <f>VLOOKUP(L2009,mês!A:B,2,0)</f>
        <v>Janeiro</v>
      </c>
      <c r="N2009" s="24" t="e">
        <f t="shared" si="131"/>
        <v>#VALUE!</v>
      </c>
    </row>
    <row r="2010" spans="10:14" ht="57" customHeight="1" x14ac:dyDescent="0.2">
      <c r="J2010" s="29">
        <f t="shared" si="128"/>
        <v>0</v>
      </c>
      <c r="K2010" s="29">
        <f t="shared" si="129"/>
        <v>0</v>
      </c>
      <c r="L2010" s="24">
        <f t="shared" si="130"/>
        <v>1</v>
      </c>
      <c r="M2010" s="24" t="str">
        <f>VLOOKUP(L2010,mês!A:B,2,0)</f>
        <v>Janeiro</v>
      </c>
      <c r="N2010" s="24" t="e">
        <f t="shared" si="131"/>
        <v>#VALUE!</v>
      </c>
    </row>
    <row r="2011" spans="10:14" ht="57" customHeight="1" x14ac:dyDescent="0.2">
      <c r="J2011" s="29">
        <f t="shared" si="128"/>
        <v>0</v>
      </c>
      <c r="K2011" s="29">
        <f t="shared" si="129"/>
        <v>0</v>
      </c>
      <c r="L2011" s="24">
        <f t="shared" si="130"/>
        <v>1</v>
      </c>
      <c r="M2011" s="24" t="str">
        <f>VLOOKUP(L2011,mês!A:B,2,0)</f>
        <v>Janeiro</v>
      </c>
      <c r="N2011" s="24" t="e">
        <f t="shared" si="131"/>
        <v>#VALUE!</v>
      </c>
    </row>
    <row r="2012" spans="10:14" ht="57" customHeight="1" x14ac:dyDescent="0.2">
      <c r="J2012" s="29">
        <f t="shared" si="128"/>
        <v>0</v>
      </c>
      <c r="K2012" s="29">
        <f t="shared" si="129"/>
        <v>0</v>
      </c>
      <c r="L2012" s="24">
        <f t="shared" si="130"/>
        <v>1</v>
      </c>
      <c r="M2012" s="24" t="str">
        <f>VLOOKUP(L2012,mês!A:B,2,0)</f>
        <v>Janeiro</v>
      </c>
      <c r="N2012" s="24" t="e">
        <f t="shared" si="131"/>
        <v>#VALUE!</v>
      </c>
    </row>
    <row r="2013" spans="10:14" ht="57" customHeight="1" x14ac:dyDescent="0.2">
      <c r="J2013" s="29">
        <f t="shared" si="128"/>
        <v>0</v>
      </c>
      <c r="K2013" s="29">
        <f t="shared" si="129"/>
        <v>0</v>
      </c>
      <c r="L2013" s="24">
        <f t="shared" si="130"/>
        <v>1</v>
      </c>
      <c r="M2013" s="24" t="str">
        <f>VLOOKUP(L2013,mês!A:B,2,0)</f>
        <v>Janeiro</v>
      </c>
      <c r="N2013" s="24" t="e">
        <f t="shared" si="131"/>
        <v>#VALUE!</v>
      </c>
    </row>
    <row r="2014" spans="10:14" ht="57" customHeight="1" x14ac:dyDescent="0.2">
      <c r="J2014" s="29">
        <f t="shared" si="128"/>
        <v>0</v>
      </c>
      <c r="K2014" s="29">
        <f t="shared" si="129"/>
        <v>0</v>
      </c>
      <c r="L2014" s="24">
        <f t="shared" si="130"/>
        <v>1</v>
      </c>
      <c r="M2014" s="24" t="str">
        <f>VLOOKUP(L2014,mês!A:B,2,0)</f>
        <v>Janeiro</v>
      </c>
      <c r="N2014" s="24" t="e">
        <f t="shared" si="131"/>
        <v>#VALUE!</v>
      </c>
    </row>
    <row r="2015" spans="10:14" ht="57" customHeight="1" x14ac:dyDescent="0.2">
      <c r="J2015" s="29">
        <f t="shared" si="128"/>
        <v>0</v>
      </c>
      <c r="K2015" s="29">
        <f t="shared" si="129"/>
        <v>0</v>
      </c>
      <c r="L2015" s="24">
        <f t="shared" si="130"/>
        <v>1</v>
      </c>
      <c r="M2015" s="24" t="str">
        <f>VLOOKUP(L2015,mês!A:B,2,0)</f>
        <v>Janeiro</v>
      </c>
      <c r="N2015" s="24" t="e">
        <f t="shared" si="131"/>
        <v>#VALUE!</v>
      </c>
    </row>
    <row r="2016" spans="10:14" ht="57" customHeight="1" x14ac:dyDescent="0.2">
      <c r="J2016" s="29">
        <f t="shared" si="128"/>
        <v>0</v>
      </c>
      <c r="K2016" s="29">
        <f t="shared" si="129"/>
        <v>0</v>
      </c>
      <c r="L2016" s="24">
        <f t="shared" si="130"/>
        <v>1</v>
      </c>
      <c r="M2016" s="24" t="str">
        <f>VLOOKUP(L2016,mês!A:B,2,0)</f>
        <v>Janeiro</v>
      </c>
      <c r="N2016" s="24" t="e">
        <f t="shared" si="131"/>
        <v>#VALUE!</v>
      </c>
    </row>
    <row r="2017" spans="10:14" ht="57" customHeight="1" x14ac:dyDescent="0.2">
      <c r="J2017" s="29">
        <f t="shared" si="128"/>
        <v>0</v>
      </c>
      <c r="K2017" s="29">
        <f t="shared" si="129"/>
        <v>0</v>
      </c>
      <c r="L2017" s="24">
        <f t="shared" si="130"/>
        <v>1</v>
      </c>
      <c r="M2017" s="24" t="str">
        <f>VLOOKUP(L2017,mês!A:B,2,0)</f>
        <v>Janeiro</v>
      </c>
      <c r="N2017" s="24" t="e">
        <f t="shared" si="131"/>
        <v>#VALUE!</v>
      </c>
    </row>
    <row r="2018" spans="10:14" ht="57" customHeight="1" x14ac:dyDescent="0.2">
      <c r="J2018" s="29">
        <f t="shared" si="128"/>
        <v>0</v>
      </c>
      <c r="K2018" s="29">
        <f t="shared" si="129"/>
        <v>0</v>
      </c>
      <c r="L2018" s="24">
        <f t="shared" si="130"/>
        <v>1</v>
      </c>
      <c r="M2018" s="24" t="str">
        <f>VLOOKUP(L2018,mês!A:B,2,0)</f>
        <v>Janeiro</v>
      </c>
      <c r="N2018" s="24" t="e">
        <f t="shared" si="131"/>
        <v>#VALUE!</v>
      </c>
    </row>
    <row r="2019" spans="10:14" ht="57" customHeight="1" x14ac:dyDescent="0.2">
      <c r="J2019" s="29">
        <f t="shared" si="128"/>
        <v>0</v>
      </c>
      <c r="K2019" s="29">
        <f t="shared" si="129"/>
        <v>0</v>
      </c>
      <c r="L2019" s="24">
        <f t="shared" si="130"/>
        <v>1</v>
      </c>
      <c r="M2019" s="24" t="str">
        <f>VLOOKUP(L2019,mês!A:B,2,0)</f>
        <v>Janeiro</v>
      </c>
      <c r="N2019" s="24" t="e">
        <f t="shared" si="131"/>
        <v>#VALUE!</v>
      </c>
    </row>
    <row r="2020" spans="10:14" ht="57" customHeight="1" x14ac:dyDescent="0.2">
      <c r="J2020" s="29">
        <f t="shared" si="128"/>
        <v>0</v>
      </c>
      <c r="K2020" s="29">
        <f t="shared" si="129"/>
        <v>0</v>
      </c>
      <c r="L2020" s="24">
        <f t="shared" si="130"/>
        <v>1</v>
      </c>
      <c r="M2020" s="24" t="str">
        <f>VLOOKUP(L2020,mês!A:B,2,0)</f>
        <v>Janeiro</v>
      </c>
      <c r="N2020" s="24" t="e">
        <f t="shared" si="131"/>
        <v>#VALUE!</v>
      </c>
    </row>
    <row r="2021" spans="10:14" ht="57" customHeight="1" x14ac:dyDescent="0.2">
      <c r="J2021" s="29">
        <f t="shared" si="128"/>
        <v>0</v>
      </c>
      <c r="K2021" s="29">
        <f t="shared" si="129"/>
        <v>0</v>
      </c>
      <c r="L2021" s="24">
        <f t="shared" si="130"/>
        <v>1</v>
      </c>
      <c r="M2021" s="24" t="str">
        <f>VLOOKUP(L2021,mês!A:B,2,0)</f>
        <v>Janeiro</v>
      </c>
      <c r="N2021" s="24" t="e">
        <f t="shared" si="131"/>
        <v>#VALUE!</v>
      </c>
    </row>
    <row r="2022" spans="10:14" ht="57" customHeight="1" x14ac:dyDescent="0.2">
      <c r="J2022" s="29">
        <f t="shared" si="128"/>
        <v>0</v>
      </c>
      <c r="K2022" s="29">
        <f t="shared" si="129"/>
        <v>0</v>
      </c>
      <c r="L2022" s="24">
        <f t="shared" si="130"/>
        <v>1</v>
      </c>
      <c r="M2022" s="24" t="str">
        <f>VLOOKUP(L2022,mês!A:B,2,0)</f>
        <v>Janeiro</v>
      </c>
      <c r="N2022" s="24" t="e">
        <f t="shared" si="131"/>
        <v>#VALUE!</v>
      </c>
    </row>
    <row r="2023" spans="10:14" ht="57" customHeight="1" x14ac:dyDescent="0.2">
      <c r="J2023" s="29">
        <f t="shared" si="128"/>
        <v>0</v>
      </c>
      <c r="K2023" s="29">
        <f t="shared" si="129"/>
        <v>0</v>
      </c>
      <c r="L2023" s="24">
        <f t="shared" si="130"/>
        <v>1</v>
      </c>
      <c r="M2023" s="24" t="str">
        <f>VLOOKUP(L2023,mês!A:B,2,0)</f>
        <v>Janeiro</v>
      </c>
      <c r="N2023" s="24" t="e">
        <f t="shared" si="131"/>
        <v>#VALUE!</v>
      </c>
    </row>
    <row r="2024" spans="10:14" ht="57" customHeight="1" x14ac:dyDescent="0.2">
      <c r="J2024" s="29">
        <f t="shared" ref="J2024:J2087" si="132">IF(G2024="Não",0,H2024)</f>
        <v>0</v>
      </c>
      <c r="K2024" s="29">
        <f t="shared" ref="K2024:K2087" si="133">IF(G2024="Não",H2024,0)</f>
        <v>0</v>
      </c>
      <c r="L2024" s="24">
        <f t="shared" ref="L2024:L2087" si="134">MONTH(B2024)</f>
        <v>1</v>
      </c>
      <c r="M2024" s="24" t="str">
        <f>VLOOKUP(L2024,mês!A:B,2,0)</f>
        <v>Janeiro</v>
      </c>
      <c r="N2024" s="24" t="e">
        <f t="shared" ref="N2024:N2087" si="135">LEFT(A2024,SEARCH("-",A2024)-1)</f>
        <v>#VALUE!</v>
      </c>
    </row>
    <row r="2025" spans="10:14" ht="57" customHeight="1" x14ac:dyDescent="0.2">
      <c r="J2025" s="29">
        <f t="shared" si="132"/>
        <v>0</v>
      </c>
      <c r="K2025" s="29">
        <f t="shared" si="133"/>
        <v>0</v>
      </c>
      <c r="L2025" s="24">
        <f t="shared" si="134"/>
        <v>1</v>
      </c>
      <c r="M2025" s="24" t="str">
        <f>VLOOKUP(L2025,mês!A:B,2,0)</f>
        <v>Janeiro</v>
      </c>
      <c r="N2025" s="24" t="e">
        <f t="shared" si="135"/>
        <v>#VALUE!</v>
      </c>
    </row>
    <row r="2026" spans="10:14" ht="57" customHeight="1" x14ac:dyDescent="0.2">
      <c r="J2026" s="29">
        <f t="shared" si="132"/>
        <v>0</v>
      </c>
      <c r="K2026" s="29">
        <f t="shared" si="133"/>
        <v>0</v>
      </c>
      <c r="L2026" s="24">
        <f t="shared" si="134"/>
        <v>1</v>
      </c>
      <c r="M2026" s="24" t="str">
        <f>VLOOKUP(L2026,mês!A:B,2,0)</f>
        <v>Janeiro</v>
      </c>
      <c r="N2026" s="24" t="e">
        <f t="shared" si="135"/>
        <v>#VALUE!</v>
      </c>
    </row>
    <row r="2027" spans="10:14" ht="57" customHeight="1" x14ac:dyDescent="0.2">
      <c r="J2027" s="29">
        <f t="shared" si="132"/>
        <v>0</v>
      </c>
      <c r="K2027" s="29">
        <f t="shared" si="133"/>
        <v>0</v>
      </c>
      <c r="L2027" s="24">
        <f t="shared" si="134"/>
        <v>1</v>
      </c>
      <c r="M2027" s="24" t="str">
        <f>VLOOKUP(L2027,mês!A:B,2,0)</f>
        <v>Janeiro</v>
      </c>
      <c r="N2027" s="24" t="e">
        <f t="shared" si="135"/>
        <v>#VALUE!</v>
      </c>
    </row>
    <row r="2028" spans="10:14" ht="57" customHeight="1" x14ac:dyDescent="0.2">
      <c r="J2028" s="29">
        <f t="shared" si="132"/>
        <v>0</v>
      </c>
      <c r="K2028" s="29">
        <f t="shared" si="133"/>
        <v>0</v>
      </c>
      <c r="L2028" s="24">
        <f t="shared" si="134"/>
        <v>1</v>
      </c>
      <c r="M2028" s="24" t="str">
        <f>VLOOKUP(L2028,mês!A:B,2,0)</f>
        <v>Janeiro</v>
      </c>
      <c r="N2028" s="24" t="e">
        <f t="shared" si="135"/>
        <v>#VALUE!</v>
      </c>
    </row>
    <row r="2029" spans="10:14" ht="57" customHeight="1" x14ac:dyDescent="0.2">
      <c r="J2029" s="29">
        <f t="shared" si="132"/>
        <v>0</v>
      </c>
      <c r="K2029" s="29">
        <f t="shared" si="133"/>
        <v>0</v>
      </c>
      <c r="L2029" s="24">
        <f t="shared" si="134"/>
        <v>1</v>
      </c>
      <c r="M2029" s="24" t="str">
        <f>VLOOKUP(L2029,mês!A:B,2,0)</f>
        <v>Janeiro</v>
      </c>
      <c r="N2029" s="24" t="e">
        <f t="shared" si="135"/>
        <v>#VALUE!</v>
      </c>
    </row>
    <row r="2030" spans="10:14" ht="57" customHeight="1" x14ac:dyDescent="0.2">
      <c r="J2030" s="29">
        <f t="shared" si="132"/>
        <v>0</v>
      </c>
      <c r="K2030" s="29">
        <f t="shared" si="133"/>
        <v>0</v>
      </c>
      <c r="L2030" s="24">
        <f t="shared" si="134"/>
        <v>1</v>
      </c>
      <c r="M2030" s="24" t="str">
        <f>VLOOKUP(L2030,mês!A:B,2,0)</f>
        <v>Janeiro</v>
      </c>
      <c r="N2030" s="24" t="e">
        <f t="shared" si="135"/>
        <v>#VALUE!</v>
      </c>
    </row>
    <row r="2031" spans="10:14" ht="57" customHeight="1" x14ac:dyDescent="0.2">
      <c r="J2031" s="29">
        <f t="shared" si="132"/>
        <v>0</v>
      </c>
      <c r="K2031" s="29">
        <f t="shared" si="133"/>
        <v>0</v>
      </c>
      <c r="L2031" s="24">
        <f t="shared" si="134"/>
        <v>1</v>
      </c>
      <c r="M2031" s="24" t="str">
        <f>VLOOKUP(L2031,mês!A:B,2,0)</f>
        <v>Janeiro</v>
      </c>
      <c r="N2031" s="24" t="e">
        <f t="shared" si="135"/>
        <v>#VALUE!</v>
      </c>
    </row>
    <row r="2032" spans="10:14" ht="57" customHeight="1" x14ac:dyDescent="0.2">
      <c r="J2032" s="29">
        <f t="shared" si="132"/>
        <v>0</v>
      </c>
      <c r="K2032" s="29">
        <f t="shared" si="133"/>
        <v>0</v>
      </c>
      <c r="L2032" s="24">
        <f t="shared" si="134"/>
        <v>1</v>
      </c>
      <c r="M2032" s="24" t="str">
        <f>VLOOKUP(L2032,mês!A:B,2,0)</f>
        <v>Janeiro</v>
      </c>
      <c r="N2032" s="24" t="e">
        <f t="shared" si="135"/>
        <v>#VALUE!</v>
      </c>
    </row>
    <row r="2033" spans="10:14" ht="57" customHeight="1" x14ac:dyDescent="0.2">
      <c r="J2033" s="29">
        <f t="shared" si="132"/>
        <v>0</v>
      </c>
      <c r="K2033" s="29">
        <f t="shared" si="133"/>
        <v>0</v>
      </c>
      <c r="L2033" s="24">
        <f t="shared" si="134"/>
        <v>1</v>
      </c>
      <c r="M2033" s="24" t="str">
        <f>VLOOKUP(L2033,mês!A:B,2,0)</f>
        <v>Janeiro</v>
      </c>
      <c r="N2033" s="24" t="e">
        <f t="shared" si="135"/>
        <v>#VALUE!</v>
      </c>
    </row>
    <row r="2034" spans="10:14" ht="57" customHeight="1" x14ac:dyDescent="0.2">
      <c r="J2034" s="29">
        <f t="shared" si="132"/>
        <v>0</v>
      </c>
      <c r="K2034" s="29">
        <f t="shared" si="133"/>
        <v>0</v>
      </c>
      <c r="L2034" s="24">
        <f t="shared" si="134"/>
        <v>1</v>
      </c>
      <c r="M2034" s="24" t="str">
        <f>VLOOKUP(L2034,mês!A:B,2,0)</f>
        <v>Janeiro</v>
      </c>
      <c r="N2034" s="24" t="e">
        <f t="shared" si="135"/>
        <v>#VALUE!</v>
      </c>
    </row>
    <row r="2035" spans="10:14" ht="57" customHeight="1" x14ac:dyDescent="0.2">
      <c r="J2035" s="29">
        <f t="shared" si="132"/>
        <v>0</v>
      </c>
      <c r="K2035" s="29">
        <f t="shared" si="133"/>
        <v>0</v>
      </c>
      <c r="L2035" s="24">
        <f t="shared" si="134"/>
        <v>1</v>
      </c>
      <c r="M2035" s="24" t="str">
        <f>VLOOKUP(L2035,mês!A:B,2,0)</f>
        <v>Janeiro</v>
      </c>
      <c r="N2035" s="24" t="e">
        <f t="shared" si="135"/>
        <v>#VALUE!</v>
      </c>
    </row>
    <row r="2036" spans="10:14" ht="57" customHeight="1" x14ac:dyDescent="0.2">
      <c r="J2036" s="29">
        <f t="shared" si="132"/>
        <v>0</v>
      </c>
      <c r="K2036" s="29">
        <f t="shared" si="133"/>
        <v>0</v>
      </c>
      <c r="L2036" s="24">
        <f t="shared" si="134"/>
        <v>1</v>
      </c>
      <c r="M2036" s="24" t="str">
        <f>VLOOKUP(L2036,mês!A:B,2,0)</f>
        <v>Janeiro</v>
      </c>
      <c r="N2036" s="24" t="e">
        <f t="shared" si="135"/>
        <v>#VALUE!</v>
      </c>
    </row>
    <row r="2037" spans="10:14" ht="57" customHeight="1" x14ac:dyDescent="0.2">
      <c r="J2037" s="29">
        <f t="shared" si="132"/>
        <v>0</v>
      </c>
      <c r="K2037" s="29">
        <f t="shared" si="133"/>
        <v>0</v>
      </c>
      <c r="L2037" s="24">
        <f t="shared" si="134"/>
        <v>1</v>
      </c>
      <c r="M2037" s="24" t="str">
        <f>VLOOKUP(L2037,mês!A:B,2,0)</f>
        <v>Janeiro</v>
      </c>
      <c r="N2037" s="24" t="e">
        <f t="shared" si="135"/>
        <v>#VALUE!</v>
      </c>
    </row>
    <row r="2038" spans="10:14" ht="57" customHeight="1" x14ac:dyDescent="0.2">
      <c r="J2038" s="29">
        <f t="shared" si="132"/>
        <v>0</v>
      </c>
      <c r="K2038" s="29">
        <f t="shared" si="133"/>
        <v>0</v>
      </c>
      <c r="L2038" s="24">
        <f t="shared" si="134"/>
        <v>1</v>
      </c>
      <c r="M2038" s="24" t="str">
        <f>VLOOKUP(L2038,mês!A:B,2,0)</f>
        <v>Janeiro</v>
      </c>
      <c r="N2038" s="24" t="e">
        <f t="shared" si="135"/>
        <v>#VALUE!</v>
      </c>
    </row>
    <row r="2039" spans="10:14" ht="57" customHeight="1" x14ac:dyDescent="0.2">
      <c r="J2039" s="29">
        <f t="shared" si="132"/>
        <v>0</v>
      </c>
      <c r="K2039" s="29">
        <f t="shared" si="133"/>
        <v>0</v>
      </c>
      <c r="L2039" s="24">
        <f t="shared" si="134"/>
        <v>1</v>
      </c>
      <c r="M2039" s="24" t="str">
        <f>VLOOKUP(L2039,mês!A:B,2,0)</f>
        <v>Janeiro</v>
      </c>
      <c r="N2039" s="24" t="e">
        <f t="shared" si="135"/>
        <v>#VALUE!</v>
      </c>
    </row>
    <row r="2040" spans="10:14" ht="57" customHeight="1" x14ac:dyDescent="0.2">
      <c r="J2040" s="29">
        <f t="shared" si="132"/>
        <v>0</v>
      </c>
      <c r="K2040" s="29">
        <f t="shared" si="133"/>
        <v>0</v>
      </c>
      <c r="L2040" s="24">
        <f t="shared" si="134"/>
        <v>1</v>
      </c>
      <c r="M2040" s="24" t="str">
        <f>VLOOKUP(L2040,mês!A:B,2,0)</f>
        <v>Janeiro</v>
      </c>
      <c r="N2040" s="24" t="e">
        <f t="shared" si="135"/>
        <v>#VALUE!</v>
      </c>
    </row>
    <row r="2041" spans="10:14" ht="57" customHeight="1" x14ac:dyDescent="0.2">
      <c r="J2041" s="29">
        <f t="shared" si="132"/>
        <v>0</v>
      </c>
      <c r="K2041" s="29">
        <f t="shared" si="133"/>
        <v>0</v>
      </c>
      <c r="L2041" s="24">
        <f t="shared" si="134"/>
        <v>1</v>
      </c>
      <c r="M2041" s="24" t="str">
        <f>VLOOKUP(L2041,mês!A:B,2,0)</f>
        <v>Janeiro</v>
      </c>
      <c r="N2041" s="24" t="e">
        <f t="shared" si="135"/>
        <v>#VALUE!</v>
      </c>
    </row>
    <row r="2042" spans="10:14" ht="57" customHeight="1" x14ac:dyDescent="0.2">
      <c r="J2042" s="29">
        <f t="shared" si="132"/>
        <v>0</v>
      </c>
      <c r="K2042" s="29">
        <f t="shared" si="133"/>
        <v>0</v>
      </c>
      <c r="L2042" s="24">
        <f t="shared" si="134"/>
        <v>1</v>
      </c>
      <c r="M2042" s="24" t="str">
        <f>VLOOKUP(L2042,mês!A:B,2,0)</f>
        <v>Janeiro</v>
      </c>
      <c r="N2042" s="24" t="e">
        <f t="shared" si="135"/>
        <v>#VALUE!</v>
      </c>
    </row>
    <row r="2043" spans="10:14" ht="57" customHeight="1" x14ac:dyDescent="0.2">
      <c r="J2043" s="29">
        <f t="shared" si="132"/>
        <v>0</v>
      </c>
      <c r="K2043" s="29">
        <f t="shared" si="133"/>
        <v>0</v>
      </c>
      <c r="L2043" s="24">
        <f t="shared" si="134"/>
        <v>1</v>
      </c>
      <c r="M2043" s="24" t="str">
        <f>VLOOKUP(L2043,mês!A:B,2,0)</f>
        <v>Janeiro</v>
      </c>
      <c r="N2043" s="24" t="e">
        <f t="shared" si="135"/>
        <v>#VALUE!</v>
      </c>
    </row>
    <row r="2044" spans="10:14" ht="57" customHeight="1" x14ac:dyDescent="0.2">
      <c r="J2044" s="29">
        <f t="shared" si="132"/>
        <v>0</v>
      </c>
      <c r="K2044" s="29">
        <f t="shared" si="133"/>
        <v>0</v>
      </c>
      <c r="L2044" s="24">
        <f t="shared" si="134"/>
        <v>1</v>
      </c>
      <c r="M2044" s="24" t="str">
        <f>VLOOKUP(L2044,mês!A:B,2,0)</f>
        <v>Janeiro</v>
      </c>
      <c r="N2044" s="24" t="e">
        <f t="shared" si="135"/>
        <v>#VALUE!</v>
      </c>
    </row>
    <row r="2045" spans="10:14" ht="57" customHeight="1" x14ac:dyDescent="0.2">
      <c r="J2045" s="29">
        <f t="shared" si="132"/>
        <v>0</v>
      </c>
      <c r="K2045" s="29">
        <f t="shared" si="133"/>
        <v>0</v>
      </c>
      <c r="L2045" s="24">
        <f t="shared" si="134"/>
        <v>1</v>
      </c>
      <c r="M2045" s="24" t="str">
        <f>VLOOKUP(L2045,mês!A:B,2,0)</f>
        <v>Janeiro</v>
      </c>
      <c r="N2045" s="24" t="e">
        <f t="shared" si="135"/>
        <v>#VALUE!</v>
      </c>
    </row>
    <row r="2046" spans="10:14" ht="57" customHeight="1" x14ac:dyDescent="0.2">
      <c r="J2046" s="29">
        <f t="shared" si="132"/>
        <v>0</v>
      </c>
      <c r="K2046" s="29">
        <f t="shared" si="133"/>
        <v>0</v>
      </c>
      <c r="L2046" s="24">
        <f t="shared" si="134"/>
        <v>1</v>
      </c>
      <c r="M2046" s="24" t="str">
        <f>VLOOKUP(L2046,mês!A:B,2,0)</f>
        <v>Janeiro</v>
      </c>
      <c r="N2046" s="24" t="e">
        <f t="shared" si="135"/>
        <v>#VALUE!</v>
      </c>
    </row>
    <row r="2047" spans="10:14" ht="57" customHeight="1" x14ac:dyDescent="0.2">
      <c r="J2047" s="29">
        <f t="shared" si="132"/>
        <v>0</v>
      </c>
      <c r="K2047" s="29">
        <f t="shared" si="133"/>
        <v>0</v>
      </c>
      <c r="L2047" s="24">
        <f t="shared" si="134"/>
        <v>1</v>
      </c>
      <c r="M2047" s="24" t="str">
        <f>VLOOKUP(L2047,mês!A:B,2,0)</f>
        <v>Janeiro</v>
      </c>
      <c r="N2047" s="24" t="e">
        <f t="shared" si="135"/>
        <v>#VALUE!</v>
      </c>
    </row>
    <row r="2048" spans="10:14" ht="57" customHeight="1" x14ac:dyDescent="0.2">
      <c r="J2048" s="29">
        <f t="shared" si="132"/>
        <v>0</v>
      </c>
      <c r="K2048" s="29">
        <f t="shared" si="133"/>
        <v>0</v>
      </c>
      <c r="L2048" s="24">
        <f t="shared" si="134"/>
        <v>1</v>
      </c>
      <c r="M2048" s="24" t="str">
        <f>VLOOKUP(L2048,mês!A:B,2,0)</f>
        <v>Janeiro</v>
      </c>
      <c r="N2048" s="24" t="e">
        <f t="shared" si="135"/>
        <v>#VALUE!</v>
      </c>
    </row>
    <row r="2049" spans="10:14" ht="57" customHeight="1" x14ac:dyDescent="0.2">
      <c r="J2049" s="29">
        <f t="shared" si="132"/>
        <v>0</v>
      </c>
      <c r="K2049" s="29">
        <f t="shared" si="133"/>
        <v>0</v>
      </c>
      <c r="L2049" s="24">
        <f t="shared" si="134"/>
        <v>1</v>
      </c>
      <c r="M2049" s="24" t="str">
        <f>VLOOKUP(L2049,mês!A:B,2,0)</f>
        <v>Janeiro</v>
      </c>
      <c r="N2049" s="24" t="e">
        <f t="shared" si="135"/>
        <v>#VALUE!</v>
      </c>
    </row>
    <row r="2050" spans="10:14" ht="57" customHeight="1" x14ac:dyDescent="0.2">
      <c r="J2050" s="29">
        <f t="shared" si="132"/>
        <v>0</v>
      </c>
      <c r="K2050" s="29">
        <f t="shared" si="133"/>
        <v>0</v>
      </c>
      <c r="L2050" s="24">
        <f t="shared" si="134"/>
        <v>1</v>
      </c>
      <c r="M2050" s="24" t="str">
        <f>VLOOKUP(L2050,mês!A:B,2,0)</f>
        <v>Janeiro</v>
      </c>
      <c r="N2050" s="24" t="e">
        <f t="shared" si="135"/>
        <v>#VALUE!</v>
      </c>
    </row>
    <row r="2051" spans="10:14" ht="57" customHeight="1" x14ac:dyDescent="0.2">
      <c r="J2051" s="29">
        <f t="shared" si="132"/>
        <v>0</v>
      </c>
      <c r="K2051" s="29">
        <f t="shared" si="133"/>
        <v>0</v>
      </c>
      <c r="L2051" s="24">
        <f t="shared" si="134"/>
        <v>1</v>
      </c>
      <c r="M2051" s="24" t="str">
        <f>VLOOKUP(L2051,mês!A:B,2,0)</f>
        <v>Janeiro</v>
      </c>
      <c r="N2051" s="24" t="e">
        <f t="shared" si="135"/>
        <v>#VALUE!</v>
      </c>
    </row>
    <row r="2052" spans="10:14" ht="57" customHeight="1" x14ac:dyDescent="0.2">
      <c r="J2052" s="29">
        <f t="shared" si="132"/>
        <v>0</v>
      </c>
      <c r="K2052" s="29">
        <f t="shared" si="133"/>
        <v>0</v>
      </c>
      <c r="L2052" s="24">
        <f t="shared" si="134"/>
        <v>1</v>
      </c>
      <c r="M2052" s="24" t="str">
        <f>VLOOKUP(L2052,mês!A:B,2,0)</f>
        <v>Janeiro</v>
      </c>
      <c r="N2052" s="24" t="e">
        <f t="shared" si="135"/>
        <v>#VALUE!</v>
      </c>
    </row>
    <row r="2053" spans="10:14" ht="57" customHeight="1" x14ac:dyDescent="0.2">
      <c r="J2053" s="29">
        <f t="shared" si="132"/>
        <v>0</v>
      </c>
      <c r="K2053" s="29">
        <f t="shared" si="133"/>
        <v>0</v>
      </c>
      <c r="L2053" s="24">
        <f t="shared" si="134"/>
        <v>1</v>
      </c>
      <c r="M2053" s="24" t="str">
        <f>VLOOKUP(L2053,mês!A:B,2,0)</f>
        <v>Janeiro</v>
      </c>
      <c r="N2053" s="24" t="e">
        <f t="shared" si="135"/>
        <v>#VALUE!</v>
      </c>
    </row>
    <row r="2054" spans="10:14" ht="57" customHeight="1" x14ac:dyDescent="0.2">
      <c r="J2054" s="29">
        <f t="shared" si="132"/>
        <v>0</v>
      </c>
      <c r="K2054" s="29">
        <f t="shared" si="133"/>
        <v>0</v>
      </c>
      <c r="L2054" s="24">
        <f t="shared" si="134"/>
        <v>1</v>
      </c>
      <c r="M2054" s="24" t="str">
        <f>VLOOKUP(L2054,mês!A:B,2,0)</f>
        <v>Janeiro</v>
      </c>
      <c r="N2054" s="24" t="e">
        <f t="shared" si="135"/>
        <v>#VALUE!</v>
      </c>
    </row>
    <row r="2055" spans="10:14" ht="57" customHeight="1" x14ac:dyDescent="0.2">
      <c r="J2055" s="29">
        <f t="shared" si="132"/>
        <v>0</v>
      </c>
      <c r="K2055" s="29">
        <f t="shared" si="133"/>
        <v>0</v>
      </c>
      <c r="L2055" s="24">
        <f t="shared" si="134"/>
        <v>1</v>
      </c>
      <c r="M2055" s="24" t="str">
        <f>VLOOKUP(L2055,mês!A:B,2,0)</f>
        <v>Janeiro</v>
      </c>
      <c r="N2055" s="24" t="e">
        <f t="shared" si="135"/>
        <v>#VALUE!</v>
      </c>
    </row>
    <row r="2056" spans="10:14" ht="57" customHeight="1" x14ac:dyDescent="0.2">
      <c r="J2056" s="29">
        <f t="shared" si="132"/>
        <v>0</v>
      </c>
      <c r="K2056" s="29">
        <f t="shared" si="133"/>
        <v>0</v>
      </c>
      <c r="L2056" s="24">
        <f t="shared" si="134"/>
        <v>1</v>
      </c>
      <c r="M2056" s="24" t="str">
        <f>VLOOKUP(L2056,mês!A:B,2,0)</f>
        <v>Janeiro</v>
      </c>
      <c r="N2056" s="24" t="e">
        <f t="shared" si="135"/>
        <v>#VALUE!</v>
      </c>
    </row>
    <row r="2057" spans="10:14" ht="57" customHeight="1" x14ac:dyDescent="0.2">
      <c r="J2057" s="29">
        <f t="shared" si="132"/>
        <v>0</v>
      </c>
      <c r="K2057" s="29">
        <f t="shared" si="133"/>
        <v>0</v>
      </c>
      <c r="L2057" s="24">
        <f t="shared" si="134"/>
        <v>1</v>
      </c>
      <c r="M2057" s="24" t="str">
        <f>VLOOKUP(L2057,mês!A:B,2,0)</f>
        <v>Janeiro</v>
      </c>
      <c r="N2057" s="24" t="e">
        <f t="shared" si="135"/>
        <v>#VALUE!</v>
      </c>
    </row>
    <row r="2058" spans="10:14" ht="57" customHeight="1" x14ac:dyDescent="0.2">
      <c r="J2058" s="29">
        <f t="shared" si="132"/>
        <v>0</v>
      </c>
      <c r="K2058" s="29">
        <f t="shared" si="133"/>
        <v>0</v>
      </c>
      <c r="L2058" s="24">
        <f t="shared" si="134"/>
        <v>1</v>
      </c>
      <c r="M2058" s="24" t="str">
        <f>VLOOKUP(L2058,mês!A:B,2,0)</f>
        <v>Janeiro</v>
      </c>
      <c r="N2058" s="24" t="e">
        <f t="shared" si="135"/>
        <v>#VALUE!</v>
      </c>
    </row>
    <row r="2059" spans="10:14" ht="57" customHeight="1" x14ac:dyDescent="0.2">
      <c r="J2059" s="29">
        <f t="shared" si="132"/>
        <v>0</v>
      </c>
      <c r="K2059" s="29">
        <f t="shared" si="133"/>
        <v>0</v>
      </c>
      <c r="L2059" s="24">
        <f t="shared" si="134"/>
        <v>1</v>
      </c>
      <c r="M2059" s="24" t="str">
        <f>VLOOKUP(L2059,mês!A:B,2,0)</f>
        <v>Janeiro</v>
      </c>
      <c r="N2059" s="24" t="e">
        <f t="shared" si="135"/>
        <v>#VALUE!</v>
      </c>
    </row>
    <row r="2060" spans="10:14" ht="57" customHeight="1" x14ac:dyDescent="0.2">
      <c r="J2060" s="29">
        <f t="shared" si="132"/>
        <v>0</v>
      </c>
      <c r="K2060" s="29">
        <f t="shared" si="133"/>
        <v>0</v>
      </c>
      <c r="L2060" s="24">
        <f t="shared" si="134"/>
        <v>1</v>
      </c>
      <c r="M2060" s="24" t="str">
        <f>VLOOKUP(L2060,mês!A:B,2,0)</f>
        <v>Janeiro</v>
      </c>
      <c r="N2060" s="24" t="e">
        <f t="shared" si="135"/>
        <v>#VALUE!</v>
      </c>
    </row>
    <row r="2061" spans="10:14" ht="57" customHeight="1" x14ac:dyDescent="0.2">
      <c r="J2061" s="29">
        <f t="shared" si="132"/>
        <v>0</v>
      </c>
      <c r="K2061" s="29">
        <f t="shared" si="133"/>
        <v>0</v>
      </c>
      <c r="L2061" s="24">
        <f t="shared" si="134"/>
        <v>1</v>
      </c>
      <c r="M2061" s="24" t="str">
        <f>VLOOKUP(L2061,mês!A:B,2,0)</f>
        <v>Janeiro</v>
      </c>
      <c r="N2061" s="24" t="e">
        <f t="shared" si="135"/>
        <v>#VALUE!</v>
      </c>
    </row>
    <row r="2062" spans="10:14" ht="57" customHeight="1" x14ac:dyDescent="0.2">
      <c r="J2062" s="29">
        <f t="shared" si="132"/>
        <v>0</v>
      </c>
      <c r="K2062" s="29">
        <f t="shared" si="133"/>
        <v>0</v>
      </c>
      <c r="L2062" s="24">
        <f t="shared" si="134"/>
        <v>1</v>
      </c>
      <c r="M2062" s="24" t="str">
        <f>VLOOKUP(L2062,mês!A:B,2,0)</f>
        <v>Janeiro</v>
      </c>
      <c r="N2062" s="24" t="e">
        <f t="shared" si="135"/>
        <v>#VALUE!</v>
      </c>
    </row>
    <row r="2063" spans="10:14" ht="57" customHeight="1" x14ac:dyDescent="0.2">
      <c r="J2063" s="29">
        <f t="shared" si="132"/>
        <v>0</v>
      </c>
      <c r="K2063" s="29">
        <f t="shared" si="133"/>
        <v>0</v>
      </c>
      <c r="L2063" s="24">
        <f t="shared" si="134"/>
        <v>1</v>
      </c>
      <c r="M2063" s="24" t="str">
        <f>VLOOKUP(L2063,mês!A:B,2,0)</f>
        <v>Janeiro</v>
      </c>
      <c r="N2063" s="24" t="e">
        <f t="shared" si="135"/>
        <v>#VALUE!</v>
      </c>
    </row>
    <row r="2064" spans="10:14" ht="57" customHeight="1" x14ac:dyDescent="0.2">
      <c r="J2064" s="29">
        <f t="shared" si="132"/>
        <v>0</v>
      </c>
      <c r="K2064" s="29">
        <f t="shared" si="133"/>
        <v>0</v>
      </c>
      <c r="L2064" s="24">
        <f t="shared" si="134"/>
        <v>1</v>
      </c>
      <c r="M2064" s="24" t="str">
        <f>VLOOKUP(L2064,mês!A:B,2,0)</f>
        <v>Janeiro</v>
      </c>
      <c r="N2064" s="24" t="e">
        <f t="shared" si="135"/>
        <v>#VALUE!</v>
      </c>
    </row>
    <row r="2065" spans="10:14" ht="57" customHeight="1" x14ac:dyDescent="0.2">
      <c r="J2065" s="29">
        <f t="shared" si="132"/>
        <v>0</v>
      </c>
      <c r="K2065" s="29">
        <f t="shared" si="133"/>
        <v>0</v>
      </c>
      <c r="L2065" s="24">
        <f t="shared" si="134"/>
        <v>1</v>
      </c>
      <c r="M2065" s="24" t="str">
        <f>VLOOKUP(L2065,mês!A:B,2,0)</f>
        <v>Janeiro</v>
      </c>
      <c r="N2065" s="24" t="e">
        <f t="shared" si="135"/>
        <v>#VALUE!</v>
      </c>
    </row>
    <row r="2066" spans="10:14" ht="57" customHeight="1" x14ac:dyDescent="0.2">
      <c r="J2066" s="29">
        <f t="shared" si="132"/>
        <v>0</v>
      </c>
      <c r="K2066" s="29">
        <f t="shared" si="133"/>
        <v>0</v>
      </c>
      <c r="L2066" s="24">
        <f t="shared" si="134"/>
        <v>1</v>
      </c>
      <c r="M2066" s="24" t="str">
        <f>VLOOKUP(L2066,mês!A:B,2,0)</f>
        <v>Janeiro</v>
      </c>
      <c r="N2066" s="24" t="e">
        <f t="shared" si="135"/>
        <v>#VALUE!</v>
      </c>
    </row>
    <row r="2067" spans="10:14" ht="57" customHeight="1" x14ac:dyDescent="0.2">
      <c r="J2067" s="29">
        <f t="shared" si="132"/>
        <v>0</v>
      </c>
      <c r="K2067" s="29">
        <f t="shared" si="133"/>
        <v>0</v>
      </c>
      <c r="L2067" s="24">
        <f t="shared" si="134"/>
        <v>1</v>
      </c>
      <c r="M2067" s="24" t="str">
        <f>VLOOKUP(L2067,mês!A:B,2,0)</f>
        <v>Janeiro</v>
      </c>
      <c r="N2067" s="24" t="e">
        <f t="shared" si="135"/>
        <v>#VALUE!</v>
      </c>
    </row>
    <row r="2068" spans="10:14" ht="57" customHeight="1" x14ac:dyDescent="0.2">
      <c r="J2068" s="29">
        <f t="shared" si="132"/>
        <v>0</v>
      </c>
      <c r="K2068" s="29">
        <f t="shared" si="133"/>
        <v>0</v>
      </c>
      <c r="L2068" s="24">
        <f t="shared" si="134"/>
        <v>1</v>
      </c>
      <c r="M2068" s="24" t="str">
        <f>VLOOKUP(L2068,mês!A:B,2,0)</f>
        <v>Janeiro</v>
      </c>
      <c r="N2068" s="24" t="e">
        <f t="shared" si="135"/>
        <v>#VALUE!</v>
      </c>
    </row>
    <row r="2069" spans="10:14" ht="57" customHeight="1" x14ac:dyDescent="0.2">
      <c r="J2069" s="29">
        <f t="shared" si="132"/>
        <v>0</v>
      </c>
      <c r="K2069" s="29">
        <f t="shared" si="133"/>
        <v>0</v>
      </c>
      <c r="L2069" s="24">
        <f t="shared" si="134"/>
        <v>1</v>
      </c>
      <c r="M2069" s="24" t="str">
        <f>VLOOKUP(L2069,mês!A:B,2,0)</f>
        <v>Janeiro</v>
      </c>
      <c r="N2069" s="24" t="e">
        <f t="shared" si="135"/>
        <v>#VALUE!</v>
      </c>
    </row>
    <row r="2070" spans="10:14" ht="57" customHeight="1" x14ac:dyDescent="0.2">
      <c r="J2070" s="29">
        <f t="shared" si="132"/>
        <v>0</v>
      </c>
      <c r="K2070" s="29">
        <f t="shared" si="133"/>
        <v>0</v>
      </c>
      <c r="L2070" s="24">
        <f t="shared" si="134"/>
        <v>1</v>
      </c>
      <c r="M2070" s="24" t="str">
        <f>VLOOKUP(L2070,mês!A:B,2,0)</f>
        <v>Janeiro</v>
      </c>
      <c r="N2070" s="24" t="e">
        <f t="shared" si="135"/>
        <v>#VALUE!</v>
      </c>
    </row>
    <row r="2071" spans="10:14" ht="57" customHeight="1" x14ac:dyDescent="0.2">
      <c r="J2071" s="29">
        <f t="shared" si="132"/>
        <v>0</v>
      </c>
      <c r="K2071" s="29">
        <f t="shared" si="133"/>
        <v>0</v>
      </c>
      <c r="L2071" s="24">
        <f t="shared" si="134"/>
        <v>1</v>
      </c>
      <c r="M2071" s="24" t="str">
        <f>VLOOKUP(L2071,mês!A:B,2,0)</f>
        <v>Janeiro</v>
      </c>
      <c r="N2071" s="24" t="e">
        <f t="shared" si="135"/>
        <v>#VALUE!</v>
      </c>
    </row>
    <row r="2072" spans="10:14" ht="57" customHeight="1" x14ac:dyDescent="0.2">
      <c r="J2072" s="29">
        <f t="shared" si="132"/>
        <v>0</v>
      </c>
      <c r="K2072" s="29">
        <f t="shared" si="133"/>
        <v>0</v>
      </c>
      <c r="L2072" s="24">
        <f t="shared" si="134"/>
        <v>1</v>
      </c>
      <c r="M2072" s="24" t="str">
        <f>VLOOKUP(L2072,mês!A:B,2,0)</f>
        <v>Janeiro</v>
      </c>
      <c r="N2072" s="24" t="e">
        <f t="shared" si="135"/>
        <v>#VALUE!</v>
      </c>
    </row>
    <row r="2073" spans="10:14" ht="57" customHeight="1" x14ac:dyDescent="0.2">
      <c r="J2073" s="29">
        <f t="shared" si="132"/>
        <v>0</v>
      </c>
      <c r="K2073" s="29">
        <f t="shared" si="133"/>
        <v>0</v>
      </c>
      <c r="L2073" s="24">
        <f t="shared" si="134"/>
        <v>1</v>
      </c>
      <c r="M2073" s="24" t="str">
        <f>VLOOKUP(L2073,mês!A:B,2,0)</f>
        <v>Janeiro</v>
      </c>
      <c r="N2073" s="24" t="e">
        <f t="shared" si="135"/>
        <v>#VALUE!</v>
      </c>
    </row>
    <row r="2074" spans="10:14" ht="57" customHeight="1" x14ac:dyDescent="0.2">
      <c r="J2074" s="29">
        <f t="shared" si="132"/>
        <v>0</v>
      </c>
      <c r="K2074" s="29">
        <f t="shared" si="133"/>
        <v>0</v>
      </c>
      <c r="L2074" s="24">
        <f t="shared" si="134"/>
        <v>1</v>
      </c>
      <c r="M2074" s="24" t="str">
        <f>VLOOKUP(L2074,mês!A:B,2,0)</f>
        <v>Janeiro</v>
      </c>
      <c r="N2074" s="24" t="e">
        <f t="shared" si="135"/>
        <v>#VALUE!</v>
      </c>
    </row>
    <row r="2075" spans="10:14" ht="57" customHeight="1" x14ac:dyDescent="0.2">
      <c r="J2075" s="29">
        <f t="shared" si="132"/>
        <v>0</v>
      </c>
      <c r="K2075" s="29">
        <f t="shared" si="133"/>
        <v>0</v>
      </c>
      <c r="L2075" s="24">
        <f t="shared" si="134"/>
        <v>1</v>
      </c>
      <c r="M2075" s="24" t="str">
        <f>VLOOKUP(L2075,mês!A:B,2,0)</f>
        <v>Janeiro</v>
      </c>
      <c r="N2075" s="24" t="e">
        <f t="shared" si="135"/>
        <v>#VALUE!</v>
      </c>
    </row>
    <row r="2076" spans="10:14" ht="57" customHeight="1" x14ac:dyDescent="0.2">
      <c r="J2076" s="29">
        <f t="shared" si="132"/>
        <v>0</v>
      </c>
      <c r="K2076" s="29">
        <f t="shared" si="133"/>
        <v>0</v>
      </c>
      <c r="L2076" s="24">
        <f t="shared" si="134"/>
        <v>1</v>
      </c>
      <c r="M2076" s="24" t="str">
        <f>VLOOKUP(L2076,mês!A:B,2,0)</f>
        <v>Janeiro</v>
      </c>
      <c r="N2076" s="24" t="e">
        <f t="shared" si="135"/>
        <v>#VALUE!</v>
      </c>
    </row>
    <row r="2077" spans="10:14" ht="57" customHeight="1" x14ac:dyDescent="0.2">
      <c r="J2077" s="29">
        <f t="shared" si="132"/>
        <v>0</v>
      </c>
      <c r="K2077" s="29">
        <f t="shared" si="133"/>
        <v>0</v>
      </c>
      <c r="L2077" s="24">
        <f t="shared" si="134"/>
        <v>1</v>
      </c>
      <c r="M2077" s="24" t="str">
        <f>VLOOKUP(L2077,mês!A:B,2,0)</f>
        <v>Janeiro</v>
      </c>
      <c r="N2077" s="24" t="e">
        <f t="shared" si="135"/>
        <v>#VALUE!</v>
      </c>
    </row>
    <row r="2078" spans="10:14" ht="57" customHeight="1" x14ac:dyDescent="0.2">
      <c r="J2078" s="29">
        <f t="shared" si="132"/>
        <v>0</v>
      </c>
      <c r="K2078" s="29">
        <f t="shared" si="133"/>
        <v>0</v>
      </c>
      <c r="L2078" s="24">
        <f t="shared" si="134"/>
        <v>1</v>
      </c>
      <c r="M2078" s="24" t="str">
        <f>VLOOKUP(L2078,mês!A:B,2,0)</f>
        <v>Janeiro</v>
      </c>
      <c r="N2078" s="24" t="e">
        <f t="shared" si="135"/>
        <v>#VALUE!</v>
      </c>
    </row>
    <row r="2079" spans="10:14" ht="57" customHeight="1" x14ac:dyDescent="0.2">
      <c r="J2079" s="29">
        <f t="shared" si="132"/>
        <v>0</v>
      </c>
      <c r="K2079" s="29">
        <f t="shared" si="133"/>
        <v>0</v>
      </c>
      <c r="L2079" s="24">
        <f t="shared" si="134"/>
        <v>1</v>
      </c>
      <c r="M2079" s="24" t="str">
        <f>VLOOKUP(L2079,mês!A:B,2,0)</f>
        <v>Janeiro</v>
      </c>
      <c r="N2079" s="24" t="e">
        <f t="shared" si="135"/>
        <v>#VALUE!</v>
      </c>
    </row>
    <row r="2080" spans="10:14" ht="57" customHeight="1" x14ac:dyDescent="0.2">
      <c r="J2080" s="29">
        <f t="shared" si="132"/>
        <v>0</v>
      </c>
      <c r="K2080" s="29">
        <f t="shared" si="133"/>
        <v>0</v>
      </c>
      <c r="L2080" s="24">
        <f t="shared" si="134"/>
        <v>1</v>
      </c>
      <c r="M2080" s="24" t="str">
        <f>VLOOKUP(L2080,mês!A:B,2,0)</f>
        <v>Janeiro</v>
      </c>
      <c r="N2080" s="24" t="e">
        <f t="shared" si="135"/>
        <v>#VALUE!</v>
      </c>
    </row>
    <row r="2081" spans="10:14" ht="57" customHeight="1" x14ac:dyDescent="0.2">
      <c r="J2081" s="29">
        <f t="shared" si="132"/>
        <v>0</v>
      </c>
      <c r="K2081" s="29">
        <f t="shared" si="133"/>
        <v>0</v>
      </c>
      <c r="L2081" s="24">
        <f t="shared" si="134"/>
        <v>1</v>
      </c>
      <c r="M2081" s="24" t="str">
        <f>VLOOKUP(L2081,mês!A:B,2,0)</f>
        <v>Janeiro</v>
      </c>
      <c r="N2081" s="24" t="e">
        <f t="shared" si="135"/>
        <v>#VALUE!</v>
      </c>
    </row>
    <row r="2082" spans="10:14" ht="57" customHeight="1" x14ac:dyDescent="0.2">
      <c r="J2082" s="29">
        <f t="shared" si="132"/>
        <v>0</v>
      </c>
      <c r="K2082" s="29">
        <f t="shared" si="133"/>
        <v>0</v>
      </c>
      <c r="L2082" s="24">
        <f t="shared" si="134"/>
        <v>1</v>
      </c>
      <c r="M2082" s="24" t="str">
        <f>VLOOKUP(L2082,mês!A:B,2,0)</f>
        <v>Janeiro</v>
      </c>
      <c r="N2082" s="24" t="e">
        <f t="shared" si="135"/>
        <v>#VALUE!</v>
      </c>
    </row>
    <row r="2083" spans="10:14" ht="57" customHeight="1" x14ac:dyDescent="0.2">
      <c r="J2083" s="29">
        <f t="shared" si="132"/>
        <v>0</v>
      </c>
      <c r="K2083" s="29">
        <f t="shared" si="133"/>
        <v>0</v>
      </c>
      <c r="L2083" s="24">
        <f t="shared" si="134"/>
        <v>1</v>
      </c>
      <c r="M2083" s="24" t="str">
        <f>VLOOKUP(L2083,mês!A:B,2,0)</f>
        <v>Janeiro</v>
      </c>
      <c r="N2083" s="24" t="e">
        <f t="shared" si="135"/>
        <v>#VALUE!</v>
      </c>
    </row>
    <row r="2084" spans="10:14" ht="57" customHeight="1" x14ac:dyDescent="0.2">
      <c r="J2084" s="29">
        <f t="shared" si="132"/>
        <v>0</v>
      </c>
      <c r="K2084" s="29">
        <f t="shared" si="133"/>
        <v>0</v>
      </c>
      <c r="L2084" s="24">
        <f t="shared" si="134"/>
        <v>1</v>
      </c>
      <c r="M2084" s="24" t="str">
        <f>VLOOKUP(L2084,mês!A:B,2,0)</f>
        <v>Janeiro</v>
      </c>
      <c r="N2084" s="24" t="e">
        <f t="shared" si="135"/>
        <v>#VALUE!</v>
      </c>
    </row>
    <row r="2085" spans="10:14" ht="57" customHeight="1" x14ac:dyDescent="0.2">
      <c r="J2085" s="29">
        <f t="shared" si="132"/>
        <v>0</v>
      </c>
      <c r="K2085" s="29">
        <f t="shared" si="133"/>
        <v>0</v>
      </c>
      <c r="L2085" s="24">
        <f t="shared" si="134"/>
        <v>1</v>
      </c>
      <c r="M2085" s="24" t="str">
        <f>VLOOKUP(L2085,mês!A:B,2,0)</f>
        <v>Janeiro</v>
      </c>
      <c r="N2085" s="24" t="e">
        <f t="shared" si="135"/>
        <v>#VALUE!</v>
      </c>
    </row>
    <row r="2086" spans="10:14" ht="57" customHeight="1" x14ac:dyDescent="0.2">
      <c r="J2086" s="29">
        <f t="shared" si="132"/>
        <v>0</v>
      </c>
      <c r="K2086" s="29">
        <f t="shared" si="133"/>
        <v>0</v>
      </c>
      <c r="L2086" s="24">
        <f t="shared" si="134"/>
        <v>1</v>
      </c>
      <c r="M2086" s="24" t="str">
        <f>VLOOKUP(L2086,mês!A:B,2,0)</f>
        <v>Janeiro</v>
      </c>
      <c r="N2086" s="24" t="e">
        <f t="shared" si="135"/>
        <v>#VALUE!</v>
      </c>
    </row>
    <row r="2087" spans="10:14" ht="57" customHeight="1" x14ac:dyDescent="0.2">
      <c r="J2087" s="29">
        <f t="shared" si="132"/>
        <v>0</v>
      </c>
      <c r="K2087" s="29">
        <f t="shared" si="133"/>
        <v>0</v>
      </c>
      <c r="L2087" s="24">
        <f t="shared" si="134"/>
        <v>1</v>
      </c>
      <c r="M2087" s="24" t="str">
        <f>VLOOKUP(L2087,mês!A:B,2,0)</f>
        <v>Janeiro</v>
      </c>
      <c r="N2087" s="24" t="e">
        <f t="shared" si="135"/>
        <v>#VALUE!</v>
      </c>
    </row>
    <row r="2088" spans="10:14" ht="57" customHeight="1" x14ac:dyDescent="0.2">
      <c r="J2088" s="29">
        <f t="shared" ref="J2088:J2151" si="136">IF(G2088="Não",0,H2088)</f>
        <v>0</v>
      </c>
      <c r="K2088" s="29">
        <f t="shared" ref="K2088:K2151" si="137">IF(G2088="Não",H2088,0)</f>
        <v>0</v>
      </c>
      <c r="L2088" s="24">
        <f t="shared" ref="L2088:L2151" si="138">MONTH(B2088)</f>
        <v>1</v>
      </c>
      <c r="M2088" s="24" t="str">
        <f>VLOOKUP(L2088,mês!A:B,2,0)</f>
        <v>Janeiro</v>
      </c>
      <c r="N2088" s="24" t="e">
        <f t="shared" ref="N2088:N2151" si="139">LEFT(A2088,SEARCH("-",A2088)-1)</f>
        <v>#VALUE!</v>
      </c>
    </row>
    <row r="2089" spans="10:14" ht="57" customHeight="1" x14ac:dyDescent="0.2">
      <c r="J2089" s="29">
        <f t="shared" si="136"/>
        <v>0</v>
      </c>
      <c r="K2089" s="29">
        <f t="shared" si="137"/>
        <v>0</v>
      </c>
      <c r="L2089" s="24">
        <f t="shared" si="138"/>
        <v>1</v>
      </c>
      <c r="M2089" s="24" t="str">
        <f>VLOOKUP(L2089,mês!A:B,2,0)</f>
        <v>Janeiro</v>
      </c>
      <c r="N2089" s="24" t="e">
        <f t="shared" si="139"/>
        <v>#VALUE!</v>
      </c>
    </row>
    <row r="2090" spans="10:14" ht="57" customHeight="1" x14ac:dyDescent="0.2">
      <c r="J2090" s="29">
        <f t="shared" si="136"/>
        <v>0</v>
      </c>
      <c r="K2090" s="29">
        <f t="shared" si="137"/>
        <v>0</v>
      </c>
      <c r="L2090" s="24">
        <f t="shared" si="138"/>
        <v>1</v>
      </c>
      <c r="M2090" s="24" t="str">
        <f>VLOOKUP(L2090,mês!A:B,2,0)</f>
        <v>Janeiro</v>
      </c>
      <c r="N2090" s="24" t="e">
        <f t="shared" si="139"/>
        <v>#VALUE!</v>
      </c>
    </row>
    <row r="2091" spans="10:14" ht="57" customHeight="1" x14ac:dyDescent="0.2">
      <c r="J2091" s="29">
        <f t="shared" si="136"/>
        <v>0</v>
      </c>
      <c r="K2091" s="29">
        <f t="shared" si="137"/>
        <v>0</v>
      </c>
      <c r="L2091" s="24">
        <f t="shared" si="138"/>
        <v>1</v>
      </c>
      <c r="M2091" s="24" t="str">
        <f>VLOOKUP(L2091,mês!A:B,2,0)</f>
        <v>Janeiro</v>
      </c>
      <c r="N2091" s="24" t="e">
        <f t="shared" si="139"/>
        <v>#VALUE!</v>
      </c>
    </row>
    <row r="2092" spans="10:14" ht="57" customHeight="1" x14ac:dyDescent="0.2">
      <c r="J2092" s="29">
        <f t="shared" si="136"/>
        <v>0</v>
      </c>
      <c r="K2092" s="29">
        <f t="shared" si="137"/>
        <v>0</v>
      </c>
      <c r="L2092" s="24">
        <f t="shared" si="138"/>
        <v>1</v>
      </c>
      <c r="M2092" s="24" t="str">
        <f>VLOOKUP(L2092,mês!A:B,2,0)</f>
        <v>Janeiro</v>
      </c>
      <c r="N2092" s="24" t="e">
        <f t="shared" si="139"/>
        <v>#VALUE!</v>
      </c>
    </row>
    <row r="2093" spans="10:14" ht="57" customHeight="1" x14ac:dyDescent="0.2">
      <c r="J2093" s="29">
        <f t="shared" si="136"/>
        <v>0</v>
      </c>
      <c r="K2093" s="29">
        <f t="shared" si="137"/>
        <v>0</v>
      </c>
      <c r="L2093" s="24">
        <f t="shared" si="138"/>
        <v>1</v>
      </c>
      <c r="M2093" s="24" t="str">
        <f>VLOOKUP(L2093,mês!A:B,2,0)</f>
        <v>Janeiro</v>
      </c>
      <c r="N2093" s="24" t="e">
        <f t="shared" si="139"/>
        <v>#VALUE!</v>
      </c>
    </row>
    <row r="2094" spans="10:14" ht="57" customHeight="1" x14ac:dyDescent="0.2">
      <c r="J2094" s="29">
        <f t="shared" si="136"/>
        <v>0</v>
      </c>
      <c r="K2094" s="29">
        <f t="shared" si="137"/>
        <v>0</v>
      </c>
      <c r="L2094" s="24">
        <f t="shared" si="138"/>
        <v>1</v>
      </c>
      <c r="M2094" s="24" t="str">
        <f>VLOOKUP(L2094,mês!A:B,2,0)</f>
        <v>Janeiro</v>
      </c>
      <c r="N2094" s="24" t="e">
        <f t="shared" si="139"/>
        <v>#VALUE!</v>
      </c>
    </row>
    <row r="2095" spans="10:14" ht="57" customHeight="1" x14ac:dyDescent="0.2">
      <c r="J2095" s="29">
        <f t="shared" si="136"/>
        <v>0</v>
      </c>
      <c r="K2095" s="29">
        <f t="shared" si="137"/>
        <v>0</v>
      </c>
      <c r="L2095" s="24">
        <f t="shared" si="138"/>
        <v>1</v>
      </c>
      <c r="M2095" s="24" t="str">
        <f>VLOOKUP(L2095,mês!A:B,2,0)</f>
        <v>Janeiro</v>
      </c>
      <c r="N2095" s="24" t="e">
        <f t="shared" si="139"/>
        <v>#VALUE!</v>
      </c>
    </row>
    <row r="2096" spans="10:14" ht="57" customHeight="1" x14ac:dyDescent="0.2">
      <c r="J2096" s="29">
        <f t="shared" si="136"/>
        <v>0</v>
      </c>
      <c r="K2096" s="29">
        <f t="shared" si="137"/>
        <v>0</v>
      </c>
      <c r="L2096" s="24">
        <f t="shared" si="138"/>
        <v>1</v>
      </c>
      <c r="M2096" s="24" t="str">
        <f>VLOOKUP(L2096,mês!A:B,2,0)</f>
        <v>Janeiro</v>
      </c>
      <c r="N2096" s="24" t="e">
        <f t="shared" si="139"/>
        <v>#VALUE!</v>
      </c>
    </row>
    <row r="2097" spans="10:14" ht="57" customHeight="1" x14ac:dyDescent="0.2">
      <c r="J2097" s="29">
        <f t="shared" si="136"/>
        <v>0</v>
      </c>
      <c r="K2097" s="29">
        <f t="shared" si="137"/>
        <v>0</v>
      </c>
      <c r="L2097" s="24">
        <f t="shared" si="138"/>
        <v>1</v>
      </c>
      <c r="M2097" s="24" t="str">
        <f>VLOOKUP(L2097,mês!A:B,2,0)</f>
        <v>Janeiro</v>
      </c>
      <c r="N2097" s="24" t="e">
        <f t="shared" si="139"/>
        <v>#VALUE!</v>
      </c>
    </row>
    <row r="2098" spans="10:14" ht="57" customHeight="1" x14ac:dyDescent="0.2">
      <c r="J2098" s="29">
        <f t="shared" si="136"/>
        <v>0</v>
      </c>
      <c r="K2098" s="29">
        <f t="shared" si="137"/>
        <v>0</v>
      </c>
      <c r="L2098" s="24">
        <f t="shared" si="138"/>
        <v>1</v>
      </c>
      <c r="M2098" s="24" t="str">
        <f>VLOOKUP(L2098,mês!A:B,2,0)</f>
        <v>Janeiro</v>
      </c>
      <c r="N2098" s="24" t="e">
        <f t="shared" si="139"/>
        <v>#VALUE!</v>
      </c>
    </row>
    <row r="2099" spans="10:14" ht="57" customHeight="1" x14ac:dyDescent="0.2">
      <c r="J2099" s="29">
        <f t="shared" si="136"/>
        <v>0</v>
      </c>
      <c r="K2099" s="29">
        <f t="shared" si="137"/>
        <v>0</v>
      </c>
      <c r="L2099" s="24">
        <f t="shared" si="138"/>
        <v>1</v>
      </c>
      <c r="M2099" s="24" t="str">
        <f>VLOOKUP(L2099,mês!A:B,2,0)</f>
        <v>Janeiro</v>
      </c>
      <c r="N2099" s="24" t="e">
        <f t="shared" si="139"/>
        <v>#VALUE!</v>
      </c>
    </row>
    <row r="2100" spans="10:14" ht="57" customHeight="1" x14ac:dyDescent="0.2">
      <c r="J2100" s="29">
        <f t="shared" si="136"/>
        <v>0</v>
      </c>
      <c r="K2100" s="29">
        <f t="shared" si="137"/>
        <v>0</v>
      </c>
      <c r="L2100" s="24">
        <f t="shared" si="138"/>
        <v>1</v>
      </c>
      <c r="M2100" s="24" t="str">
        <f>VLOOKUP(L2100,mês!A:B,2,0)</f>
        <v>Janeiro</v>
      </c>
      <c r="N2100" s="24" t="e">
        <f t="shared" si="139"/>
        <v>#VALUE!</v>
      </c>
    </row>
    <row r="2101" spans="10:14" ht="57" customHeight="1" x14ac:dyDescent="0.2">
      <c r="J2101" s="29">
        <f t="shared" si="136"/>
        <v>0</v>
      </c>
      <c r="K2101" s="29">
        <f t="shared" si="137"/>
        <v>0</v>
      </c>
      <c r="L2101" s="24">
        <f t="shared" si="138"/>
        <v>1</v>
      </c>
      <c r="M2101" s="24" t="str">
        <f>VLOOKUP(L2101,mês!A:B,2,0)</f>
        <v>Janeiro</v>
      </c>
      <c r="N2101" s="24" t="e">
        <f t="shared" si="139"/>
        <v>#VALUE!</v>
      </c>
    </row>
    <row r="2102" spans="10:14" ht="57" customHeight="1" x14ac:dyDescent="0.2">
      <c r="J2102" s="29">
        <f t="shared" si="136"/>
        <v>0</v>
      </c>
      <c r="K2102" s="29">
        <f t="shared" si="137"/>
        <v>0</v>
      </c>
      <c r="L2102" s="24">
        <f t="shared" si="138"/>
        <v>1</v>
      </c>
      <c r="M2102" s="24" t="str">
        <f>VLOOKUP(L2102,mês!A:B,2,0)</f>
        <v>Janeiro</v>
      </c>
      <c r="N2102" s="24" t="e">
        <f t="shared" si="139"/>
        <v>#VALUE!</v>
      </c>
    </row>
    <row r="2103" spans="10:14" ht="57" customHeight="1" x14ac:dyDescent="0.2">
      <c r="J2103" s="29">
        <f t="shared" si="136"/>
        <v>0</v>
      </c>
      <c r="K2103" s="29">
        <f t="shared" si="137"/>
        <v>0</v>
      </c>
      <c r="L2103" s="24">
        <f t="shared" si="138"/>
        <v>1</v>
      </c>
      <c r="M2103" s="24" t="str">
        <f>VLOOKUP(L2103,mês!A:B,2,0)</f>
        <v>Janeiro</v>
      </c>
      <c r="N2103" s="24" t="e">
        <f t="shared" si="139"/>
        <v>#VALUE!</v>
      </c>
    </row>
    <row r="2104" spans="10:14" ht="57" customHeight="1" x14ac:dyDescent="0.2">
      <c r="J2104" s="29">
        <f t="shared" si="136"/>
        <v>0</v>
      </c>
      <c r="K2104" s="29">
        <f t="shared" si="137"/>
        <v>0</v>
      </c>
      <c r="L2104" s="24">
        <f t="shared" si="138"/>
        <v>1</v>
      </c>
      <c r="M2104" s="24" t="str">
        <f>VLOOKUP(L2104,mês!A:B,2,0)</f>
        <v>Janeiro</v>
      </c>
      <c r="N2104" s="24" t="e">
        <f t="shared" si="139"/>
        <v>#VALUE!</v>
      </c>
    </row>
    <row r="2105" spans="10:14" ht="57" customHeight="1" x14ac:dyDescent="0.2">
      <c r="J2105" s="29">
        <f t="shared" si="136"/>
        <v>0</v>
      </c>
      <c r="K2105" s="29">
        <f t="shared" si="137"/>
        <v>0</v>
      </c>
      <c r="L2105" s="24">
        <f t="shared" si="138"/>
        <v>1</v>
      </c>
      <c r="M2105" s="24" t="str">
        <f>VLOOKUP(L2105,mês!A:B,2,0)</f>
        <v>Janeiro</v>
      </c>
      <c r="N2105" s="24" t="e">
        <f t="shared" si="139"/>
        <v>#VALUE!</v>
      </c>
    </row>
    <row r="2106" spans="10:14" ht="57" customHeight="1" x14ac:dyDescent="0.2">
      <c r="J2106" s="29">
        <f t="shared" si="136"/>
        <v>0</v>
      </c>
      <c r="K2106" s="29">
        <f t="shared" si="137"/>
        <v>0</v>
      </c>
      <c r="L2106" s="24">
        <f t="shared" si="138"/>
        <v>1</v>
      </c>
      <c r="M2106" s="24" t="str">
        <f>VLOOKUP(L2106,mês!A:B,2,0)</f>
        <v>Janeiro</v>
      </c>
      <c r="N2106" s="24" t="e">
        <f t="shared" si="139"/>
        <v>#VALUE!</v>
      </c>
    </row>
    <row r="2107" spans="10:14" ht="57" customHeight="1" x14ac:dyDescent="0.2">
      <c r="J2107" s="29">
        <f t="shared" si="136"/>
        <v>0</v>
      </c>
      <c r="K2107" s="29">
        <f t="shared" si="137"/>
        <v>0</v>
      </c>
      <c r="L2107" s="24">
        <f t="shared" si="138"/>
        <v>1</v>
      </c>
      <c r="M2107" s="24" t="str">
        <f>VLOOKUP(L2107,mês!A:B,2,0)</f>
        <v>Janeiro</v>
      </c>
      <c r="N2107" s="24" t="e">
        <f t="shared" si="139"/>
        <v>#VALUE!</v>
      </c>
    </row>
    <row r="2108" spans="10:14" ht="57" customHeight="1" x14ac:dyDescent="0.2">
      <c r="J2108" s="29">
        <f t="shared" si="136"/>
        <v>0</v>
      </c>
      <c r="K2108" s="29">
        <f t="shared" si="137"/>
        <v>0</v>
      </c>
      <c r="L2108" s="24">
        <f t="shared" si="138"/>
        <v>1</v>
      </c>
      <c r="M2108" s="24" t="str">
        <f>VLOOKUP(L2108,mês!A:B,2,0)</f>
        <v>Janeiro</v>
      </c>
      <c r="N2108" s="24" t="e">
        <f t="shared" si="139"/>
        <v>#VALUE!</v>
      </c>
    </row>
    <row r="2109" spans="10:14" ht="57" customHeight="1" x14ac:dyDescent="0.2">
      <c r="J2109" s="29">
        <f t="shared" si="136"/>
        <v>0</v>
      </c>
      <c r="K2109" s="29">
        <f t="shared" si="137"/>
        <v>0</v>
      </c>
      <c r="L2109" s="24">
        <f t="shared" si="138"/>
        <v>1</v>
      </c>
      <c r="M2109" s="24" t="str">
        <f>VLOOKUP(L2109,mês!A:B,2,0)</f>
        <v>Janeiro</v>
      </c>
      <c r="N2109" s="24" t="e">
        <f t="shared" si="139"/>
        <v>#VALUE!</v>
      </c>
    </row>
    <row r="2110" spans="10:14" ht="57" customHeight="1" x14ac:dyDescent="0.2">
      <c r="J2110" s="29">
        <f t="shared" si="136"/>
        <v>0</v>
      </c>
      <c r="K2110" s="29">
        <f t="shared" si="137"/>
        <v>0</v>
      </c>
      <c r="L2110" s="24">
        <f t="shared" si="138"/>
        <v>1</v>
      </c>
      <c r="M2110" s="24" t="str">
        <f>VLOOKUP(L2110,mês!A:B,2,0)</f>
        <v>Janeiro</v>
      </c>
      <c r="N2110" s="24" t="e">
        <f t="shared" si="139"/>
        <v>#VALUE!</v>
      </c>
    </row>
    <row r="2111" spans="10:14" ht="57" customHeight="1" x14ac:dyDescent="0.2">
      <c r="J2111" s="29">
        <f t="shared" si="136"/>
        <v>0</v>
      </c>
      <c r="K2111" s="29">
        <f t="shared" si="137"/>
        <v>0</v>
      </c>
      <c r="L2111" s="24">
        <f t="shared" si="138"/>
        <v>1</v>
      </c>
      <c r="M2111" s="24" t="str">
        <f>VLOOKUP(L2111,mês!A:B,2,0)</f>
        <v>Janeiro</v>
      </c>
      <c r="N2111" s="24" t="e">
        <f t="shared" si="139"/>
        <v>#VALUE!</v>
      </c>
    </row>
    <row r="2112" spans="10:14" ht="57" customHeight="1" x14ac:dyDescent="0.2">
      <c r="J2112" s="29">
        <f t="shared" si="136"/>
        <v>0</v>
      </c>
      <c r="K2112" s="29">
        <f t="shared" si="137"/>
        <v>0</v>
      </c>
      <c r="L2112" s="24">
        <f t="shared" si="138"/>
        <v>1</v>
      </c>
      <c r="M2112" s="24" t="str">
        <f>VLOOKUP(L2112,mês!A:B,2,0)</f>
        <v>Janeiro</v>
      </c>
      <c r="N2112" s="24" t="e">
        <f t="shared" si="139"/>
        <v>#VALUE!</v>
      </c>
    </row>
    <row r="2113" spans="10:14" ht="57" customHeight="1" x14ac:dyDescent="0.2">
      <c r="J2113" s="29">
        <f t="shared" si="136"/>
        <v>0</v>
      </c>
      <c r="K2113" s="29">
        <f t="shared" si="137"/>
        <v>0</v>
      </c>
      <c r="L2113" s="24">
        <f t="shared" si="138"/>
        <v>1</v>
      </c>
      <c r="M2113" s="24" t="str">
        <f>VLOOKUP(L2113,mês!A:B,2,0)</f>
        <v>Janeiro</v>
      </c>
      <c r="N2113" s="24" t="e">
        <f t="shared" si="139"/>
        <v>#VALUE!</v>
      </c>
    </row>
    <row r="2114" spans="10:14" ht="57" customHeight="1" x14ac:dyDescent="0.2">
      <c r="J2114" s="29">
        <f t="shared" si="136"/>
        <v>0</v>
      </c>
      <c r="K2114" s="29">
        <f t="shared" si="137"/>
        <v>0</v>
      </c>
      <c r="L2114" s="24">
        <f t="shared" si="138"/>
        <v>1</v>
      </c>
      <c r="M2114" s="24" t="str">
        <f>VLOOKUP(L2114,mês!A:B,2,0)</f>
        <v>Janeiro</v>
      </c>
      <c r="N2114" s="24" t="e">
        <f t="shared" si="139"/>
        <v>#VALUE!</v>
      </c>
    </row>
    <row r="2115" spans="10:14" ht="57" customHeight="1" x14ac:dyDescent="0.2">
      <c r="J2115" s="29">
        <f t="shared" si="136"/>
        <v>0</v>
      </c>
      <c r="K2115" s="29">
        <f t="shared" si="137"/>
        <v>0</v>
      </c>
      <c r="L2115" s="24">
        <f t="shared" si="138"/>
        <v>1</v>
      </c>
      <c r="M2115" s="24" t="str">
        <f>VLOOKUP(L2115,mês!A:B,2,0)</f>
        <v>Janeiro</v>
      </c>
      <c r="N2115" s="24" t="e">
        <f t="shared" si="139"/>
        <v>#VALUE!</v>
      </c>
    </row>
    <row r="2116" spans="10:14" ht="57" customHeight="1" x14ac:dyDescent="0.2">
      <c r="J2116" s="29">
        <f t="shared" si="136"/>
        <v>0</v>
      </c>
      <c r="K2116" s="29">
        <f t="shared" si="137"/>
        <v>0</v>
      </c>
      <c r="L2116" s="24">
        <f t="shared" si="138"/>
        <v>1</v>
      </c>
      <c r="M2116" s="24" t="str">
        <f>VLOOKUP(L2116,mês!A:B,2,0)</f>
        <v>Janeiro</v>
      </c>
      <c r="N2116" s="24" t="e">
        <f t="shared" si="139"/>
        <v>#VALUE!</v>
      </c>
    </row>
    <row r="2117" spans="10:14" ht="57" customHeight="1" x14ac:dyDescent="0.2">
      <c r="J2117" s="29">
        <f t="shared" si="136"/>
        <v>0</v>
      </c>
      <c r="K2117" s="29">
        <f t="shared" si="137"/>
        <v>0</v>
      </c>
      <c r="L2117" s="24">
        <f t="shared" si="138"/>
        <v>1</v>
      </c>
      <c r="M2117" s="24" t="str">
        <f>VLOOKUP(L2117,mês!A:B,2,0)</f>
        <v>Janeiro</v>
      </c>
      <c r="N2117" s="24" t="e">
        <f t="shared" si="139"/>
        <v>#VALUE!</v>
      </c>
    </row>
    <row r="2118" spans="10:14" ht="57" customHeight="1" x14ac:dyDescent="0.2">
      <c r="J2118" s="29">
        <f t="shared" si="136"/>
        <v>0</v>
      </c>
      <c r="K2118" s="29">
        <f t="shared" si="137"/>
        <v>0</v>
      </c>
      <c r="L2118" s="24">
        <f t="shared" si="138"/>
        <v>1</v>
      </c>
      <c r="M2118" s="24" t="str">
        <f>VLOOKUP(L2118,mês!A:B,2,0)</f>
        <v>Janeiro</v>
      </c>
      <c r="N2118" s="24" t="e">
        <f t="shared" si="139"/>
        <v>#VALUE!</v>
      </c>
    </row>
    <row r="2119" spans="10:14" ht="57" customHeight="1" x14ac:dyDescent="0.2">
      <c r="J2119" s="29">
        <f t="shared" si="136"/>
        <v>0</v>
      </c>
      <c r="K2119" s="29">
        <f t="shared" si="137"/>
        <v>0</v>
      </c>
      <c r="L2119" s="24">
        <f t="shared" si="138"/>
        <v>1</v>
      </c>
      <c r="M2119" s="24" t="str">
        <f>VLOOKUP(L2119,mês!A:B,2,0)</f>
        <v>Janeiro</v>
      </c>
      <c r="N2119" s="24" t="e">
        <f t="shared" si="139"/>
        <v>#VALUE!</v>
      </c>
    </row>
    <row r="2120" spans="10:14" ht="57" customHeight="1" x14ac:dyDescent="0.2">
      <c r="J2120" s="29">
        <f t="shared" si="136"/>
        <v>0</v>
      </c>
      <c r="K2120" s="29">
        <f t="shared" si="137"/>
        <v>0</v>
      </c>
      <c r="L2120" s="24">
        <f t="shared" si="138"/>
        <v>1</v>
      </c>
      <c r="M2120" s="24" t="str">
        <f>VLOOKUP(L2120,mês!A:B,2,0)</f>
        <v>Janeiro</v>
      </c>
      <c r="N2120" s="24" t="e">
        <f t="shared" si="139"/>
        <v>#VALUE!</v>
      </c>
    </row>
    <row r="2121" spans="10:14" ht="57" customHeight="1" x14ac:dyDescent="0.2">
      <c r="J2121" s="29">
        <f t="shared" si="136"/>
        <v>0</v>
      </c>
      <c r="K2121" s="29">
        <f t="shared" si="137"/>
        <v>0</v>
      </c>
      <c r="L2121" s="24">
        <f t="shared" si="138"/>
        <v>1</v>
      </c>
      <c r="M2121" s="24" t="str">
        <f>VLOOKUP(L2121,mês!A:B,2,0)</f>
        <v>Janeiro</v>
      </c>
      <c r="N2121" s="24" t="e">
        <f t="shared" si="139"/>
        <v>#VALUE!</v>
      </c>
    </row>
    <row r="2122" spans="10:14" ht="57" customHeight="1" x14ac:dyDescent="0.2">
      <c r="J2122" s="29">
        <f t="shared" si="136"/>
        <v>0</v>
      </c>
      <c r="K2122" s="29">
        <f t="shared" si="137"/>
        <v>0</v>
      </c>
      <c r="L2122" s="24">
        <f t="shared" si="138"/>
        <v>1</v>
      </c>
      <c r="M2122" s="24" t="str">
        <f>VLOOKUP(L2122,mês!A:B,2,0)</f>
        <v>Janeiro</v>
      </c>
      <c r="N2122" s="24" t="e">
        <f t="shared" si="139"/>
        <v>#VALUE!</v>
      </c>
    </row>
    <row r="2123" spans="10:14" ht="57" customHeight="1" x14ac:dyDescent="0.2">
      <c r="J2123" s="29">
        <f t="shared" si="136"/>
        <v>0</v>
      </c>
      <c r="K2123" s="29">
        <f t="shared" si="137"/>
        <v>0</v>
      </c>
      <c r="L2123" s="24">
        <f t="shared" si="138"/>
        <v>1</v>
      </c>
      <c r="M2123" s="24" t="str">
        <f>VLOOKUP(L2123,mês!A:B,2,0)</f>
        <v>Janeiro</v>
      </c>
      <c r="N2123" s="24" t="e">
        <f t="shared" si="139"/>
        <v>#VALUE!</v>
      </c>
    </row>
    <row r="2124" spans="10:14" ht="57" customHeight="1" x14ac:dyDescent="0.2">
      <c r="J2124" s="29">
        <f t="shared" si="136"/>
        <v>0</v>
      </c>
      <c r="K2124" s="29">
        <f t="shared" si="137"/>
        <v>0</v>
      </c>
      <c r="L2124" s="24">
        <f t="shared" si="138"/>
        <v>1</v>
      </c>
      <c r="M2124" s="24" t="str">
        <f>VLOOKUP(L2124,mês!A:B,2,0)</f>
        <v>Janeiro</v>
      </c>
      <c r="N2124" s="24" t="e">
        <f t="shared" si="139"/>
        <v>#VALUE!</v>
      </c>
    </row>
    <row r="2125" spans="10:14" ht="57" customHeight="1" x14ac:dyDescent="0.2">
      <c r="J2125" s="29">
        <f t="shared" si="136"/>
        <v>0</v>
      </c>
      <c r="K2125" s="29">
        <f t="shared" si="137"/>
        <v>0</v>
      </c>
      <c r="L2125" s="24">
        <f t="shared" si="138"/>
        <v>1</v>
      </c>
      <c r="M2125" s="24" t="str">
        <f>VLOOKUP(L2125,mês!A:B,2,0)</f>
        <v>Janeiro</v>
      </c>
      <c r="N2125" s="24" t="e">
        <f t="shared" si="139"/>
        <v>#VALUE!</v>
      </c>
    </row>
    <row r="2126" spans="10:14" ht="57" customHeight="1" x14ac:dyDescent="0.2">
      <c r="J2126" s="29">
        <f t="shared" si="136"/>
        <v>0</v>
      </c>
      <c r="K2126" s="29">
        <f t="shared" si="137"/>
        <v>0</v>
      </c>
      <c r="L2126" s="24">
        <f t="shared" si="138"/>
        <v>1</v>
      </c>
      <c r="M2126" s="24" t="str">
        <f>VLOOKUP(L2126,mês!A:B,2,0)</f>
        <v>Janeiro</v>
      </c>
      <c r="N2126" s="24" t="e">
        <f t="shared" si="139"/>
        <v>#VALUE!</v>
      </c>
    </row>
    <row r="2127" spans="10:14" ht="57" customHeight="1" x14ac:dyDescent="0.2">
      <c r="J2127" s="29">
        <f t="shared" si="136"/>
        <v>0</v>
      </c>
      <c r="K2127" s="29">
        <f t="shared" si="137"/>
        <v>0</v>
      </c>
      <c r="L2127" s="24">
        <f t="shared" si="138"/>
        <v>1</v>
      </c>
      <c r="M2127" s="24" t="str">
        <f>VLOOKUP(L2127,mês!A:B,2,0)</f>
        <v>Janeiro</v>
      </c>
      <c r="N2127" s="24" t="e">
        <f t="shared" si="139"/>
        <v>#VALUE!</v>
      </c>
    </row>
    <row r="2128" spans="10:14" ht="57" customHeight="1" x14ac:dyDescent="0.2">
      <c r="J2128" s="29">
        <f t="shared" si="136"/>
        <v>0</v>
      </c>
      <c r="K2128" s="29">
        <f t="shared" si="137"/>
        <v>0</v>
      </c>
      <c r="L2128" s="24">
        <f t="shared" si="138"/>
        <v>1</v>
      </c>
      <c r="M2128" s="24" t="str">
        <f>VLOOKUP(L2128,mês!A:B,2,0)</f>
        <v>Janeiro</v>
      </c>
      <c r="N2128" s="24" t="e">
        <f t="shared" si="139"/>
        <v>#VALUE!</v>
      </c>
    </row>
    <row r="2129" spans="10:14" ht="57" customHeight="1" x14ac:dyDescent="0.2">
      <c r="J2129" s="29">
        <f t="shared" si="136"/>
        <v>0</v>
      </c>
      <c r="K2129" s="29">
        <f t="shared" si="137"/>
        <v>0</v>
      </c>
      <c r="L2129" s="24">
        <f t="shared" si="138"/>
        <v>1</v>
      </c>
      <c r="M2129" s="24" t="str">
        <f>VLOOKUP(L2129,mês!A:B,2,0)</f>
        <v>Janeiro</v>
      </c>
      <c r="N2129" s="24" t="e">
        <f t="shared" si="139"/>
        <v>#VALUE!</v>
      </c>
    </row>
    <row r="2130" spans="10:14" ht="57" customHeight="1" x14ac:dyDescent="0.2">
      <c r="J2130" s="29">
        <f t="shared" si="136"/>
        <v>0</v>
      </c>
      <c r="K2130" s="29">
        <f t="shared" si="137"/>
        <v>0</v>
      </c>
      <c r="L2130" s="24">
        <f t="shared" si="138"/>
        <v>1</v>
      </c>
      <c r="M2130" s="24" t="str">
        <f>VLOOKUP(L2130,mês!A:B,2,0)</f>
        <v>Janeiro</v>
      </c>
      <c r="N2130" s="24" t="e">
        <f t="shared" si="139"/>
        <v>#VALUE!</v>
      </c>
    </row>
    <row r="2131" spans="10:14" ht="57" customHeight="1" x14ac:dyDescent="0.2">
      <c r="J2131" s="29">
        <f t="shared" si="136"/>
        <v>0</v>
      </c>
      <c r="K2131" s="29">
        <f t="shared" si="137"/>
        <v>0</v>
      </c>
      <c r="L2131" s="24">
        <f t="shared" si="138"/>
        <v>1</v>
      </c>
      <c r="M2131" s="24" t="str">
        <f>VLOOKUP(L2131,mês!A:B,2,0)</f>
        <v>Janeiro</v>
      </c>
      <c r="N2131" s="24" t="e">
        <f t="shared" si="139"/>
        <v>#VALUE!</v>
      </c>
    </row>
    <row r="2132" spans="10:14" ht="57" customHeight="1" x14ac:dyDescent="0.2">
      <c r="J2132" s="29">
        <f t="shared" si="136"/>
        <v>0</v>
      </c>
      <c r="K2132" s="29">
        <f t="shared" si="137"/>
        <v>0</v>
      </c>
      <c r="L2132" s="24">
        <f t="shared" si="138"/>
        <v>1</v>
      </c>
      <c r="M2132" s="24" t="str">
        <f>VLOOKUP(L2132,mês!A:B,2,0)</f>
        <v>Janeiro</v>
      </c>
      <c r="N2132" s="24" t="e">
        <f t="shared" si="139"/>
        <v>#VALUE!</v>
      </c>
    </row>
    <row r="2133" spans="10:14" ht="57" customHeight="1" x14ac:dyDescent="0.2">
      <c r="J2133" s="29">
        <f t="shared" si="136"/>
        <v>0</v>
      </c>
      <c r="K2133" s="29">
        <f t="shared" si="137"/>
        <v>0</v>
      </c>
      <c r="L2133" s="24">
        <f t="shared" si="138"/>
        <v>1</v>
      </c>
      <c r="M2133" s="24" t="str">
        <f>VLOOKUP(L2133,mês!A:B,2,0)</f>
        <v>Janeiro</v>
      </c>
      <c r="N2133" s="24" t="e">
        <f t="shared" si="139"/>
        <v>#VALUE!</v>
      </c>
    </row>
    <row r="2134" spans="10:14" ht="57" customHeight="1" x14ac:dyDescent="0.2">
      <c r="J2134" s="29">
        <f t="shared" si="136"/>
        <v>0</v>
      </c>
      <c r="K2134" s="29">
        <f t="shared" si="137"/>
        <v>0</v>
      </c>
      <c r="L2134" s="24">
        <f t="shared" si="138"/>
        <v>1</v>
      </c>
      <c r="M2134" s="24" t="str">
        <f>VLOOKUP(L2134,mês!A:B,2,0)</f>
        <v>Janeiro</v>
      </c>
      <c r="N2134" s="24" t="e">
        <f t="shared" si="139"/>
        <v>#VALUE!</v>
      </c>
    </row>
    <row r="2135" spans="10:14" ht="57" customHeight="1" x14ac:dyDescent="0.2">
      <c r="J2135" s="29">
        <f t="shared" si="136"/>
        <v>0</v>
      </c>
      <c r="K2135" s="29">
        <f t="shared" si="137"/>
        <v>0</v>
      </c>
      <c r="L2135" s="24">
        <f t="shared" si="138"/>
        <v>1</v>
      </c>
      <c r="M2135" s="24" t="str">
        <f>VLOOKUP(L2135,mês!A:B,2,0)</f>
        <v>Janeiro</v>
      </c>
      <c r="N2135" s="24" t="e">
        <f t="shared" si="139"/>
        <v>#VALUE!</v>
      </c>
    </row>
    <row r="2136" spans="10:14" ht="57" customHeight="1" x14ac:dyDescent="0.2">
      <c r="J2136" s="29">
        <f t="shared" si="136"/>
        <v>0</v>
      </c>
      <c r="K2136" s="29">
        <f t="shared" si="137"/>
        <v>0</v>
      </c>
      <c r="L2136" s="24">
        <f t="shared" si="138"/>
        <v>1</v>
      </c>
      <c r="M2136" s="24" t="str">
        <f>VLOOKUP(L2136,mês!A:B,2,0)</f>
        <v>Janeiro</v>
      </c>
      <c r="N2136" s="24" t="e">
        <f t="shared" si="139"/>
        <v>#VALUE!</v>
      </c>
    </row>
    <row r="2137" spans="10:14" ht="57" customHeight="1" x14ac:dyDescent="0.2">
      <c r="J2137" s="29">
        <f t="shared" si="136"/>
        <v>0</v>
      </c>
      <c r="K2137" s="29">
        <f t="shared" si="137"/>
        <v>0</v>
      </c>
      <c r="L2137" s="24">
        <f t="shared" si="138"/>
        <v>1</v>
      </c>
      <c r="M2137" s="24" t="str">
        <f>VLOOKUP(L2137,mês!A:B,2,0)</f>
        <v>Janeiro</v>
      </c>
      <c r="N2137" s="24" t="e">
        <f t="shared" si="139"/>
        <v>#VALUE!</v>
      </c>
    </row>
    <row r="2138" spans="10:14" ht="57" customHeight="1" x14ac:dyDescent="0.2">
      <c r="J2138" s="29">
        <f t="shared" si="136"/>
        <v>0</v>
      </c>
      <c r="K2138" s="29">
        <f t="shared" si="137"/>
        <v>0</v>
      </c>
      <c r="L2138" s="24">
        <f t="shared" si="138"/>
        <v>1</v>
      </c>
      <c r="M2138" s="24" t="str">
        <f>VLOOKUP(L2138,mês!A:B,2,0)</f>
        <v>Janeiro</v>
      </c>
      <c r="N2138" s="24" t="e">
        <f t="shared" si="139"/>
        <v>#VALUE!</v>
      </c>
    </row>
    <row r="2139" spans="10:14" ht="57" customHeight="1" x14ac:dyDescent="0.2">
      <c r="J2139" s="29">
        <f t="shared" si="136"/>
        <v>0</v>
      </c>
      <c r="K2139" s="29">
        <f t="shared" si="137"/>
        <v>0</v>
      </c>
      <c r="L2139" s="24">
        <f t="shared" si="138"/>
        <v>1</v>
      </c>
      <c r="M2139" s="24" t="str">
        <f>VLOOKUP(L2139,mês!A:B,2,0)</f>
        <v>Janeiro</v>
      </c>
      <c r="N2139" s="24" t="e">
        <f t="shared" si="139"/>
        <v>#VALUE!</v>
      </c>
    </row>
    <row r="2140" spans="10:14" ht="57" customHeight="1" x14ac:dyDescent="0.2">
      <c r="J2140" s="29">
        <f t="shared" si="136"/>
        <v>0</v>
      </c>
      <c r="K2140" s="29">
        <f t="shared" si="137"/>
        <v>0</v>
      </c>
      <c r="L2140" s="24">
        <f t="shared" si="138"/>
        <v>1</v>
      </c>
      <c r="M2140" s="24" t="str">
        <f>VLOOKUP(L2140,mês!A:B,2,0)</f>
        <v>Janeiro</v>
      </c>
      <c r="N2140" s="24" t="e">
        <f t="shared" si="139"/>
        <v>#VALUE!</v>
      </c>
    </row>
    <row r="2141" spans="10:14" ht="57" customHeight="1" x14ac:dyDescent="0.2">
      <c r="J2141" s="29">
        <f t="shared" si="136"/>
        <v>0</v>
      </c>
      <c r="K2141" s="29">
        <f t="shared" si="137"/>
        <v>0</v>
      </c>
      <c r="L2141" s="24">
        <f t="shared" si="138"/>
        <v>1</v>
      </c>
      <c r="M2141" s="24" t="str">
        <f>VLOOKUP(L2141,mês!A:B,2,0)</f>
        <v>Janeiro</v>
      </c>
      <c r="N2141" s="24" t="e">
        <f t="shared" si="139"/>
        <v>#VALUE!</v>
      </c>
    </row>
    <row r="2142" spans="10:14" ht="57" customHeight="1" x14ac:dyDescent="0.2">
      <c r="J2142" s="29">
        <f t="shared" si="136"/>
        <v>0</v>
      </c>
      <c r="K2142" s="29">
        <f t="shared" si="137"/>
        <v>0</v>
      </c>
      <c r="L2142" s="24">
        <f t="shared" si="138"/>
        <v>1</v>
      </c>
      <c r="M2142" s="24" t="str">
        <f>VLOOKUP(L2142,mês!A:B,2,0)</f>
        <v>Janeiro</v>
      </c>
      <c r="N2142" s="24" t="e">
        <f t="shared" si="139"/>
        <v>#VALUE!</v>
      </c>
    </row>
    <row r="2143" spans="10:14" ht="57" customHeight="1" x14ac:dyDescent="0.2">
      <c r="J2143" s="29">
        <f t="shared" si="136"/>
        <v>0</v>
      </c>
      <c r="K2143" s="29">
        <f t="shared" si="137"/>
        <v>0</v>
      </c>
      <c r="L2143" s="24">
        <f t="shared" si="138"/>
        <v>1</v>
      </c>
      <c r="M2143" s="24" t="str">
        <f>VLOOKUP(L2143,mês!A:B,2,0)</f>
        <v>Janeiro</v>
      </c>
      <c r="N2143" s="24" t="e">
        <f t="shared" si="139"/>
        <v>#VALUE!</v>
      </c>
    </row>
    <row r="2144" spans="10:14" ht="57" customHeight="1" x14ac:dyDescent="0.2">
      <c r="J2144" s="29">
        <f t="shared" si="136"/>
        <v>0</v>
      </c>
      <c r="K2144" s="29">
        <f t="shared" si="137"/>
        <v>0</v>
      </c>
      <c r="L2144" s="24">
        <f t="shared" si="138"/>
        <v>1</v>
      </c>
      <c r="M2144" s="24" t="str">
        <f>VLOOKUP(L2144,mês!A:B,2,0)</f>
        <v>Janeiro</v>
      </c>
      <c r="N2144" s="24" t="e">
        <f t="shared" si="139"/>
        <v>#VALUE!</v>
      </c>
    </row>
    <row r="2145" spans="10:14" ht="57" customHeight="1" x14ac:dyDescent="0.2">
      <c r="J2145" s="29">
        <f t="shared" si="136"/>
        <v>0</v>
      </c>
      <c r="K2145" s="29">
        <f t="shared" si="137"/>
        <v>0</v>
      </c>
      <c r="L2145" s="24">
        <f t="shared" si="138"/>
        <v>1</v>
      </c>
      <c r="M2145" s="24" t="str">
        <f>VLOOKUP(L2145,mês!A:B,2,0)</f>
        <v>Janeiro</v>
      </c>
      <c r="N2145" s="24" t="e">
        <f t="shared" si="139"/>
        <v>#VALUE!</v>
      </c>
    </row>
    <row r="2146" spans="10:14" ht="57" customHeight="1" x14ac:dyDescent="0.2">
      <c r="J2146" s="29">
        <f t="shared" si="136"/>
        <v>0</v>
      </c>
      <c r="K2146" s="29">
        <f t="shared" si="137"/>
        <v>0</v>
      </c>
      <c r="L2146" s="24">
        <f t="shared" si="138"/>
        <v>1</v>
      </c>
      <c r="M2146" s="24" t="str">
        <f>VLOOKUP(L2146,mês!A:B,2,0)</f>
        <v>Janeiro</v>
      </c>
      <c r="N2146" s="24" t="e">
        <f t="shared" si="139"/>
        <v>#VALUE!</v>
      </c>
    </row>
    <row r="2147" spans="10:14" ht="57" customHeight="1" x14ac:dyDescent="0.2">
      <c r="J2147" s="29">
        <f t="shared" si="136"/>
        <v>0</v>
      </c>
      <c r="K2147" s="29">
        <f t="shared" si="137"/>
        <v>0</v>
      </c>
      <c r="L2147" s="24">
        <f t="shared" si="138"/>
        <v>1</v>
      </c>
      <c r="M2147" s="24" t="str">
        <f>VLOOKUP(L2147,mês!A:B,2,0)</f>
        <v>Janeiro</v>
      </c>
      <c r="N2147" s="24" t="e">
        <f t="shared" si="139"/>
        <v>#VALUE!</v>
      </c>
    </row>
    <row r="2148" spans="10:14" ht="57" customHeight="1" x14ac:dyDescent="0.2">
      <c r="J2148" s="29">
        <f t="shared" si="136"/>
        <v>0</v>
      </c>
      <c r="K2148" s="29">
        <f t="shared" si="137"/>
        <v>0</v>
      </c>
      <c r="L2148" s="24">
        <f t="shared" si="138"/>
        <v>1</v>
      </c>
      <c r="M2148" s="24" t="str">
        <f>VLOOKUP(L2148,mês!A:B,2,0)</f>
        <v>Janeiro</v>
      </c>
      <c r="N2148" s="24" t="e">
        <f t="shared" si="139"/>
        <v>#VALUE!</v>
      </c>
    </row>
    <row r="2149" spans="10:14" ht="57" customHeight="1" x14ac:dyDescent="0.2">
      <c r="J2149" s="29">
        <f t="shared" si="136"/>
        <v>0</v>
      </c>
      <c r="K2149" s="29">
        <f t="shared" si="137"/>
        <v>0</v>
      </c>
      <c r="L2149" s="24">
        <f t="shared" si="138"/>
        <v>1</v>
      </c>
      <c r="M2149" s="24" t="str">
        <f>VLOOKUP(L2149,mês!A:B,2,0)</f>
        <v>Janeiro</v>
      </c>
      <c r="N2149" s="24" t="e">
        <f t="shared" si="139"/>
        <v>#VALUE!</v>
      </c>
    </row>
    <row r="2150" spans="10:14" ht="57" customHeight="1" x14ac:dyDescent="0.2">
      <c r="J2150" s="29">
        <f t="shared" si="136"/>
        <v>0</v>
      </c>
      <c r="K2150" s="29">
        <f t="shared" si="137"/>
        <v>0</v>
      </c>
      <c r="L2150" s="24">
        <f t="shared" si="138"/>
        <v>1</v>
      </c>
      <c r="M2150" s="24" t="str">
        <f>VLOOKUP(L2150,mês!A:B,2,0)</f>
        <v>Janeiro</v>
      </c>
      <c r="N2150" s="24" t="e">
        <f t="shared" si="139"/>
        <v>#VALUE!</v>
      </c>
    </row>
    <row r="2151" spans="10:14" ht="57" customHeight="1" x14ac:dyDescent="0.2">
      <c r="J2151" s="29">
        <f t="shared" si="136"/>
        <v>0</v>
      </c>
      <c r="K2151" s="29">
        <f t="shared" si="137"/>
        <v>0</v>
      </c>
      <c r="L2151" s="24">
        <f t="shared" si="138"/>
        <v>1</v>
      </c>
      <c r="M2151" s="24" t="str">
        <f>VLOOKUP(L2151,mês!A:B,2,0)</f>
        <v>Janeiro</v>
      </c>
      <c r="N2151" s="24" t="e">
        <f t="shared" si="139"/>
        <v>#VALUE!</v>
      </c>
    </row>
    <row r="2152" spans="10:14" ht="57" customHeight="1" x14ac:dyDescent="0.2">
      <c r="J2152" s="29">
        <f t="shared" ref="J2152:J2215" si="140">IF(G2152="Não",0,H2152)</f>
        <v>0</v>
      </c>
      <c r="K2152" s="29">
        <f t="shared" ref="K2152:K2215" si="141">IF(G2152="Não",H2152,0)</f>
        <v>0</v>
      </c>
      <c r="L2152" s="24">
        <f t="shared" ref="L2152:L2215" si="142">MONTH(B2152)</f>
        <v>1</v>
      </c>
      <c r="M2152" s="24" t="str">
        <f>VLOOKUP(L2152,mês!A:B,2,0)</f>
        <v>Janeiro</v>
      </c>
      <c r="N2152" s="24" t="e">
        <f t="shared" ref="N2152:N2215" si="143">LEFT(A2152,SEARCH("-",A2152)-1)</f>
        <v>#VALUE!</v>
      </c>
    </row>
    <row r="2153" spans="10:14" ht="57" customHeight="1" x14ac:dyDescent="0.2">
      <c r="J2153" s="29">
        <f t="shared" si="140"/>
        <v>0</v>
      </c>
      <c r="K2153" s="29">
        <f t="shared" si="141"/>
        <v>0</v>
      </c>
      <c r="L2153" s="24">
        <f t="shared" si="142"/>
        <v>1</v>
      </c>
      <c r="M2153" s="24" t="str">
        <f>VLOOKUP(L2153,mês!A:B,2,0)</f>
        <v>Janeiro</v>
      </c>
      <c r="N2153" s="24" t="e">
        <f t="shared" si="143"/>
        <v>#VALUE!</v>
      </c>
    </row>
    <row r="2154" spans="10:14" ht="57" customHeight="1" x14ac:dyDescent="0.2">
      <c r="J2154" s="29">
        <f t="shared" si="140"/>
        <v>0</v>
      </c>
      <c r="K2154" s="29">
        <f t="shared" si="141"/>
        <v>0</v>
      </c>
      <c r="L2154" s="24">
        <f t="shared" si="142"/>
        <v>1</v>
      </c>
      <c r="M2154" s="24" t="str">
        <f>VLOOKUP(L2154,mês!A:B,2,0)</f>
        <v>Janeiro</v>
      </c>
      <c r="N2154" s="24" t="e">
        <f t="shared" si="143"/>
        <v>#VALUE!</v>
      </c>
    </row>
    <row r="2155" spans="10:14" ht="57" customHeight="1" x14ac:dyDescent="0.2">
      <c r="J2155" s="29">
        <f t="shared" si="140"/>
        <v>0</v>
      </c>
      <c r="K2155" s="29">
        <f t="shared" si="141"/>
        <v>0</v>
      </c>
      <c r="L2155" s="24">
        <f t="shared" si="142"/>
        <v>1</v>
      </c>
      <c r="M2155" s="24" t="str">
        <f>VLOOKUP(L2155,mês!A:B,2,0)</f>
        <v>Janeiro</v>
      </c>
      <c r="N2155" s="24" t="e">
        <f t="shared" si="143"/>
        <v>#VALUE!</v>
      </c>
    </row>
    <row r="2156" spans="10:14" ht="57" customHeight="1" x14ac:dyDescent="0.2">
      <c r="J2156" s="29">
        <f t="shared" si="140"/>
        <v>0</v>
      </c>
      <c r="K2156" s="29">
        <f t="shared" si="141"/>
        <v>0</v>
      </c>
      <c r="L2156" s="24">
        <f t="shared" si="142"/>
        <v>1</v>
      </c>
      <c r="M2156" s="24" t="str">
        <f>VLOOKUP(L2156,mês!A:B,2,0)</f>
        <v>Janeiro</v>
      </c>
      <c r="N2156" s="24" t="e">
        <f t="shared" si="143"/>
        <v>#VALUE!</v>
      </c>
    </row>
    <row r="2157" spans="10:14" ht="57" customHeight="1" x14ac:dyDescent="0.2">
      <c r="J2157" s="29">
        <f t="shared" si="140"/>
        <v>0</v>
      </c>
      <c r="K2157" s="29">
        <f t="shared" si="141"/>
        <v>0</v>
      </c>
      <c r="L2157" s="24">
        <f t="shared" si="142"/>
        <v>1</v>
      </c>
      <c r="M2157" s="24" t="str">
        <f>VLOOKUP(L2157,mês!A:B,2,0)</f>
        <v>Janeiro</v>
      </c>
      <c r="N2157" s="24" t="e">
        <f t="shared" si="143"/>
        <v>#VALUE!</v>
      </c>
    </row>
    <row r="2158" spans="10:14" ht="57" customHeight="1" x14ac:dyDescent="0.2">
      <c r="J2158" s="29">
        <f t="shared" si="140"/>
        <v>0</v>
      </c>
      <c r="K2158" s="29">
        <f t="shared" si="141"/>
        <v>0</v>
      </c>
      <c r="L2158" s="24">
        <f t="shared" si="142"/>
        <v>1</v>
      </c>
      <c r="M2158" s="24" t="str">
        <f>VLOOKUP(L2158,mês!A:B,2,0)</f>
        <v>Janeiro</v>
      </c>
      <c r="N2158" s="24" t="e">
        <f t="shared" si="143"/>
        <v>#VALUE!</v>
      </c>
    </row>
    <row r="2159" spans="10:14" ht="57" customHeight="1" x14ac:dyDescent="0.2">
      <c r="J2159" s="29">
        <f t="shared" si="140"/>
        <v>0</v>
      </c>
      <c r="K2159" s="29">
        <f t="shared" si="141"/>
        <v>0</v>
      </c>
      <c r="L2159" s="24">
        <f t="shared" si="142"/>
        <v>1</v>
      </c>
      <c r="M2159" s="24" t="str">
        <f>VLOOKUP(L2159,mês!A:B,2,0)</f>
        <v>Janeiro</v>
      </c>
      <c r="N2159" s="24" t="e">
        <f t="shared" si="143"/>
        <v>#VALUE!</v>
      </c>
    </row>
    <row r="2160" spans="10:14" ht="57" customHeight="1" x14ac:dyDescent="0.2">
      <c r="J2160" s="29">
        <f t="shared" si="140"/>
        <v>0</v>
      </c>
      <c r="K2160" s="29">
        <f t="shared" si="141"/>
        <v>0</v>
      </c>
      <c r="L2160" s="24">
        <f t="shared" si="142"/>
        <v>1</v>
      </c>
      <c r="M2160" s="24" t="str">
        <f>VLOOKUP(L2160,mês!A:B,2,0)</f>
        <v>Janeiro</v>
      </c>
      <c r="N2160" s="24" t="e">
        <f t="shared" si="143"/>
        <v>#VALUE!</v>
      </c>
    </row>
    <row r="2161" spans="10:14" ht="57" customHeight="1" x14ac:dyDescent="0.2">
      <c r="J2161" s="29">
        <f t="shared" si="140"/>
        <v>0</v>
      </c>
      <c r="K2161" s="29">
        <f t="shared" si="141"/>
        <v>0</v>
      </c>
      <c r="L2161" s="24">
        <f t="shared" si="142"/>
        <v>1</v>
      </c>
      <c r="M2161" s="24" t="str">
        <f>VLOOKUP(L2161,mês!A:B,2,0)</f>
        <v>Janeiro</v>
      </c>
      <c r="N2161" s="24" t="e">
        <f t="shared" si="143"/>
        <v>#VALUE!</v>
      </c>
    </row>
    <row r="2162" spans="10:14" ht="57" customHeight="1" x14ac:dyDescent="0.2">
      <c r="J2162" s="29">
        <f t="shared" si="140"/>
        <v>0</v>
      </c>
      <c r="K2162" s="29">
        <f t="shared" si="141"/>
        <v>0</v>
      </c>
      <c r="L2162" s="24">
        <f t="shared" si="142"/>
        <v>1</v>
      </c>
      <c r="M2162" s="24" t="str">
        <f>VLOOKUP(L2162,mês!A:B,2,0)</f>
        <v>Janeiro</v>
      </c>
      <c r="N2162" s="24" t="e">
        <f t="shared" si="143"/>
        <v>#VALUE!</v>
      </c>
    </row>
    <row r="2163" spans="10:14" ht="57" customHeight="1" x14ac:dyDescent="0.2">
      <c r="J2163" s="29">
        <f t="shared" si="140"/>
        <v>0</v>
      </c>
      <c r="K2163" s="29">
        <f t="shared" si="141"/>
        <v>0</v>
      </c>
      <c r="L2163" s="24">
        <f t="shared" si="142"/>
        <v>1</v>
      </c>
      <c r="M2163" s="24" t="str">
        <f>VLOOKUP(L2163,mês!A:B,2,0)</f>
        <v>Janeiro</v>
      </c>
      <c r="N2163" s="24" t="e">
        <f t="shared" si="143"/>
        <v>#VALUE!</v>
      </c>
    </row>
    <row r="2164" spans="10:14" ht="57" customHeight="1" x14ac:dyDescent="0.2">
      <c r="J2164" s="29">
        <f t="shared" si="140"/>
        <v>0</v>
      </c>
      <c r="K2164" s="29">
        <f t="shared" si="141"/>
        <v>0</v>
      </c>
      <c r="L2164" s="24">
        <f t="shared" si="142"/>
        <v>1</v>
      </c>
      <c r="M2164" s="24" t="str">
        <f>VLOOKUP(L2164,mês!A:B,2,0)</f>
        <v>Janeiro</v>
      </c>
      <c r="N2164" s="24" t="e">
        <f t="shared" si="143"/>
        <v>#VALUE!</v>
      </c>
    </row>
    <row r="2165" spans="10:14" ht="57" customHeight="1" x14ac:dyDescent="0.2">
      <c r="J2165" s="29">
        <f t="shared" si="140"/>
        <v>0</v>
      </c>
      <c r="K2165" s="29">
        <f t="shared" si="141"/>
        <v>0</v>
      </c>
      <c r="L2165" s="24">
        <f t="shared" si="142"/>
        <v>1</v>
      </c>
      <c r="M2165" s="24" t="str">
        <f>VLOOKUP(L2165,mês!A:B,2,0)</f>
        <v>Janeiro</v>
      </c>
      <c r="N2165" s="24" t="e">
        <f t="shared" si="143"/>
        <v>#VALUE!</v>
      </c>
    </row>
    <row r="2166" spans="10:14" ht="57" customHeight="1" x14ac:dyDescent="0.2">
      <c r="J2166" s="29">
        <f t="shared" si="140"/>
        <v>0</v>
      </c>
      <c r="K2166" s="29">
        <f t="shared" si="141"/>
        <v>0</v>
      </c>
      <c r="L2166" s="24">
        <f t="shared" si="142"/>
        <v>1</v>
      </c>
      <c r="M2166" s="24" t="str">
        <f>VLOOKUP(L2166,mês!A:B,2,0)</f>
        <v>Janeiro</v>
      </c>
      <c r="N2166" s="24" t="e">
        <f t="shared" si="143"/>
        <v>#VALUE!</v>
      </c>
    </row>
    <row r="2167" spans="10:14" ht="57" customHeight="1" x14ac:dyDescent="0.2">
      <c r="J2167" s="29">
        <f t="shared" si="140"/>
        <v>0</v>
      </c>
      <c r="K2167" s="29">
        <f t="shared" si="141"/>
        <v>0</v>
      </c>
      <c r="L2167" s="24">
        <f t="shared" si="142"/>
        <v>1</v>
      </c>
      <c r="M2167" s="24" t="str">
        <f>VLOOKUP(L2167,mês!A:B,2,0)</f>
        <v>Janeiro</v>
      </c>
      <c r="N2167" s="24" t="e">
        <f t="shared" si="143"/>
        <v>#VALUE!</v>
      </c>
    </row>
    <row r="2168" spans="10:14" ht="57" customHeight="1" x14ac:dyDescent="0.2">
      <c r="J2168" s="29">
        <f t="shared" si="140"/>
        <v>0</v>
      </c>
      <c r="K2168" s="29">
        <f t="shared" si="141"/>
        <v>0</v>
      </c>
      <c r="L2168" s="24">
        <f t="shared" si="142"/>
        <v>1</v>
      </c>
      <c r="M2168" s="24" t="str">
        <f>VLOOKUP(L2168,mês!A:B,2,0)</f>
        <v>Janeiro</v>
      </c>
      <c r="N2168" s="24" t="e">
        <f t="shared" si="143"/>
        <v>#VALUE!</v>
      </c>
    </row>
    <row r="2169" spans="10:14" ht="57" customHeight="1" x14ac:dyDescent="0.2">
      <c r="J2169" s="29">
        <f t="shared" si="140"/>
        <v>0</v>
      </c>
      <c r="K2169" s="29">
        <f t="shared" si="141"/>
        <v>0</v>
      </c>
      <c r="L2169" s="24">
        <f t="shared" si="142"/>
        <v>1</v>
      </c>
      <c r="M2169" s="24" t="str">
        <f>VLOOKUP(L2169,mês!A:B,2,0)</f>
        <v>Janeiro</v>
      </c>
      <c r="N2169" s="24" t="e">
        <f t="shared" si="143"/>
        <v>#VALUE!</v>
      </c>
    </row>
    <row r="2170" spans="10:14" ht="57" customHeight="1" x14ac:dyDescent="0.2">
      <c r="J2170" s="29">
        <f t="shared" si="140"/>
        <v>0</v>
      </c>
      <c r="K2170" s="29">
        <f t="shared" si="141"/>
        <v>0</v>
      </c>
      <c r="L2170" s="24">
        <f t="shared" si="142"/>
        <v>1</v>
      </c>
      <c r="M2170" s="24" t="str">
        <f>VLOOKUP(L2170,mês!A:B,2,0)</f>
        <v>Janeiro</v>
      </c>
      <c r="N2170" s="24" t="e">
        <f t="shared" si="143"/>
        <v>#VALUE!</v>
      </c>
    </row>
    <row r="2171" spans="10:14" ht="57" customHeight="1" x14ac:dyDescent="0.2">
      <c r="J2171" s="29">
        <f t="shared" si="140"/>
        <v>0</v>
      </c>
      <c r="K2171" s="29">
        <f t="shared" si="141"/>
        <v>0</v>
      </c>
      <c r="L2171" s="24">
        <f t="shared" si="142"/>
        <v>1</v>
      </c>
      <c r="M2171" s="24" t="str">
        <f>VLOOKUP(L2171,mês!A:B,2,0)</f>
        <v>Janeiro</v>
      </c>
      <c r="N2171" s="24" t="e">
        <f t="shared" si="143"/>
        <v>#VALUE!</v>
      </c>
    </row>
    <row r="2172" spans="10:14" ht="57" customHeight="1" x14ac:dyDescent="0.2">
      <c r="J2172" s="29">
        <f t="shared" si="140"/>
        <v>0</v>
      </c>
      <c r="K2172" s="29">
        <f t="shared" si="141"/>
        <v>0</v>
      </c>
      <c r="L2172" s="24">
        <f t="shared" si="142"/>
        <v>1</v>
      </c>
      <c r="M2172" s="24" t="str">
        <f>VLOOKUP(L2172,mês!A:B,2,0)</f>
        <v>Janeiro</v>
      </c>
      <c r="N2172" s="24" t="e">
        <f t="shared" si="143"/>
        <v>#VALUE!</v>
      </c>
    </row>
    <row r="2173" spans="10:14" ht="57" customHeight="1" x14ac:dyDescent="0.2">
      <c r="J2173" s="29">
        <f t="shared" si="140"/>
        <v>0</v>
      </c>
      <c r="K2173" s="29">
        <f t="shared" si="141"/>
        <v>0</v>
      </c>
      <c r="L2173" s="24">
        <f t="shared" si="142"/>
        <v>1</v>
      </c>
      <c r="M2173" s="24" t="str">
        <f>VLOOKUP(L2173,mês!A:B,2,0)</f>
        <v>Janeiro</v>
      </c>
      <c r="N2173" s="24" t="e">
        <f t="shared" si="143"/>
        <v>#VALUE!</v>
      </c>
    </row>
    <row r="2174" spans="10:14" ht="57" customHeight="1" x14ac:dyDescent="0.2">
      <c r="J2174" s="29">
        <f t="shared" si="140"/>
        <v>0</v>
      </c>
      <c r="K2174" s="29">
        <f t="shared" si="141"/>
        <v>0</v>
      </c>
      <c r="L2174" s="24">
        <f t="shared" si="142"/>
        <v>1</v>
      </c>
      <c r="M2174" s="24" t="str">
        <f>VLOOKUP(L2174,mês!A:B,2,0)</f>
        <v>Janeiro</v>
      </c>
      <c r="N2174" s="24" t="e">
        <f t="shared" si="143"/>
        <v>#VALUE!</v>
      </c>
    </row>
    <row r="2175" spans="10:14" ht="57" customHeight="1" x14ac:dyDescent="0.2">
      <c r="J2175" s="29">
        <f t="shared" si="140"/>
        <v>0</v>
      </c>
      <c r="K2175" s="29">
        <f t="shared" si="141"/>
        <v>0</v>
      </c>
      <c r="L2175" s="24">
        <f t="shared" si="142"/>
        <v>1</v>
      </c>
      <c r="M2175" s="24" t="str">
        <f>VLOOKUP(L2175,mês!A:B,2,0)</f>
        <v>Janeiro</v>
      </c>
      <c r="N2175" s="24" t="e">
        <f t="shared" si="143"/>
        <v>#VALUE!</v>
      </c>
    </row>
    <row r="2176" spans="10:14" ht="57" customHeight="1" x14ac:dyDescent="0.2">
      <c r="J2176" s="29">
        <f t="shared" si="140"/>
        <v>0</v>
      </c>
      <c r="K2176" s="29">
        <f t="shared" si="141"/>
        <v>0</v>
      </c>
      <c r="L2176" s="24">
        <f t="shared" si="142"/>
        <v>1</v>
      </c>
      <c r="M2176" s="24" t="str">
        <f>VLOOKUP(L2176,mês!A:B,2,0)</f>
        <v>Janeiro</v>
      </c>
      <c r="N2176" s="24" t="e">
        <f t="shared" si="143"/>
        <v>#VALUE!</v>
      </c>
    </row>
    <row r="2177" spans="10:14" ht="57" customHeight="1" x14ac:dyDescent="0.2">
      <c r="J2177" s="29">
        <f t="shared" si="140"/>
        <v>0</v>
      </c>
      <c r="K2177" s="29">
        <f t="shared" si="141"/>
        <v>0</v>
      </c>
      <c r="L2177" s="24">
        <f t="shared" si="142"/>
        <v>1</v>
      </c>
      <c r="M2177" s="24" t="str">
        <f>VLOOKUP(L2177,mês!A:B,2,0)</f>
        <v>Janeiro</v>
      </c>
      <c r="N2177" s="24" t="e">
        <f t="shared" si="143"/>
        <v>#VALUE!</v>
      </c>
    </row>
    <row r="2178" spans="10:14" ht="57" customHeight="1" x14ac:dyDescent="0.2">
      <c r="J2178" s="29">
        <f t="shared" si="140"/>
        <v>0</v>
      </c>
      <c r="K2178" s="29">
        <f t="shared" si="141"/>
        <v>0</v>
      </c>
      <c r="L2178" s="24">
        <f t="shared" si="142"/>
        <v>1</v>
      </c>
      <c r="M2178" s="24" t="str">
        <f>VLOOKUP(L2178,mês!A:B,2,0)</f>
        <v>Janeiro</v>
      </c>
      <c r="N2178" s="24" t="e">
        <f t="shared" si="143"/>
        <v>#VALUE!</v>
      </c>
    </row>
    <row r="2179" spans="10:14" ht="57" customHeight="1" x14ac:dyDescent="0.2">
      <c r="J2179" s="29">
        <f t="shared" si="140"/>
        <v>0</v>
      </c>
      <c r="K2179" s="29">
        <f t="shared" si="141"/>
        <v>0</v>
      </c>
      <c r="L2179" s="24">
        <f t="shared" si="142"/>
        <v>1</v>
      </c>
      <c r="M2179" s="24" t="str">
        <f>VLOOKUP(L2179,mês!A:B,2,0)</f>
        <v>Janeiro</v>
      </c>
      <c r="N2179" s="24" t="e">
        <f t="shared" si="143"/>
        <v>#VALUE!</v>
      </c>
    </row>
    <row r="2180" spans="10:14" ht="57" customHeight="1" x14ac:dyDescent="0.2">
      <c r="J2180" s="29">
        <f t="shared" si="140"/>
        <v>0</v>
      </c>
      <c r="K2180" s="29">
        <f t="shared" si="141"/>
        <v>0</v>
      </c>
      <c r="L2180" s="24">
        <f t="shared" si="142"/>
        <v>1</v>
      </c>
      <c r="M2180" s="24" t="str">
        <f>VLOOKUP(L2180,mês!A:B,2,0)</f>
        <v>Janeiro</v>
      </c>
      <c r="N2180" s="24" t="e">
        <f t="shared" si="143"/>
        <v>#VALUE!</v>
      </c>
    </row>
    <row r="2181" spans="10:14" ht="57" customHeight="1" x14ac:dyDescent="0.2">
      <c r="J2181" s="29">
        <f t="shared" si="140"/>
        <v>0</v>
      </c>
      <c r="K2181" s="29">
        <f t="shared" si="141"/>
        <v>0</v>
      </c>
      <c r="L2181" s="24">
        <f t="shared" si="142"/>
        <v>1</v>
      </c>
      <c r="M2181" s="24" t="str">
        <f>VLOOKUP(L2181,mês!A:B,2,0)</f>
        <v>Janeiro</v>
      </c>
      <c r="N2181" s="24" t="e">
        <f t="shared" si="143"/>
        <v>#VALUE!</v>
      </c>
    </row>
    <row r="2182" spans="10:14" ht="57" customHeight="1" x14ac:dyDescent="0.2">
      <c r="J2182" s="29">
        <f t="shared" si="140"/>
        <v>0</v>
      </c>
      <c r="K2182" s="29">
        <f t="shared" si="141"/>
        <v>0</v>
      </c>
      <c r="L2182" s="24">
        <f t="shared" si="142"/>
        <v>1</v>
      </c>
      <c r="M2182" s="24" t="str">
        <f>VLOOKUP(L2182,mês!A:B,2,0)</f>
        <v>Janeiro</v>
      </c>
      <c r="N2182" s="24" t="e">
        <f t="shared" si="143"/>
        <v>#VALUE!</v>
      </c>
    </row>
    <row r="2183" spans="10:14" ht="57" customHeight="1" x14ac:dyDescent="0.2">
      <c r="J2183" s="29">
        <f t="shared" si="140"/>
        <v>0</v>
      </c>
      <c r="K2183" s="29">
        <f t="shared" si="141"/>
        <v>0</v>
      </c>
      <c r="L2183" s="24">
        <f t="shared" si="142"/>
        <v>1</v>
      </c>
      <c r="M2183" s="24" t="str">
        <f>VLOOKUP(L2183,mês!A:B,2,0)</f>
        <v>Janeiro</v>
      </c>
      <c r="N2183" s="24" t="e">
        <f t="shared" si="143"/>
        <v>#VALUE!</v>
      </c>
    </row>
    <row r="2184" spans="10:14" ht="57" customHeight="1" x14ac:dyDescent="0.2">
      <c r="J2184" s="29">
        <f t="shared" si="140"/>
        <v>0</v>
      </c>
      <c r="K2184" s="29">
        <f t="shared" si="141"/>
        <v>0</v>
      </c>
      <c r="L2184" s="24">
        <f t="shared" si="142"/>
        <v>1</v>
      </c>
      <c r="M2184" s="24" t="str">
        <f>VLOOKUP(L2184,mês!A:B,2,0)</f>
        <v>Janeiro</v>
      </c>
      <c r="N2184" s="24" t="e">
        <f t="shared" si="143"/>
        <v>#VALUE!</v>
      </c>
    </row>
    <row r="2185" spans="10:14" ht="57" customHeight="1" x14ac:dyDescent="0.2">
      <c r="J2185" s="29">
        <f t="shared" si="140"/>
        <v>0</v>
      </c>
      <c r="K2185" s="29">
        <f t="shared" si="141"/>
        <v>0</v>
      </c>
      <c r="L2185" s="24">
        <f t="shared" si="142"/>
        <v>1</v>
      </c>
      <c r="M2185" s="24" t="str">
        <f>VLOOKUP(L2185,mês!A:B,2,0)</f>
        <v>Janeiro</v>
      </c>
      <c r="N2185" s="24" t="e">
        <f t="shared" si="143"/>
        <v>#VALUE!</v>
      </c>
    </row>
    <row r="2186" spans="10:14" ht="57" customHeight="1" x14ac:dyDescent="0.2">
      <c r="J2186" s="29">
        <f t="shared" si="140"/>
        <v>0</v>
      </c>
      <c r="K2186" s="29">
        <f t="shared" si="141"/>
        <v>0</v>
      </c>
      <c r="L2186" s="24">
        <f t="shared" si="142"/>
        <v>1</v>
      </c>
      <c r="M2186" s="24" t="str">
        <f>VLOOKUP(L2186,mês!A:B,2,0)</f>
        <v>Janeiro</v>
      </c>
      <c r="N2186" s="24" t="e">
        <f t="shared" si="143"/>
        <v>#VALUE!</v>
      </c>
    </row>
    <row r="2187" spans="10:14" ht="57" customHeight="1" x14ac:dyDescent="0.2">
      <c r="J2187" s="29">
        <f t="shared" si="140"/>
        <v>0</v>
      </c>
      <c r="K2187" s="29">
        <f t="shared" si="141"/>
        <v>0</v>
      </c>
      <c r="L2187" s="24">
        <f t="shared" si="142"/>
        <v>1</v>
      </c>
      <c r="M2187" s="24" t="str">
        <f>VLOOKUP(L2187,mês!A:B,2,0)</f>
        <v>Janeiro</v>
      </c>
      <c r="N2187" s="24" t="e">
        <f t="shared" si="143"/>
        <v>#VALUE!</v>
      </c>
    </row>
    <row r="2188" spans="10:14" ht="57" customHeight="1" x14ac:dyDescent="0.2">
      <c r="J2188" s="29">
        <f t="shared" si="140"/>
        <v>0</v>
      </c>
      <c r="K2188" s="29">
        <f t="shared" si="141"/>
        <v>0</v>
      </c>
      <c r="L2188" s="24">
        <f t="shared" si="142"/>
        <v>1</v>
      </c>
      <c r="M2188" s="24" t="str">
        <f>VLOOKUP(L2188,mês!A:B,2,0)</f>
        <v>Janeiro</v>
      </c>
      <c r="N2188" s="24" t="e">
        <f t="shared" si="143"/>
        <v>#VALUE!</v>
      </c>
    </row>
    <row r="2189" spans="10:14" ht="57" customHeight="1" x14ac:dyDescent="0.2">
      <c r="J2189" s="29">
        <f t="shared" si="140"/>
        <v>0</v>
      </c>
      <c r="K2189" s="29">
        <f t="shared" si="141"/>
        <v>0</v>
      </c>
      <c r="L2189" s="24">
        <f t="shared" si="142"/>
        <v>1</v>
      </c>
      <c r="M2189" s="24" t="str">
        <f>VLOOKUP(L2189,mês!A:B,2,0)</f>
        <v>Janeiro</v>
      </c>
      <c r="N2189" s="24" t="e">
        <f t="shared" si="143"/>
        <v>#VALUE!</v>
      </c>
    </row>
    <row r="2190" spans="10:14" ht="57" customHeight="1" x14ac:dyDescent="0.2">
      <c r="J2190" s="29">
        <f t="shared" si="140"/>
        <v>0</v>
      </c>
      <c r="K2190" s="29">
        <f t="shared" si="141"/>
        <v>0</v>
      </c>
      <c r="L2190" s="24">
        <f t="shared" si="142"/>
        <v>1</v>
      </c>
      <c r="M2190" s="24" t="str">
        <f>VLOOKUP(L2190,mês!A:B,2,0)</f>
        <v>Janeiro</v>
      </c>
      <c r="N2190" s="24" t="e">
        <f t="shared" si="143"/>
        <v>#VALUE!</v>
      </c>
    </row>
    <row r="2191" spans="10:14" ht="57" customHeight="1" x14ac:dyDescent="0.2">
      <c r="J2191" s="29">
        <f t="shared" si="140"/>
        <v>0</v>
      </c>
      <c r="K2191" s="29">
        <f t="shared" si="141"/>
        <v>0</v>
      </c>
      <c r="L2191" s="24">
        <f t="shared" si="142"/>
        <v>1</v>
      </c>
      <c r="M2191" s="24" t="str">
        <f>VLOOKUP(L2191,mês!A:B,2,0)</f>
        <v>Janeiro</v>
      </c>
      <c r="N2191" s="24" t="e">
        <f t="shared" si="143"/>
        <v>#VALUE!</v>
      </c>
    </row>
    <row r="2192" spans="10:14" ht="57" customHeight="1" x14ac:dyDescent="0.2">
      <c r="J2192" s="29">
        <f t="shared" si="140"/>
        <v>0</v>
      </c>
      <c r="K2192" s="29">
        <f t="shared" si="141"/>
        <v>0</v>
      </c>
      <c r="L2192" s="24">
        <f t="shared" si="142"/>
        <v>1</v>
      </c>
      <c r="M2192" s="24" t="str">
        <f>VLOOKUP(L2192,mês!A:B,2,0)</f>
        <v>Janeiro</v>
      </c>
      <c r="N2192" s="24" t="e">
        <f t="shared" si="143"/>
        <v>#VALUE!</v>
      </c>
    </row>
    <row r="2193" spans="10:14" ht="57" customHeight="1" x14ac:dyDescent="0.2">
      <c r="J2193" s="29">
        <f t="shared" si="140"/>
        <v>0</v>
      </c>
      <c r="K2193" s="29">
        <f t="shared" si="141"/>
        <v>0</v>
      </c>
      <c r="L2193" s="24">
        <f t="shared" si="142"/>
        <v>1</v>
      </c>
      <c r="M2193" s="24" t="str">
        <f>VLOOKUP(L2193,mês!A:B,2,0)</f>
        <v>Janeiro</v>
      </c>
      <c r="N2193" s="24" t="e">
        <f t="shared" si="143"/>
        <v>#VALUE!</v>
      </c>
    </row>
    <row r="2194" spans="10:14" ht="57" customHeight="1" x14ac:dyDescent="0.2">
      <c r="J2194" s="29">
        <f t="shared" si="140"/>
        <v>0</v>
      </c>
      <c r="K2194" s="29">
        <f t="shared" si="141"/>
        <v>0</v>
      </c>
      <c r="L2194" s="24">
        <f t="shared" si="142"/>
        <v>1</v>
      </c>
      <c r="M2194" s="24" t="str">
        <f>VLOOKUP(L2194,mês!A:B,2,0)</f>
        <v>Janeiro</v>
      </c>
      <c r="N2194" s="24" t="e">
        <f t="shared" si="143"/>
        <v>#VALUE!</v>
      </c>
    </row>
    <row r="2195" spans="10:14" ht="57" customHeight="1" x14ac:dyDescent="0.2">
      <c r="J2195" s="29">
        <f t="shared" si="140"/>
        <v>0</v>
      </c>
      <c r="K2195" s="29">
        <f t="shared" si="141"/>
        <v>0</v>
      </c>
      <c r="L2195" s="24">
        <f t="shared" si="142"/>
        <v>1</v>
      </c>
      <c r="M2195" s="24" t="str">
        <f>VLOOKUP(L2195,mês!A:B,2,0)</f>
        <v>Janeiro</v>
      </c>
      <c r="N2195" s="24" t="e">
        <f t="shared" si="143"/>
        <v>#VALUE!</v>
      </c>
    </row>
    <row r="2196" spans="10:14" ht="57" customHeight="1" x14ac:dyDescent="0.2">
      <c r="J2196" s="29">
        <f t="shared" si="140"/>
        <v>0</v>
      </c>
      <c r="K2196" s="29">
        <f t="shared" si="141"/>
        <v>0</v>
      </c>
      <c r="L2196" s="24">
        <f t="shared" si="142"/>
        <v>1</v>
      </c>
      <c r="M2196" s="24" t="str">
        <f>VLOOKUP(L2196,mês!A:B,2,0)</f>
        <v>Janeiro</v>
      </c>
      <c r="N2196" s="24" t="e">
        <f t="shared" si="143"/>
        <v>#VALUE!</v>
      </c>
    </row>
    <row r="2197" spans="10:14" ht="57" customHeight="1" x14ac:dyDescent="0.2">
      <c r="J2197" s="29">
        <f t="shared" si="140"/>
        <v>0</v>
      </c>
      <c r="K2197" s="29">
        <f t="shared" si="141"/>
        <v>0</v>
      </c>
      <c r="L2197" s="24">
        <f t="shared" si="142"/>
        <v>1</v>
      </c>
      <c r="M2197" s="24" t="str">
        <f>VLOOKUP(L2197,mês!A:B,2,0)</f>
        <v>Janeiro</v>
      </c>
      <c r="N2197" s="24" t="e">
        <f t="shared" si="143"/>
        <v>#VALUE!</v>
      </c>
    </row>
    <row r="2198" spans="10:14" ht="57" customHeight="1" x14ac:dyDescent="0.2">
      <c r="J2198" s="29">
        <f t="shared" si="140"/>
        <v>0</v>
      </c>
      <c r="K2198" s="29">
        <f t="shared" si="141"/>
        <v>0</v>
      </c>
      <c r="L2198" s="24">
        <f t="shared" si="142"/>
        <v>1</v>
      </c>
      <c r="M2198" s="24" t="str">
        <f>VLOOKUP(L2198,mês!A:B,2,0)</f>
        <v>Janeiro</v>
      </c>
      <c r="N2198" s="24" t="e">
        <f t="shared" si="143"/>
        <v>#VALUE!</v>
      </c>
    </row>
    <row r="2199" spans="10:14" ht="57" customHeight="1" x14ac:dyDescent="0.2">
      <c r="J2199" s="29">
        <f t="shared" si="140"/>
        <v>0</v>
      </c>
      <c r="K2199" s="29">
        <f t="shared" si="141"/>
        <v>0</v>
      </c>
      <c r="L2199" s="24">
        <f t="shared" si="142"/>
        <v>1</v>
      </c>
      <c r="M2199" s="24" t="str">
        <f>VLOOKUP(L2199,mês!A:B,2,0)</f>
        <v>Janeiro</v>
      </c>
      <c r="N2199" s="24" t="e">
        <f t="shared" si="143"/>
        <v>#VALUE!</v>
      </c>
    </row>
    <row r="2200" spans="10:14" ht="57" customHeight="1" x14ac:dyDescent="0.2">
      <c r="J2200" s="29">
        <f t="shared" si="140"/>
        <v>0</v>
      </c>
      <c r="K2200" s="29">
        <f t="shared" si="141"/>
        <v>0</v>
      </c>
      <c r="L2200" s="24">
        <f t="shared" si="142"/>
        <v>1</v>
      </c>
      <c r="M2200" s="24" t="str">
        <f>VLOOKUP(L2200,mês!A:B,2,0)</f>
        <v>Janeiro</v>
      </c>
      <c r="N2200" s="24" t="e">
        <f t="shared" si="143"/>
        <v>#VALUE!</v>
      </c>
    </row>
    <row r="2201" spans="10:14" ht="57" customHeight="1" x14ac:dyDescent="0.2">
      <c r="J2201" s="29">
        <f t="shared" si="140"/>
        <v>0</v>
      </c>
      <c r="K2201" s="29">
        <f t="shared" si="141"/>
        <v>0</v>
      </c>
      <c r="L2201" s="24">
        <f t="shared" si="142"/>
        <v>1</v>
      </c>
      <c r="M2201" s="24" t="str">
        <f>VLOOKUP(L2201,mês!A:B,2,0)</f>
        <v>Janeiro</v>
      </c>
      <c r="N2201" s="24" t="e">
        <f t="shared" si="143"/>
        <v>#VALUE!</v>
      </c>
    </row>
    <row r="2202" spans="10:14" ht="57" customHeight="1" x14ac:dyDescent="0.2">
      <c r="J2202" s="29">
        <f t="shared" si="140"/>
        <v>0</v>
      </c>
      <c r="K2202" s="29">
        <f t="shared" si="141"/>
        <v>0</v>
      </c>
      <c r="L2202" s="24">
        <f t="shared" si="142"/>
        <v>1</v>
      </c>
      <c r="M2202" s="24" t="str">
        <f>VLOOKUP(L2202,mês!A:B,2,0)</f>
        <v>Janeiro</v>
      </c>
      <c r="N2202" s="24" t="e">
        <f t="shared" si="143"/>
        <v>#VALUE!</v>
      </c>
    </row>
    <row r="2203" spans="10:14" ht="57" customHeight="1" x14ac:dyDescent="0.2">
      <c r="J2203" s="29">
        <f t="shared" si="140"/>
        <v>0</v>
      </c>
      <c r="K2203" s="29">
        <f t="shared" si="141"/>
        <v>0</v>
      </c>
      <c r="L2203" s="24">
        <f t="shared" si="142"/>
        <v>1</v>
      </c>
      <c r="M2203" s="24" t="str">
        <f>VLOOKUP(L2203,mês!A:B,2,0)</f>
        <v>Janeiro</v>
      </c>
      <c r="N2203" s="24" t="e">
        <f t="shared" si="143"/>
        <v>#VALUE!</v>
      </c>
    </row>
    <row r="2204" spans="10:14" ht="57" customHeight="1" x14ac:dyDescent="0.2">
      <c r="J2204" s="29">
        <f t="shared" si="140"/>
        <v>0</v>
      </c>
      <c r="K2204" s="29">
        <f t="shared" si="141"/>
        <v>0</v>
      </c>
      <c r="L2204" s="24">
        <f t="shared" si="142"/>
        <v>1</v>
      </c>
      <c r="M2204" s="24" t="str">
        <f>VLOOKUP(L2204,mês!A:B,2,0)</f>
        <v>Janeiro</v>
      </c>
      <c r="N2204" s="24" t="e">
        <f t="shared" si="143"/>
        <v>#VALUE!</v>
      </c>
    </row>
    <row r="2205" spans="10:14" ht="57" customHeight="1" x14ac:dyDescent="0.2">
      <c r="J2205" s="29">
        <f t="shared" si="140"/>
        <v>0</v>
      </c>
      <c r="K2205" s="29">
        <f t="shared" si="141"/>
        <v>0</v>
      </c>
      <c r="L2205" s="24">
        <f t="shared" si="142"/>
        <v>1</v>
      </c>
      <c r="M2205" s="24" t="str">
        <f>VLOOKUP(L2205,mês!A:B,2,0)</f>
        <v>Janeiro</v>
      </c>
      <c r="N2205" s="24" t="e">
        <f t="shared" si="143"/>
        <v>#VALUE!</v>
      </c>
    </row>
    <row r="2206" spans="10:14" ht="57" customHeight="1" x14ac:dyDescent="0.2">
      <c r="J2206" s="29">
        <f t="shared" si="140"/>
        <v>0</v>
      </c>
      <c r="K2206" s="29">
        <f t="shared" si="141"/>
        <v>0</v>
      </c>
      <c r="L2206" s="24">
        <f t="shared" si="142"/>
        <v>1</v>
      </c>
      <c r="M2206" s="24" t="str">
        <f>VLOOKUP(L2206,mês!A:B,2,0)</f>
        <v>Janeiro</v>
      </c>
      <c r="N2206" s="24" t="e">
        <f t="shared" si="143"/>
        <v>#VALUE!</v>
      </c>
    </row>
    <row r="2207" spans="10:14" ht="57" customHeight="1" x14ac:dyDescent="0.2">
      <c r="J2207" s="29">
        <f t="shared" si="140"/>
        <v>0</v>
      </c>
      <c r="K2207" s="29">
        <f t="shared" si="141"/>
        <v>0</v>
      </c>
      <c r="L2207" s="24">
        <f t="shared" si="142"/>
        <v>1</v>
      </c>
      <c r="M2207" s="24" t="str">
        <f>VLOOKUP(L2207,mês!A:B,2,0)</f>
        <v>Janeiro</v>
      </c>
      <c r="N2207" s="24" t="e">
        <f t="shared" si="143"/>
        <v>#VALUE!</v>
      </c>
    </row>
    <row r="2208" spans="10:14" ht="57" customHeight="1" x14ac:dyDescent="0.2">
      <c r="J2208" s="29">
        <f t="shared" si="140"/>
        <v>0</v>
      </c>
      <c r="K2208" s="29">
        <f t="shared" si="141"/>
        <v>0</v>
      </c>
      <c r="L2208" s="24">
        <f t="shared" si="142"/>
        <v>1</v>
      </c>
      <c r="M2208" s="24" t="str">
        <f>VLOOKUP(L2208,mês!A:B,2,0)</f>
        <v>Janeiro</v>
      </c>
      <c r="N2208" s="24" t="e">
        <f t="shared" si="143"/>
        <v>#VALUE!</v>
      </c>
    </row>
    <row r="2209" spans="10:14" ht="57" customHeight="1" x14ac:dyDescent="0.2">
      <c r="J2209" s="29">
        <f t="shared" si="140"/>
        <v>0</v>
      </c>
      <c r="K2209" s="29">
        <f t="shared" si="141"/>
        <v>0</v>
      </c>
      <c r="L2209" s="24">
        <f t="shared" si="142"/>
        <v>1</v>
      </c>
      <c r="M2209" s="24" t="str">
        <f>VLOOKUP(L2209,mês!A:B,2,0)</f>
        <v>Janeiro</v>
      </c>
      <c r="N2209" s="24" t="e">
        <f t="shared" si="143"/>
        <v>#VALUE!</v>
      </c>
    </row>
    <row r="2210" spans="10:14" ht="57" customHeight="1" x14ac:dyDescent="0.2">
      <c r="J2210" s="29">
        <f t="shared" si="140"/>
        <v>0</v>
      </c>
      <c r="K2210" s="29">
        <f t="shared" si="141"/>
        <v>0</v>
      </c>
      <c r="L2210" s="24">
        <f t="shared" si="142"/>
        <v>1</v>
      </c>
      <c r="M2210" s="24" t="str">
        <f>VLOOKUP(L2210,mês!A:B,2,0)</f>
        <v>Janeiro</v>
      </c>
      <c r="N2210" s="24" t="e">
        <f t="shared" si="143"/>
        <v>#VALUE!</v>
      </c>
    </row>
    <row r="2211" spans="10:14" ht="57" customHeight="1" x14ac:dyDescent="0.2">
      <c r="J2211" s="29">
        <f t="shared" si="140"/>
        <v>0</v>
      </c>
      <c r="K2211" s="29">
        <f t="shared" si="141"/>
        <v>0</v>
      </c>
      <c r="L2211" s="24">
        <f t="shared" si="142"/>
        <v>1</v>
      </c>
      <c r="M2211" s="24" t="str">
        <f>VLOOKUP(L2211,mês!A:B,2,0)</f>
        <v>Janeiro</v>
      </c>
      <c r="N2211" s="24" t="e">
        <f t="shared" si="143"/>
        <v>#VALUE!</v>
      </c>
    </row>
    <row r="2212" spans="10:14" ht="57" customHeight="1" x14ac:dyDescent="0.2">
      <c r="J2212" s="29">
        <f t="shared" si="140"/>
        <v>0</v>
      </c>
      <c r="K2212" s="29">
        <f t="shared" si="141"/>
        <v>0</v>
      </c>
      <c r="L2212" s="24">
        <f t="shared" si="142"/>
        <v>1</v>
      </c>
      <c r="M2212" s="24" t="str">
        <f>VLOOKUP(L2212,mês!A:B,2,0)</f>
        <v>Janeiro</v>
      </c>
      <c r="N2212" s="24" t="e">
        <f t="shared" si="143"/>
        <v>#VALUE!</v>
      </c>
    </row>
    <row r="2213" spans="10:14" ht="57" customHeight="1" x14ac:dyDescent="0.2">
      <c r="J2213" s="29">
        <f t="shared" si="140"/>
        <v>0</v>
      </c>
      <c r="K2213" s="29">
        <f t="shared" si="141"/>
        <v>0</v>
      </c>
      <c r="L2213" s="24">
        <f t="shared" si="142"/>
        <v>1</v>
      </c>
      <c r="M2213" s="24" t="str">
        <f>VLOOKUP(L2213,mês!A:B,2,0)</f>
        <v>Janeiro</v>
      </c>
      <c r="N2213" s="24" t="e">
        <f t="shared" si="143"/>
        <v>#VALUE!</v>
      </c>
    </row>
    <row r="2214" spans="10:14" ht="57" customHeight="1" x14ac:dyDescent="0.2">
      <c r="J2214" s="29">
        <f t="shared" si="140"/>
        <v>0</v>
      </c>
      <c r="K2214" s="29">
        <f t="shared" si="141"/>
        <v>0</v>
      </c>
      <c r="L2214" s="24">
        <f t="shared" si="142"/>
        <v>1</v>
      </c>
      <c r="M2214" s="24" t="str">
        <f>VLOOKUP(L2214,mês!A:B,2,0)</f>
        <v>Janeiro</v>
      </c>
      <c r="N2214" s="24" t="e">
        <f t="shared" si="143"/>
        <v>#VALUE!</v>
      </c>
    </row>
    <row r="2215" spans="10:14" ht="57" customHeight="1" x14ac:dyDescent="0.2">
      <c r="J2215" s="29">
        <f t="shared" si="140"/>
        <v>0</v>
      </c>
      <c r="K2215" s="29">
        <f t="shared" si="141"/>
        <v>0</v>
      </c>
      <c r="L2215" s="24">
        <f t="shared" si="142"/>
        <v>1</v>
      </c>
      <c r="M2215" s="24" t="str">
        <f>VLOOKUP(L2215,mês!A:B,2,0)</f>
        <v>Janeiro</v>
      </c>
      <c r="N2215" s="24" t="e">
        <f t="shared" si="143"/>
        <v>#VALUE!</v>
      </c>
    </row>
    <row r="2216" spans="10:14" ht="57" customHeight="1" x14ac:dyDescent="0.2">
      <c r="J2216" s="29">
        <f t="shared" ref="J2216:J2279" si="144">IF(G2216="Não",0,H2216)</f>
        <v>0</v>
      </c>
      <c r="K2216" s="29">
        <f t="shared" ref="K2216:K2279" si="145">IF(G2216="Não",H2216,0)</f>
        <v>0</v>
      </c>
      <c r="L2216" s="24">
        <f t="shared" ref="L2216:L2279" si="146">MONTH(B2216)</f>
        <v>1</v>
      </c>
      <c r="M2216" s="24" t="str">
        <f>VLOOKUP(L2216,mês!A:B,2,0)</f>
        <v>Janeiro</v>
      </c>
      <c r="N2216" s="24" t="e">
        <f t="shared" ref="N2216:N2279" si="147">LEFT(A2216,SEARCH("-",A2216)-1)</f>
        <v>#VALUE!</v>
      </c>
    </row>
    <row r="2217" spans="10:14" ht="57" customHeight="1" x14ac:dyDescent="0.2">
      <c r="J2217" s="29">
        <f t="shared" si="144"/>
        <v>0</v>
      </c>
      <c r="K2217" s="29">
        <f t="shared" si="145"/>
        <v>0</v>
      </c>
      <c r="L2217" s="24">
        <f t="shared" si="146"/>
        <v>1</v>
      </c>
      <c r="M2217" s="24" t="str">
        <f>VLOOKUP(L2217,mês!A:B,2,0)</f>
        <v>Janeiro</v>
      </c>
      <c r="N2217" s="24" t="e">
        <f t="shared" si="147"/>
        <v>#VALUE!</v>
      </c>
    </row>
    <row r="2218" spans="10:14" ht="57" customHeight="1" x14ac:dyDescent="0.2">
      <c r="J2218" s="29">
        <f t="shared" si="144"/>
        <v>0</v>
      </c>
      <c r="K2218" s="29">
        <f t="shared" si="145"/>
        <v>0</v>
      </c>
      <c r="L2218" s="24">
        <f t="shared" si="146"/>
        <v>1</v>
      </c>
      <c r="M2218" s="24" t="str">
        <f>VLOOKUP(L2218,mês!A:B,2,0)</f>
        <v>Janeiro</v>
      </c>
      <c r="N2218" s="24" t="e">
        <f t="shared" si="147"/>
        <v>#VALUE!</v>
      </c>
    </row>
    <row r="2219" spans="10:14" ht="57" customHeight="1" x14ac:dyDescent="0.2">
      <c r="J2219" s="29">
        <f t="shared" si="144"/>
        <v>0</v>
      </c>
      <c r="K2219" s="29">
        <f t="shared" si="145"/>
        <v>0</v>
      </c>
      <c r="L2219" s="24">
        <f t="shared" si="146"/>
        <v>1</v>
      </c>
      <c r="M2219" s="24" t="str">
        <f>VLOOKUP(L2219,mês!A:B,2,0)</f>
        <v>Janeiro</v>
      </c>
      <c r="N2219" s="24" t="e">
        <f t="shared" si="147"/>
        <v>#VALUE!</v>
      </c>
    </row>
    <row r="2220" spans="10:14" ht="57" customHeight="1" x14ac:dyDescent="0.2">
      <c r="J2220" s="29">
        <f t="shared" si="144"/>
        <v>0</v>
      </c>
      <c r="K2220" s="29">
        <f t="shared" si="145"/>
        <v>0</v>
      </c>
      <c r="L2220" s="24">
        <f t="shared" si="146"/>
        <v>1</v>
      </c>
      <c r="M2220" s="24" t="str">
        <f>VLOOKUP(L2220,mês!A:B,2,0)</f>
        <v>Janeiro</v>
      </c>
      <c r="N2220" s="24" t="e">
        <f t="shared" si="147"/>
        <v>#VALUE!</v>
      </c>
    </row>
    <row r="2221" spans="10:14" ht="57" customHeight="1" x14ac:dyDescent="0.2">
      <c r="J2221" s="29">
        <f t="shared" si="144"/>
        <v>0</v>
      </c>
      <c r="K2221" s="29">
        <f t="shared" si="145"/>
        <v>0</v>
      </c>
      <c r="L2221" s="24">
        <f t="shared" si="146"/>
        <v>1</v>
      </c>
      <c r="M2221" s="24" t="str">
        <f>VLOOKUP(L2221,mês!A:B,2,0)</f>
        <v>Janeiro</v>
      </c>
      <c r="N2221" s="24" t="e">
        <f t="shared" si="147"/>
        <v>#VALUE!</v>
      </c>
    </row>
    <row r="2222" spans="10:14" ht="57" customHeight="1" x14ac:dyDescent="0.2">
      <c r="J2222" s="29">
        <f t="shared" si="144"/>
        <v>0</v>
      </c>
      <c r="K2222" s="29">
        <f t="shared" si="145"/>
        <v>0</v>
      </c>
      <c r="L2222" s="24">
        <f t="shared" si="146"/>
        <v>1</v>
      </c>
      <c r="M2222" s="24" t="str">
        <f>VLOOKUP(L2222,mês!A:B,2,0)</f>
        <v>Janeiro</v>
      </c>
      <c r="N2222" s="24" t="e">
        <f t="shared" si="147"/>
        <v>#VALUE!</v>
      </c>
    </row>
    <row r="2223" spans="10:14" ht="57" customHeight="1" x14ac:dyDescent="0.2">
      <c r="J2223" s="29">
        <f t="shared" si="144"/>
        <v>0</v>
      </c>
      <c r="K2223" s="29">
        <f t="shared" si="145"/>
        <v>0</v>
      </c>
      <c r="L2223" s="24">
        <f t="shared" si="146"/>
        <v>1</v>
      </c>
      <c r="M2223" s="24" t="str">
        <f>VLOOKUP(L2223,mês!A:B,2,0)</f>
        <v>Janeiro</v>
      </c>
      <c r="N2223" s="24" t="e">
        <f t="shared" si="147"/>
        <v>#VALUE!</v>
      </c>
    </row>
    <row r="2224" spans="10:14" ht="57" customHeight="1" x14ac:dyDescent="0.2">
      <c r="J2224" s="29">
        <f t="shared" si="144"/>
        <v>0</v>
      </c>
      <c r="K2224" s="29">
        <f t="shared" si="145"/>
        <v>0</v>
      </c>
      <c r="L2224" s="24">
        <f t="shared" si="146"/>
        <v>1</v>
      </c>
      <c r="M2224" s="24" t="str">
        <f>VLOOKUP(L2224,mês!A:B,2,0)</f>
        <v>Janeiro</v>
      </c>
      <c r="N2224" s="24" t="e">
        <f t="shared" si="147"/>
        <v>#VALUE!</v>
      </c>
    </row>
    <row r="2225" spans="10:14" ht="57" customHeight="1" x14ac:dyDescent="0.2">
      <c r="J2225" s="29">
        <f t="shared" si="144"/>
        <v>0</v>
      </c>
      <c r="K2225" s="29">
        <f t="shared" si="145"/>
        <v>0</v>
      </c>
      <c r="L2225" s="24">
        <f t="shared" si="146"/>
        <v>1</v>
      </c>
      <c r="M2225" s="24" t="str">
        <f>VLOOKUP(L2225,mês!A:B,2,0)</f>
        <v>Janeiro</v>
      </c>
      <c r="N2225" s="24" t="e">
        <f t="shared" si="147"/>
        <v>#VALUE!</v>
      </c>
    </row>
    <row r="2226" spans="10:14" ht="57" customHeight="1" x14ac:dyDescent="0.2">
      <c r="J2226" s="29">
        <f t="shared" si="144"/>
        <v>0</v>
      </c>
      <c r="K2226" s="29">
        <f t="shared" si="145"/>
        <v>0</v>
      </c>
      <c r="L2226" s="24">
        <f t="shared" si="146"/>
        <v>1</v>
      </c>
      <c r="M2226" s="24" t="str">
        <f>VLOOKUP(L2226,mês!A:B,2,0)</f>
        <v>Janeiro</v>
      </c>
      <c r="N2226" s="24" t="e">
        <f t="shared" si="147"/>
        <v>#VALUE!</v>
      </c>
    </row>
    <row r="2227" spans="10:14" ht="57" customHeight="1" x14ac:dyDescent="0.2">
      <c r="J2227" s="29">
        <f t="shared" si="144"/>
        <v>0</v>
      </c>
      <c r="K2227" s="29">
        <f t="shared" si="145"/>
        <v>0</v>
      </c>
      <c r="L2227" s="24">
        <f t="shared" si="146"/>
        <v>1</v>
      </c>
      <c r="M2227" s="24" t="str">
        <f>VLOOKUP(L2227,mês!A:B,2,0)</f>
        <v>Janeiro</v>
      </c>
      <c r="N2227" s="24" t="e">
        <f t="shared" si="147"/>
        <v>#VALUE!</v>
      </c>
    </row>
    <row r="2228" spans="10:14" ht="57" customHeight="1" x14ac:dyDescent="0.2">
      <c r="J2228" s="29">
        <f t="shared" si="144"/>
        <v>0</v>
      </c>
      <c r="K2228" s="29">
        <f t="shared" si="145"/>
        <v>0</v>
      </c>
      <c r="L2228" s="24">
        <f t="shared" si="146"/>
        <v>1</v>
      </c>
      <c r="M2228" s="24" t="str">
        <f>VLOOKUP(L2228,mês!A:B,2,0)</f>
        <v>Janeiro</v>
      </c>
      <c r="N2228" s="24" t="e">
        <f t="shared" si="147"/>
        <v>#VALUE!</v>
      </c>
    </row>
    <row r="2229" spans="10:14" ht="57" customHeight="1" x14ac:dyDescent="0.2">
      <c r="J2229" s="29">
        <f t="shared" si="144"/>
        <v>0</v>
      </c>
      <c r="K2229" s="29">
        <f t="shared" si="145"/>
        <v>0</v>
      </c>
      <c r="L2229" s="24">
        <f t="shared" si="146"/>
        <v>1</v>
      </c>
      <c r="M2229" s="24" t="str">
        <f>VLOOKUP(L2229,mês!A:B,2,0)</f>
        <v>Janeiro</v>
      </c>
      <c r="N2229" s="24" t="e">
        <f t="shared" si="147"/>
        <v>#VALUE!</v>
      </c>
    </row>
    <row r="2230" spans="10:14" ht="57" customHeight="1" x14ac:dyDescent="0.2">
      <c r="J2230" s="29">
        <f t="shared" si="144"/>
        <v>0</v>
      </c>
      <c r="K2230" s="29">
        <f t="shared" si="145"/>
        <v>0</v>
      </c>
      <c r="L2230" s="24">
        <f t="shared" si="146"/>
        <v>1</v>
      </c>
      <c r="M2230" s="24" t="str">
        <f>VLOOKUP(L2230,mês!A:B,2,0)</f>
        <v>Janeiro</v>
      </c>
      <c r="N2230" s="24" t="e">
        <f t="shared" si="147"/>
        <v>#VALUE!</v>
      </c>
    </row>
    <row r="2231" spans="10:14" ht="57" customHeight="1" x14ac:dyDescent="0.2">
      <c r="J2231" s="29">
        <f t="shared" si="144"/>
        <v>0</v>
      </c>
      <c r="K2231" s="29">
        <f t="shared" si="145"/>
        <v>0</v>
      </c>
      <c r="L2231" s="24">
        <f t="shared" si="146"/>
        <v>1</v>
      </c>
      <c r="M2231" s="24" t="str">
        <f>VLOOKUP(L2231,mês!A:B,2,0)</f>
        <v>Janeiro</v>
      </c>
      <c r="N2231" s="24" t="e">
        <f t="shared" si="147"/>
        <v>#VALUE!</v>
      </c>
    </row>
    <row r="2232" spans="10:14" ht="57" customHeight="1" x14ac:dyDescent="0.2">
      <c r="J2232" s="29">
        <f t="shared" si="144"/>
        <v>0</v>
      </c>
      <c r="K2232" s="29">
        <f t="shared" si="145"/>
        <v>0</v>
      </c>
      <c r="L2232" s="24">
        <f t="shared" si="146"/>
        <v>1</v>
      </c>
      <c r="M2232" s="24" t="str">
        <f>VLOOKUP(L2232,mês!A:B,2,0)</f>
        <v>Janeiro</v>
      </c>
      <c r="N2232" s="24" t="e">
        <f t="shared" si="147"/>
        <v>#VALUE!</v>
      </c>
    </row>
    <row r="2233" spans="10:14" ht="57" customHeight="1" x14ac:dyDescent="0.2">
      <c r="J2233" s="29">
        <f t="shared" si="144"/>
        <v>0</v>
      </c>
      <c r="K2233" s="29">
        <f t="shared" si="145"/>
        <v>0</v>
      </c>
      <c r="L2233" s="24">
        <f t="shared" si="146"/>
        <v>1</v>
      </c>
      <c r="M2233" s="24" t="str">
        <f>VLOOKUP(L2233,mês!A:B,2,0)</f>
        <v>Janeiro</v>
      </c>
      <c r="N2233" s="24" t="e">
        <f t="shared" si="147"/>
        <v>#VALUE!</v>
      </c>
    </row>
    <row r="2234" spans="10:14" ht="57" customHeight="1" x14ac:dyDescent="0.2">
      <c r="J2234" s="29">
        <f t="shared" si="144"/>
        <v>0</v>
      </c>
      <c r="K2234" s="29">
        <f t="shared" si="145"/>
        <v>0</v>
      </c>
      <c r="L2234" s="24">
        <f t="shared" si="146"/>
        <v>1</v>
      </c>
      <c r="M2234" s="24" t="str">
        <f>VLOOKUP(L2234,mês!A:B,2,0)</f>
        <v>Janeiro</v>
      </c>
      <c r="N2234" s="24" t="e">
        <f t="shared" si="147"/>
        <v>#VALUE!</v>
      </c>
    </row>
    <row r="2235" spans="10:14" ht="57" customHeight="1" x14ac:dyDescent="0.2">
      <c r="J2235" s="29">
        <f t="shared" si="144"/>
        <v>0</v>
      </c>
      <c r="K2235" s="29">
        <f t="shared" si="145"/>
        <v>0</v>
      </c>
      <c r="L2235" s="24">
        <f t="shared" si="146"/>
        <v>1</v>
      </c>
      <c r="M2235" s="24" t="str">
        <f>VLOOKUP(L2235,mês!A:B,2,0)</f>
        <v>Janeiro</v>
      </c>
      <c r="N2235" s="24" t="e">
        <f t="shared" si="147"/>
        <v>#VALUE!</v>
      </c>
    </row>
    <row r="2236" spans="10:14" ht="57" customHeight="1" x14ac:dyDescent="0.2">
      <c r="J2236" s="29">
        <f t="shared" si="144"/>
        <v>0</v>
      </c>
      <c r="K2236" s="29">
        <f t="shared" si="145"/>
        <v>0</v>
      </c>
      <c r="L2236" s="24">
        <f t="shared" si="146"/>
        <v>1</v>
      </c>
      <c r="M2236" s="24" t="str">
        <f>VLOOKUP(L2236,mês!A:B,2,0)</f>
        <v>Janeiro</v>
      </c>
      <c r="N2236" s="24" t="e">
        <f t="shared" si="147"/>
        <v>#VALUE!</v>
      </c>
    </row>
    <row r="2237" spans="10:14" ht="57" customHeight="1" x14ac:dyDescent="0.2">
      <c r="J2237" s="29">
        <f t="shared" si="144"/>
        <v>0</v>
      </c>
      <c r="K2237" s="29">
        <f t="shared" si="145"/>
        <v>0</v>
      </c>
      <c r="L2237" s="24">
        <f t="shared" si="146"/>
        <v>1</v>
      </c>
      <c r="M2237" s="24" t="str">
        <f>VLOOKUP(L2237,mês!A:B,2,0)</f>
        <v>Janeiro</v>
      </c>
      <c r="N2237" s="24" t="e">
        <f t="shared" si="147"/>
        <v>#VALUE!</v>
      </c>
    </row>
    <row r="2238" spans="10:14" ht="57" customHeight="1" x14ac:dyDescent="0.2">
      <c r="J2238" s="29">
        <f t="shared" si="144"/>
        <v>0</v>
      </c>
      <c r="K2238" s="29">
        <f t="shared" si="145"/>
        <v>0</v>
      </c>
      <c r="L2238" s="24">
        <f t="shared" si="146"/>
        <v>1</v>
      </c>
      <c r="M2238" s="24" t="str">
        <f>VLOOKUP(L2238,mês!A:B,2,0)</f>
        <v>Janeiro</v>
      </c>
      <c r="N2238" s="24" t="e">
        <f t="shared" si="147"/>
        <v>#VALUE!</v>
      </c>
    </row>
    <row r="2239" spans="10:14" ht="57" customHeight="1" x14ac:dyDescent="0.2">
      <c r="J2239" s="29">
        <f t="shared" si="144"/>
        <v>0</v>
      </c>
      <c r="K2239" s="29">
        <f t="shared" si="145"/>
        <v>0</v>
      </c>
      <c r="L2239" s="24">
        <f t="shared" si="146"/>
        <v>1</v>
      </c>
      <c r="M2239" s="24" t="str">
        <f>VLOOKUP(L2239,mês!A:B,2,0)</f>
        <v>Janeiro</v>
      </c>
      <c r="N2239" s="24" t="e">
        <f t="shared" si="147"/>
        <v>#VALUE!</v>
      </c>
    </row>
    <row r="2240" spans="10:14" ht="57" customHeight="1" x14ac:dyDescent="0.2">
      <c r="J2240" s="29">
        <f t="shared" si="144"/>
        <v>0</v>
      </c>
      <c r="K2240" s="29">
        <f t="shared" si="145"/>
        <v>0</v>
      </c>
      <c r="L2240" s="24">
        <f t="shared" si="146"/>
        <v>1</v>
      </c>
      <c r="M2240" s="24" t="str">
        <f>VLOOKUP(L2240,mês!A:B,2,0)</f>
        <v>Janeiro</v>
      </c>
      <c r="N2240" s="24" t="e">
        <f t="shared" si="147"/>
        <v>#VALUE!</v>
      </c>
    </row>
    <row r="2241" spans="10:14" ht="57" customHeight="1" x14ac:dyDescent="0.2">
      <c r="J2241" s="29">
        <f t="shared" si="144"/>
        <v>0</v>
      </c>
      <c r="K2241" s="29">
        <f t="shared" si="145"/>
        <v>0</v>
      </c>
      <c r="L2241" s="24">
        <f t="shared" si="146"/>
        <v>1</v>
      </c>
      <c r="M2241" s="24" t="str">
        <f>VLOOKUP(L2241,mês!A:B,2,0)</f>
        <v>Janeiro</v>
      </c>
      <c r="N2241" s="24" t="e">
        <f t="shared" si="147"/>
        <v>#VALUE!</v>
      </c>
    </row>
    <row r="2242" spans="10:14" ht="57" customHeight="1" x14ac:dyDescent="0.2">
      <c r="J2242" s="29">
        <f t="shared" si="144"/>
        <v>0</v>
      </c>
      <c r="K2242" s="29">
        <f t="shared" si="145"/>
        <v>0</v>
      </c>
      <c r="L2242" s="24">
        <f t="shared" si="146"/>
        <v>1</v>
      </c>
      <c r="M2242" s="24" t="str">
        <f>VLOOKUP(L2242,mês!A:B,2,0)</f>
        <v>Janeiro</v>
      </c>
      <c r="N2242" s="24" t="e">
        <f t="shared" si="147"/>
        <v>#VALUE!</v>
      </c>
    </row>
    <row r="2243" spans="10:14" ht="57" customHeight="1" x14ac:dyDescent="0.2">
      <c r="J2243" s="29">
        <f t="shared" si="144"/>
        <v>0</v>
      </c>
      <c r="K2243" s="29">
        <f t="shared" si="145"/>
        <v>0</v>
      </c>
      <c r="L2243" s="24">
        <f t="shared" si="146"/>
        <v>1</v>
      </c>
      <c r="M2243" s="24" t="str">
        <f>VLOOKUP(L2243,mês!A:B,2,0)</f>
        <v>Janeiro</v>
      </c>
      <c r="N2243" s="24" t="e">
        <f t="shared" si="147"/>
        <v>#VALUE!</v>
      </c>
    </row>
    <row r="2244" spans="10:14" ht="57" customHeight="1" x14ac:dyDescent="0.2">
      <c r="J2244" s="29">
        <f t="shared" si="144"/>
        <v>0</v>
      </c>
      <c r="K2244" s="29">
        <f t="shared" si="145"/>
        <v>0</v>
      </c>
      <c r="L2244" s="24">
        <f t="shared" si="146"/>
        <v>1</v>
      </c>
      <c r="M2244" s="24" t="str">
        <f>VLOOKUP(L2244,mês!A:B,2,0)</f>
        <v>Janeiro</v>
      </c>
      <c r="N2244" s="24" t="e">
        <f t="shared" si="147"/>
        <v>#VALUE!</v>
      </c>
    </row>
    <row r="2245" spans="10:14" ht="57" customHeight="1" x14ac:dyDescent="0.2">
      <c r="J2245" s="29">
        <f t="shared" si="144"/>
        <v>0</v>
      </c>
      <c r="K2245" s="29">
        <f t="shared" si="145"/>
        <v>0</v>
      </c>
      <c r="L2245" s="24">
        <f t="shared" si="146"/>
        <v>1</v>
      </c>
      <c r="M2245" s="24" t="str">
        <f>VLOOKUP(L2245,mês!A:B,2,0)</f>
        <v>Janeiro</v>
      </c>
      <c r="N2245" s="24" t="e">
        <f t="shared" si="147"/>
        <v>#VALUE!</v>
      </c>
    </row>
    <row r="2246" spans="10:14" ht="57" customHeight="1" x14ac:dyDescent="0.2">
      <c r="J2246" s="29">
        <f t="shared" si="144"/>
        <v>0</v>
      </c>
      <c r="K2246" s="29">
        <f t="shared" si="145"/>
        <v>0</v>
      </c>
      <c r="L2246" s="24">
        <f t="shared" si="146"/>
        <v>1</v>
      </c>
      <c r="M2246" s="24" t="str">
        <f>VLOOKUP(L2246,mês!A:B,2,0)</f>
        <v>Janeiro</v>
      </c>
      <c r="N2246" s="24" t="e">
        <f t="shared" si="147"/>
        <v>#VALUE!</v>
      </c>
    </row>
    <row r="2247" spans="10:14" ht="57" customHeight="1" x14ac:dyDescent="0.2">
      <c r="J2247" s="29">
        <f t="shared" si="144"/>
        <v>0</v>
      </c>
      <c r="K2247" s="29">
        <f t="shared" si="145"/>
        <v>0</v>
      </c>
      <c r="L2247" s="24">
        <f t="shared" si="146"/>
        <v>1</v>
      </c>
      <c r="M2247" s="24" t="str">
        <f>VLOOKUP(L2247,mês!A:B,2,0)</f>
        <v>Janeiro</v>
      </c>
      <c r="N2247" s="24" t="e">
        <f t="shared" si="147"/>
        <v>#VALUE!</v>
      </c>
    </row>
    <row r="2248" spans="10:14" ht="57" customHeight="1" x14ac:dyDescent="0.2">
      <c r="J2248" s="29">
        <f t="shared" si="144"/>
        <v>0</v>
      </c>
      <c r="K2248" s="29">
        <f t="shared" si="145"/>
        <v>0</v>
      </c>
      <c r="L2248" s="24">
        <f t="shared" si="146"/>
        <v>1</v>
      </c>
      <c r="M2248" s="24" t="str">
        <f>VLOOKUP(L2248,mês!A:B,2,0)</f>
        <v>Janeiro</v>
      </c>
      <c r="N2248" s="24" t="e">
        <f t="shared" si="147"/>
        <v>#VALUE!</v>
      </c>
    </row>
    <row r="2249" spans="10:14" ht="57" customHeight="1" x14ac:dyDescent="0.2">
      <c r="J2249" s="29">
        <f t="shared" si="144"/>
        <v>0</v>
      </c>
      <c r="K2249" s="29">
        <f t="shared" si="145"/>
        <v>0</v>
      </c>
      <c r="L2249" s="24">
        <f t="shared" si="146"/>
        <v>1</v>
      </c>
      <c r="M2249" s="24" t="str">
        <f>VLOOKUP(L2249,mês!A:B,2,0)</f>
        <v>Janeiro</v>
      </c>
      <c r="N2249" s="24" t="e">
        <f t="shared" si="147"/>
        <v>#VALUE!</v>
      </c>
    </row>
    <row r="2250" spans="10:14" ht="57" customHeight="1" x14ac:dyDescent="0.2">
      <c r="J2250" s="29">
        <f t="shared" si="144"/>
        <v>0</v>
      </c>
      <c r="K2250" s="29">
        <f t="shared" si="145"/>
        <v>0</v>
      </c>
      <c r="L2250" s="24">
        <f t="shared" si="146"/>
        <v>1</v>
      </c>
      <c r="M2250" s="24" t="str">
        <f>VLOOKUP(L2250,mês!A:B,2,0)</f>
        <v>Janeiro</v>
      </c>
      <c r="N2250" s="24" t="e">
        <f t="shared" si="147"/>
        <v>#VALUE!</v>
      </c>
    </row>
    <row r="2251" spans="10:14" ht="57" customHeight="1" x14ac:dyDescent="0.2">
      <c r="J2251" s="29">
        <f t="shared" si="144"/>
        <v>0</v>
      </c>
      <c r="K2251" s="29">
        <f t="shared" si="145"/>
        <v>0</v>
      </c>
      <c r="L2251" s="24">
        <f t="shared" si="146"/>
        <v>1</v>
      </c>
      <c r="M2251" s="24" t="str">
        <f>VLOOKUP(L2251,mês!A:B,2,0)</f>
        <v>Janeiro</v>
      </c>
      <c r="N2251" s="24" t="e">
        <f t="shared" si="147"/>
        <v>#VALUE!</v>
      </c>
    </row>
    <row r="2252" spans="10:14" ht="57" customHeight="1" x14ac:dyDescent="0.2">
      <c r="J2252" s="29">
        <f t="shared" si="144"/>
        <v>0</v>
      </c>
      <c r="K2252" s="29">
        <f t="shared" si="145"/>
        <v>0</v>
      </c>
      <c r="L2252" s="24">
        <f t="shared" si="146"/>
        <v>1</v>
      </c>
      <c r="M2252" s="24" t="str">
        <f>VLOOKUP(L2252,mês!A:B,2,0)</f>
        <v>Janeiro</v>
      </c>
      <c r="N2252" s="24" t="e">
        <f t="shared" si="147"/>
        <v>#VALUE!</v>
      </c>
    </row>
    <row r="2253" spans="10:14" ht="57" customHeight="1" x14ac:dyDescent="0.2">
      <c r="J2253" s="29">
        <f t="shared" si="144"/>
        <v>0</v>
      </c>
      <c r="K2253" s="29">
        <f t="shared" si="145"/>
        <v>0</v>
      </c>
      <c r="L2253" s="24">
        <f t="shared" si="146"/>
        <v>1</v>
      </c>
      <c r="M2253" s="24" t="str">
        <f>VLOOKUP(L2253,mês!A:B,2,0)</f>
        <v>Janeiro</v>
      </c>
      <c r="N2253" s="24" t="e">
        <f t="shared" si="147"/>
        <v>#VALUE!</v>
      </c>
    </row>
    <row r="2254" spans="10:14" ht="57" customHeight="1" x14ac:dyDescent="0.2">
      <c r="J2254" s="29">
        <f t="shared" si="144"/>
        <v>0</v>
      </c>
      <c r="K2254" s="29">
        <f t="shared" si="145"/>
        <v>0</v>
      </c>
      <c r="L2254" s="24">
        <f t="shared" si="146"/>
        <v>1</v>
      </c>
      <c r="M2254" s="24" t="str">
        <f>VLOOKUP(L2254,mês!A:B,2,0)</f>
        <v>Janeiro</v>
      </c>
      <c r="N2254" s="24" t="e">
        <f t="shared" si="147"/>
        <v>#VALUE!</v>
      </c>
    </row>
    <row r="2255" spans="10:14" ht="57" customHeight="1" x14ac:dyDescent="0.2">
      <c r="J2255" s="29">
        <f t="shared" si="144"/>
        <v>0</v>
      </c>
      <c r="K2255" s="29">
        <f t="shared" si="145"/>
        <v>0</v>
      </c>
      <c r="L2255" s="24">
        <f t="shared" si="146"/>
        <v>1</v>
      </c>
      <c r="M2255" s="24" t="str">
        <f>VLOOKUP(L2255,mês!A:B,2,0)</f>
        <v>Janeiro</v>
      </c>
      <c r="N2255" s="24" t="e">
        <f t="shared" si="147"/>
        <v>#VALUE!</v>
      </c>
    </row>
    <row r="2256" spans="10:14" ht="57" customHeight="1" x14ac:dyDescent="0.2">
      <c r="J2256" s="29">
        <f t="shared" si="144"/>
        <v>0</v>
      </c>
      <c r="K2256" s="29">
        <f t="shared" si="145"/>
        <v>0</v>
      </c>
      <c r="L2256" s="24">
        <f t="shared" si="146"/>
        <v>1</v>
      </c>
      <c r="M2256" s="24" t="str">
        <f>VLOOKUP(L2256,mês!A:B,2,0)</f>
        <v>Janeiro</v>
      </c>
      <c r="N2256" s="24" t="e">
        <f t="shared" si="147"/>
        <v>#VALUE!</v>
      </c>
    </row>
    <row r="2257" spans="10:14" ht="57" customHeight="1" x14ac:dyDescent="0.2">
      <c r="J2257" s="29">
        <f t="shared" si="144"/>
        <v>0</v>
      </c>
      <c r="K2257" s="29">
        <f t="shared" si="145"/>
        <v>0</v>
      </c>
      <c r="L2257" s="24">
        <f t="shared" si="146"/>
        <v>1</v>
      </c>
      <c r="M2257" s="24" t="str">
        <f>VLOOKUP(L2257,mês!A:B,2,0)</f>
        <v>Janeiro</v>
      </c>
      <c r="N2257" s="24" t="e">
        <f t="shared" si="147"/>
        <v>#VALUE!</v>
      </c>
    </row>
    <row r="2258" spans="10:14" ht="57" customHeight="1" x14ac:dyDescent="0.2">
      <c r="J2258" s="29">
        <f t="shared" si="144"/>
        <v>0</v>
      </c>
      <c r="K2258" s="29">
        <f t="shared" si="145"/>
        <v>0</v>
      </c>
      <c r="L2258" s="24">
        <f t="shared" si="146"/>
        <v>1</v>
      </c>
      <c r="M2258" s="24" t="str">
        <f>VLOOKUP(L2258,mês!A:B,2,0)</f>
        <v>Janeiro</v>
      </c>
      <c r="N2258" s="24" t="e">
        <f t="shared" si="147"/>
        <v>#VALUE!</v>
      </c>
    </row>
    <row r="2259" spans="10:14" ht="57" customHeight="1" x14ac:dyDescent="0.2">
      <c r="J2259" s="29">
        <f t="shared" si="144"/>
        <v>0</v>
      </c>
      <c r="K2259" s="29">
        <f t="shared" si="145"/>
        <v>0</v>
      </c>
      <c r="L2259" s="24">
        <f t="shared" si="146"/>
        <v>1</v>
      </c>
      <c r="M2259" s="24" t="str">
        <f>VLOOKUP(L2259,mês!A:B,2,0)</f>
        <v>Janeiro</v>
      </c>
      <c r="N2259" s="24" t="e">
        <f t="shared" si="147"/>
        <v>#VALUE!</v>
      </c>
    </row>
    <row r="2260" spans="10:14" ht="57" customHeight="1" x14ac:dyDescent="0.2">
      <c r="J2260" s="29">
        <f t="shared" si="144"/>
        <v>0</v>
      </c>
      <c r="K2260" s="29">
        <f t="shared" si="145"/>
        <v>0</v>
      </c>
      <c r="L2260" s="24">
        <f t="shared" si="146"/>
        <v>1</v>
      </c>
      <c r="M2260" s="24" t="str">
        <f>VLOOKUP(L2260,mês!A:B,2,0)</f>
        <v>Janeiro</v>
      </c>
      <c r="N2260" s="24" t="e">
        <f t="shared" si="147"/>
        <v>#VALUE!</v>
      </c>
    </row>
    <row r="2261" spans="10:14" ht="57" customHeight="1" x14ac:dyDescent="0.2">
      <c r="J2261" s="29">
        <f t="shared" si="144"/>
        <v>0</v>
      </c>
      <c r="K2261" s="29">
        <f t="shared" si="145"/>
        <v>0</v>
      </c>
      <c r="L2261" s="24">
        <f t="shared" si="146"/>
        <v>1</v>
      </c>
      <c r="M2261" s="24" t="str">
        <f>VLOOKUP(L2261,mês!A:B,2,0)</f>
        <v>Janeiro</v>
      </c>
      <c r="N2261" s="24" t="e">
        <f t="shared" si="147"/>
        <v>#VALUE!</v>
      </c>
    </row>
    <row r="2262" spans="10:14" ht="57" customHeight="1" x14ac:dyDescent="0.2">
      <c r="J2262" s="29">
        <f t="shared" si="144"/>
        <v>0</v>
      </c>
      <c r="K2262" s="29">
        <f t="shared" si="145"/>
        <v>0</v>
      </c>
      <c r="L2262" s="24">
        <f t="shared" si="146"/>
        <v>1</v>
      </c>
      <c r="M2262" s="24" t="str">
        <f>VLOOKUP(L2262,mês!A:B,2,0)</f>
        <v>Janeiro</v>
      </c>
      <c r="N2262" s="24" t="e">
        <f t="shared" si="147"/>
        <v>#VALUE!</v>
      </c>
    </row>
    <row r="2263" spans="10:14" ht="57" customHeight="1" x14ac:dyDescent="0.2">
      <c r="J2263" s="29">
        <f t="shared" si="144"/>
        <v>0</v>
      </c>
      <c r="K2263" s="29">
        <f t="shared" si="145"/>
        <v>0</v>
      </c>
      <c r="L2263" s="24">
        <f t="shared" si="146"/>
        <v>1</v>
      </c>
      <c r="M2263" s="24" t="str">
        <f>VLOOKUP(L2263,mês!A:B,2,0)</f>
        <v>Janeiro</v>
      </c>
      <c r="N2263" s="24" t="e">
        <f t="shared" si="147"/>
        <v>#VALUE!</v>
      </c>
    </row>
    <row r="2264" spans="10:14" ht="57" customHeight="1" x14ac:dyDescent="0.2">
      <c r="J2264" s="29">
        <f t="shared" si="144"/>
        <v>0</v>
      </c>
      <c r="K2264" s="29">
        <f t="shared" si="145"/>
        <v>0</v>
      </c>
      <c r="L2264" s="24">
        <f t="shared" si="146"/>
        <v>1</v>
      </c>
      <c r="M2264" s="24" t="str">
        <f>VLOOKUP(L2264,mês!A:B,2,0)</f>
        <v>Janeiro</v>
      </c>
      <c r="N2264" s="24" t="e">
        <f t="shared" si="147"/>
        <v>#VALUE!</v>
      </c>
    </row>
    <row r="2265" spans="10:14" ht="57" customHeight="1" x14ac:dyDescent="0.2">
      <c r="J2265" s="29">
        <f t="shared" si="144"/>
        <v>0</v>
      </c>
      <c r="K2265" s="29">
        <f t="shared" si="145"/>
        <v>0</v>
      </c>
      <c r="L2265" s="24">
        <f t="shared" si="146"/>
        <v>1</v>
      </c>
      <c r="M2265" s="24" t="str">
        <f>VLOOKUP(L2265,mês!A:B,2,0)</f>
        <v>Janeiro</v>
      </c>
      <c r="N2265" s="24" t="e">
        <f t="shared" si="147"/>
        <v>#VALUE!</v>
      </c>
    </row>
    <row r="2266" spans="10:14" ht="57" customHeight="1" x14ac:dyDescent="0.2">
      <c r="J2266" s="29">
        <f t="shared" si="144"/>
        <v>0</v>
      </c>
      <c r="K2266" s="29">
        <f t="shared" si="145"/>
        <v>0</v>
      </c>
      <c r="L2266" s="24">
        <f t="shared" si="146"/>
        <v>1</v>
      </c>
      <c r="M2266" s="24" t="str">
        <f>VLOOKUP(L2266,mês!A:B,2,0)</f>
        <v>Janeiro</v>
      </c>
      <c r="N2266" s="24" t="e">
        <f t="shared" si="147"/>
        <v>#VALUE!</v>
      </c>
    </row>
    <row r="2267" spans="10:14" ht="57" customHeight="1" x14ac:dyDescent="0.2">
      <c r="J2267" s="29">
        <f t="shared" si="144"/>
        <v>0</v>
      </c>
      <c r="K2267" s="29">
        <f t="shared" si="145"/>
        <v>0</v>
      </c>
      <c r="L2267" s="24">
        <f t="shared" si="146"/>
        <v>1</v>
      </c>
      <c r="M2267" s="24" t="str">
        <f>VLOOKUP(L2267,mês!A:B,2,0)</f>
        <v>Janeiro</v>
      </c>
      <c r="N2267" s="24" t="e">
        <f t="shared" si="147"/>
        <v>#VALUE!</v>
      </c>
    </row>
    <row r="2268" spans="10:14" ht="57" customHeight="1" x14ac:dyDescent="0.2">
      <c r="J2268" s="29">
        <f t="shared" si="144"/>
        <v>0</v>
      </c>
      <c r="K2268" s="29">
        <f t="shared" si="145"/>
        <v>0</v>
      </c>
      <c r="L2268" s="24">
        <f t="shared" si="146"/>
        <v>1</v>
      </c>
      <c r="M2268" s="24" t="str">
        <f>VLOOKUP(L2268,mês!A:B,2,0)</f>
        <v>Janeiro</v>
      </c>
      <c r="N2268" s="24" t="e">
        <f t="shared" si="147"/>
        <v>#VALUE!</v>
      </c>
    </row>
    <row r="2269" spans="10:14" ht="57" customHeight="1" x14ac:dyDescent="0.2">
      <c r="J2269" s="29">
        <f t="shared" si="144"/>
        <v>0</v>
      </c>
      <c r="K2269" s="29">
        <f t="shared" si="145"/>
        <v>0</v>
      </c>
      <c r="L2269" s="24">
        <f t="shared" si="146"/>
        <v>1</v>
      </c>
      <c r="M2269" s="24" t="str">
        <f>VLOOKUP(L2269,mês!A:B,2,0)</f>
        <v>Janeiro</v>
      </c>
      <c r="N2269" s="24" t="e">
        <f t="shared" si="147"/>
        <v>#VALUE!</v>
      </c>
    </row>
    <row r="2270" spans="10:14" ht="57" customHeight="1" x14ac:dyDescent="0.2">
      <c r="J2270" s="29">
        <f t="shared" si="144"/>
        <v>0</v>
      </c>
      <c r="K2270" s="29">
        <f t="shared" si="145"/>
        <v>0</v>
      </c>
      <c r="L2270" s="24">
        <f t="shared" si="146"/>
        <v>1</v>
      </c>
      <c r="M2270" s="24" t="str">
        <f>VLOOKUP(L2270,mês!A:B,2,0)</f>
        <v>Janeiro</v>
      </c>
      <c r="N2270" s="24" t="e">
        <f t="shared" si="147"/>
        <v>#VALUE!</v>
      </c>
    </row>
    <row r="2271" spans="10:14" ht="57" customHeight="1" x14ac:dyDescent="0.2">
      <c r="J2271" s="29">
        <f t="shared" si="144"/>
        <v>0</v>
      </c>
      <c r="K2271" s="29">
        <f t="shared" si="145"/>
        <v>0</v>
      </c>
      <c r="L2271" s="24">
        <f t="shared" si="146"/>
        <v>1</v>
      </c>
      <c r="M2271" s="24" t="str">
        <f>VLOOKUP(L2271,mês!A:B,2,0)</f>
        <v>Janeiro</v>
      </c>
      <c r="N2271" s="24" t="e">
        <f t="shared" si="147"/>
        <v>#VALUE!</v>
      </c>
    </row>
    <row r="2272" spans="10:14" ht="57" customHeight="1" x14ac:dyDescent="0.2">
      <c r="J2272" s="29">
        <f t="shared" si="144"/>
        <v>0</v>
      </c>
      <c r="K2272" s="29">
        <f t="shared" si="145"/>
        <v>0</v>
      </c>
      <c r="L2272" s="24">
        <f t="shared" si="146"/>
        <v>1</v>
      </c>
      <c r="M2272" s="24" t="str">
        <f>VLOOKUP(L2272,mês!A:B,2,0)</f>
        <v>Janeiro</v>
      </c>
      <c r="N2272" s="24" t="e">
        <f t="shared" si="147"/>
        <v>#VALUE!</v>
      </c>
    </row>
    <row r="2273" spans="10:14" ht="57" customHeight="1" x14ac:dyDescent="0.2">
      <c r="J2273" s="29">
        <f t="shared" si="144"/>
        <v>0</v>
      </c>
      <c r="K2273" s="29">
        <f t="shared" si="145"/>
        <v>0</v>
      </c>
      <c r="L2273" s="24">
        <f t="shared" si="146"/>
        <v>1</v>
      </c>
      <c r="M2273" s="24" t="str">
        <f>VLOOKUP(L2273,mês!A:B,2,0)</f>
        <v>Janeiro</v>
      </c>
      <c r="N2273" s="24" t="e">
        <f t="shared" si="147"/>
        <v>#VALUE!</v>
      </c>
    </row>
    <row r="2274" spans="10:14" ht="57" customHeight="1" x14ac:dyDescent="0.2">
      <c r="J2274" s="29">
        <f t="shared" si="144"/>
        <v>0</v>
      </c>
      <c r="K2274" s="29">
        <f t="shared" si="145"/>
        <v>0</v>
      </c>
      <c r="L2274" s="24">
        <f t="shared" si="146"/>
        <v>1</v>
      </c>
      <c r="M2274" s="24" t="str">
        <f>VLOOKUP(L2274,mês!A:B,2,0)</f>
        <v>Janeiro</v>
      </c>
      <c r="N2274" s="24" t="e">
        <f t="shared" si="147"/>
        <v>#VALUE!</v>
      </c>
    </row>
    <row r="2275" spans="10:14" ht="57" customHeight="1" x14ac:dyDescent="0.2">
      <c r="J2275" s="29">
        <f t="shared" si="144"/>
        <v>0</v>
      </c>
      <c r="K2275" s="29">
        <f t="shared" si="145"/>
        <v>0</v>
      </c>
      <c r="L2275" s="24">
        <f t="shared" si="146"/>
        <v>1</v>
      </c>
      <c r="M2275" s="24" t="str">
        <f>VLOOKUP(L2275,mês!A:B,2,0)</f>
        <v>Janeiro</v>
      </c>
      <c r="N2275" s="24" t="e">
        <f t="shared" si="147"/>
        <v>#VALUE!</v>
      </c>
    </row>
    <row r="2276" spans="10:14" ht="57" customHeight="1" x14ac:dyDescent="0.2">
      <c r="J2276" s="29">
        <f t="shared" si="144"/>
        <v>0</v>
      </c>
      <c r="K2276" s="29">
        <f t="shared" si="145"/>
        <v>0</v>
      </c>
      <c r="L2276" s="24">
        <f t="shared" si="146"/>
        <v>1</v>
      </c>
      <c r="M2276" s="24" t="str">
        <f>VLOOKUP(L2276,mês!A:B,2,0)</f>
        <v>Janeiro</v>
      </c>
      <c r="N2276" s="24" t="e">
        <f t="shared" si="147"/>
        <v>#VALUE!</v>
      </c>
    </row>
    <row r="2277" spans="10:14" ht="57" customHeight="1" x14ac:dyDescent="0.2">
      <c r="J2277" s="29">
        <f t="shared" si="144"/>
        <v>0</v>
      </c>
      <c r="K2277" s="29">
        <f t="shared" si="145"/>
        <v>0</v>
      </c>
      <c r="L2277" s="24">
        <f t="shared" si="146"/>
        <v>1</v>
      </c>
      <c r="M2277" s="24" t="str">
        <f>VLOOKUP(L2277,mês!A:B,2,0)</f>
        <v>Janeiro</v>
      </c>
      <c r="N2277" s="24" t="e">
        <f t="shared" si="147"/>
        <v>#VALUE!</v>
      </c>
    </row>
    <row r="2278" spans="10:14" ht="57" customHeight="1" x14ac:dyDescent="0.2">
      <c r="J2278" s="29">
        <f t="shared" si="144"/>
        <v>0</v>
      </c>
      <c r="K2278" s="29">
        <f t="shared" si="145"/>
        <v>0</v>
      </c>
      <c r="L2278" s="24">
        <f t="shared" si="146"/>
        <v>1</v>
      </c>
      <c r="M2278" s="24" t="str">
        <f>VLOOKUP(L2278,mês!A:B,2,0)</f>
        <v>Janeiro</v>
      </c>
      <c r="N2278" s="24" t="e">
        <f t="shared" si="147"/>
        <v>#VALUE!</v>
      </c>
    </row>
    <row r="2279" spans="10:14" ht="57" customHeight="1" x14ac:dyDescent="0.2">
      <c r="J2279" s="29">
        <f t="shared" si="144"/>
        <v>0</v>
      </c>
      <c r="K2279" s="29">
        <f t="shared" si="145"/>
        <v>0</v>
      </c>
      <c r="L2279" s="24">
        <f t="shared" si="146"/>
        <v>1</v>
      </c>
      <c r="M2279" s="24" t="str">
        <f>VLOOKUP(L2279,mês!A:B,2,0)</f>
        <v>Janeiro</v>
      </c>
      <c r="N2279" s="24" t="e">
        <f t="shared" si="147"/>
        <v>#VALUE!</v>
      </c>
    </row>
    <row r="2280" spans="10:14" ht="57" customHeight="1" x14ac:dyDescent="0.2">
      <c r="J2280" s="29">
        <f t="shared" ref="J2280:J2343" si="148">IF(G2280="Não",0,H2280)</f>
        <v>0</v>
      </c>
      <c r="K2280" s="29">
        <f t="shared" ref="K2280:K2343" si="149">IF(G2280="Não",H2280,0)</f>
        <v>0</v>
      </c>
      <c r="L2280" s="24">
        <f t="shared" ref="L2280:L2343" si="150">MONTH(B2280)</f>
        <v>1</v>
      </c>
      <c r="M2280" s="24" t="str">
        <f>VLOOKUP(L2280,mês!A:B,2,0)</f>
        <v>Janeiro</v>
      </c>
      <c r="N2280" s="24" t="e">
        <f t="shared" ref="N2280:N2343" si="151">LEFT(A2280,SEARCH("-",A2280)-1)</f>
        <v>#VALUE!</v>
      </c>
    </row>
    <row r="2281" spans="10:14" ht="57" customHeight="1" x14ac:dyDescent="0.2">
      <c r="J2281" s="29">
        <f t="shared" si="148"/>
        <v>0</v>
      </c>
      <c r="K2281" s="29">
        <f t="shared" si="149"/>
        <v>0</v>
      </c>
      <c r="L2281" s="24">
        <f t="shared" si="150"/>
        <v>1</v>
      </c>
      <c r="M2281" s="24" t="str">
        <f>VLOOKUP(L2281,mês!A:B,2,0)</f>
        <v>Janeiro</v>
      </c>
      <c r="N2281" s="24" t="e">
        <f t="shared" si="151"/>
        <v>#VALUE!</v>
      </c>
    </row>
    <row r="2282" spans="10:14" ht="57" customHeight="1" x14ac:dyDescent="0.2">
      <c r="J2282" s="29">
        <f t="shared" si="148"/>
        <v>0</v>
      </c>
      <c r="K2282" s="29">
        <f t="shared" si="149"/>
        <v>0</v>
      </c>
      <c r="L2282" s="24">
        <f t="shared" si="150"/>
        <v>1</v>
      </c>
      <c r="M2282" s="24" t="str">
        <f>VLOOKUP(L2282,mês!A:B,2,0)</f>
        <v>Janeiro</v>
      </c>
      <c r="N2282" s="24" t="e">
        <f t="shared" si="151"/>
        <v>#VALUE!</v>
      </c>
    </row>
    <row r="2283" spans="10:14" ht="57" customHeight="1" x14ac:dyDescent="0.2">
      <c r="J2283" s="29">
        <f t="shared" si="148"/>
        <v>0</v>
      </c>
      <c r="K2283" s="29">
        <f t="shared" si="149"/>
        <v>0</v>
      </c>
      <c r="L2283" s="24">
        <f t="shared" si="150"/>
        <v>1</v>
      </c>
      <c r="M2283" s="24" t="str">
        <f>VLOOKUP(L2283,mês!A:B,2,0)</f>
        <v>Janeiro</v>
      </c>
      <c r="N2283" s="24" t="e">
        <f t="shared" si="151"/>
        <v>#VALUE!</v>
      </c>
    </row>
    <row r="2284" spans="10:14" ht="57" customHeight="1" x14ac:dyDescent="0.2">
      <c r="J2284" s="29">
        <f t="shared" si="148"/>
        <v>0</v>
      </c>
      <c r="K2284" s="29">
        <f t="shared" si="149"/>
        <v>0</v>
      </c>
      <c r="L2284" s="24">
        <f t="shared" si="150"/>
        <v>1</v>
      </c>
      <c r="M2284" s="24" t="str">
        <f>VLOOKUP(L2284,mês!A:B,2,0)</f>
        <v>Janeiro</v>
      </c>
      <c r="N2284" s="24" t="e">
        <f t="shared" si="151"/>
        <v>#VALUE!</v>
      </c>
    </row>
    <row r="2285" spans="10:14" ht="57" customHeight="1" x14ac:dyDescent="0.2">
      <c r="J2285" s="29">
        <f t="shared" si="148"/>
        <v>0</v>
      </c>
      <c r="K2285" s="29">
        <f t="shared" si="149"/>
        <v>0</v>
      </c>
      <c r="L2285" s="24">
        <f t="shared" si="150"/>
        <v>1</v>
      </c>
      <c r="M2285" s="24" t="str">
        <f>VLOOKUP(L2285,mês!A:B,2,0)</f>
        <v>Janeiro</v>
      </c>
      <c r="N2285" s="24" t="e">
        <f t="shared" si="151"/>
        <v>#VALUE!</v>
      </c>
    </row>
    <row r="2286" spans="10:14" ht="57" customHeight="1" x14ac:dyDescent="0.2">
      <c r="J2286" s="29">
        <f t="shared" si="148"/>
        <v>0</v>
      </c>
      <c r="K2286" s="29">
        <f t="shared" si="149"/>
        <v>0</v>
      </c>
      <c r="L2286" s="24">
        <f t="shared" si="150"/>
        <v>1</v>
      </c>
      <c r="M2286" s="24" t="str">
        <f>VLOOKUP(L2286,mês!A:B,2,0)</f>
        <v>Janeiro</v>
      </c>
      <c r="N2286" s="24" t="e">
        <f t="shared" si="151"/>
        <v>#VALUE!</v>
      </c>
    </row>
    <row r="2287" spans="10:14" ht="57" customHeight="1" x14ac:dyDescent="0.2">
      <c r="J2287" s="29">
        <f t="shared" si="148"/>
        <v>0</v>
      </c>
      <c r="K2287" s="29">
        <f t="shared" si="149"/>
        <v>0</v>
      </c>
      <c r="L2287" s="24">
        <f t="shared" si="150"/>
        <v>1</v>
      </c>
      <c r="M2287" s="24" t="str">
        <f>VLOOKUP(L2287,mês!A:B,2,0)</f>
        <v>Janeiro</v>
      </c>
      <c r="N2287" s="24" t="e">
        <f t="shared" si="151"/>
        <v>#VALUE!</v>
      </c>
    </row>
    <row r="2288" spans="10:14" ht="57" customHeight="1" x14ac:dyDescent="0.2">
      <c r="J2288" s="29">
        <f t="shared" si="148"/>
        <v>0</v>
      </c>
      <c r="K2288" s="29">
        <f t="shared" si="149"/>
        <v>0</v>
      </c>
      <c r="L2288" s="24">
        <f t="shared" si="150"/>
        <v>1</v>
      </c>
      <c r="M2288" s="24" t="str">
        <f>VLOOKUP(L2288,mês!A:B,2,0)</f>
        <v>Janeiro</v>
      </c>
      <c r="N2288" s="24" t="e">
        <f t="shared" si="151"/>
        <v>#VALUE!</v>
      </c>
    </row>
    <row r="2289" spans="10:14" ht="57" customHeight="1" x14ac:dyDescent="0.2">
      <c r="J2289" s="29">
        <f t="shared" si="148"/>
        <v>0</v>
      </c>
      <c r="K2289" s="29">
        <f t="shared" si="149"/>
        <v>0</v>
      </c>
      <c r="L2289" s="24">
        <f t="shared" si="150"/>
        <v>1</v>
      </c>
      <c r="M2289" s="24" t="str">
        <f>VLOOKUP(L2289,mês!A:B,2,0)</f>
        <v>Janeiro</v>
      </c>
      <c r="N2289" s="24" t="e">
        <f t="shared" si="151"/>
        <v>#VALUE!</v>
      </c>
    </row>
    <row r="2290" spans="10:14" ht="57" customHeight="1" x14ac:dyDescent="0.2">
      <c r="J2290" s="29">
        <f t="shared" si="148"/>
        <v>0</v>
      </c>
      <c r="K2290" s="29">
        <f t="shared" si="149"/>
        <v>0</v>
      </c>
      <c r="L2290" s="24">
        <f t="shared" si="150"/>
        <v>1</v>
      </c>
      <c r="M2290" s="24" t="str">
        <f>VLOOKUP(L2290,mês!A:B,2,0)</f>
        <v>Janeiro</v>
      </c>
      <c r="N2290" s="24" t="e">
        <f t="shared" si="151"/>
        <v>#VALUE!</v>
      </c>
    </row>
    <row r="2291" spans="10:14" ht="57" customHeight="1" x14ac:dyDescent="0.2">
      <c r="J2291" s="29">
        <f t="shared" si="148"/>
        <v>0</v>
      </c>
      <c r="K2291" s="29">
        <f t="shared" si="149"/>
        <v>0</v>
      </c>
      <c r="L2291" s="24">
        <f t="shared" si="150"/>
        <v>1</v>
      </c>
      <c r="M2291" s="24" t="str">
        <f>VLOOKUP(L2291,mês!A:B,2,0)</f>
        <v>Janeiro</v>
      </c>
      <c r="N2291" s="24" t="e">
        <f t="shared" si="151"/>
        <v>#VALUE!</v>
      </c>
    </row>
    <row r="2292" spans="10:14" ht="57" customHeight="1" x14ac:dyDescent="0.2">
      <c r="J2292" s="29">
        <f t="shared" si="148"/>
        <v>0</v>
      </c>
      <c r="K2292" s="29">
        <f t="shared" si="149"/>
        <v>0</v>
      </c>
      <c r="L2292" s="24">
        <f t="shared" si="150"/>
        <v>1</v>
      </c>
      <c r="M2292" s="24" t="str">
        <f>VLOOKUP(L2292,mês!A:B,2,0)</f>
        <v>Janeiro</v>
      </c>
      <c r="N2292" s="24" t="e">
        <f t="shared" si="151"/>
        <v>#VALUE!</v>
      </c>
    </row>
    <row r="2293" spans="10:14" ht="57" customHeight="1" x14ac:dyDescent="0.2">
      <c r="J2293" s="29">
        <f t="shared" si="148"/>
        <v>0</v>
      </c>
      <c r="K2293" s="29">
        <f t="shared" si="149"/>
        <v>0</v>
      </c>
      <c r="L2293" s="24">
        <f t="shared" si="150"/>
        <v>1</v>
      </c>
      <c r="M2293" s="24" t="str">
        <f>VLOOKUP(L2293,mês!A:B,2,0)</f>
        <v>Janeiro</v>
      </c>
      <c r="N2293" s="24" t="e">
        <f t="shared" si="151"/>
        <v>#VALUE!</v>
      </c>
    </row>
    <row r="2294" spans="10:14" ht="57" customHeight="1" x14ac:dyDescent="0.2">
      <c r="J2294" s="29">
        <f t="shared" si="148"/>
        <v>0</v>
      </c>
      <c r="K2294" s="29">
        <f t="shared" si="149"/>
        <v>0</v>
      </c>
      <c r="L2294" s="24">
        <f t="shared" si="150"/>
        <v>1</v>
      </c>
      <c r="M2294" s="24" t="str">
        <f>VLOOKUP(L2294,mês!A:B,2,0)</f>
        <v>Janeiro</v>
      </c>
      <c r="N2294" s="24" t="e">
        <f t="shared" si="151"/>
        <v>#VALUE!</v>
      </c>
    </row>
    <row r="2295" spans="10:14" ht="57" customHeight="1" x14ac:dyDescent="0.2">
      <c r="J2295" s="29">
        <f t="shared" si="148"/>
        <v>0</v>
      </c>
      <c r="K2295" s="29">
        <f t="shared" si="149"/>
        <v>0</v>
      </c>
      <c r="L2295" s="24">
        <f t="shared" si="150"/>
        <v>1</v>
      </c>
      <c r="M2295" s="24" t="str">
        <f>VLOOKUP(L2295,mês!A:B,2,0)</f>
        <v>Janeiro</v>
      </c>
      <c r="N2295" s="24" t="e">
        <f t="shared" si="151"/>
        <v>#VALUE!</v>
      </c>
    </row>
    <row r="2296" spans="10:14" ht="57" customHeight="1" x14ac:dyDescent="0.2">
      <c r="J2296" s="29">
        <f t="shared" si="148"/>
        <v>0</v>
      </c>
      <c r="K2296" s="29">
        <f t="shared" si="149"/>
        <v>0</v>
      </c>
      <c r="L2296" s="24">
        <f t="shared" si="150"/>
        <v>1</v>
      </c>
      <c r="M2296" s="24" t="str">
        <f>VLOOKUP(L2296,mês!A:B,2,0)</f>
        <v>Janeiro</v>
      </c>
      <c r="N2296" s="24" t="e">
        <f t="shared" si="151"/>
        <v>#VALUE!</v>
      </c>
    </row>
    <row r="2297" spans="10:14" ht="57" customHeight="1" x14ac:dyDescent="0.2">
      <c r="J2297" s="29">
        <f t="shared" si="148"/>
        <v>0</v>
      </c>
      <c r="K2297" s="29">
        <f t="shared" si="149"/>
        <v>0</v>
      </c>
      <c r="L2297" s="24">
        <f t="shared" si="150"/>
        <v>1</v>
      </c>
      <c r="M2297" s="24" t="str">
        <f>VLOOKUP(L2297,mês!A:B,2,0)</f>
        <v>Janeiro</v>
      </c>
      <c r="N2297" s="24" t="e">
        <f t="shared" si="151"/>
        <v>#VALUE!</v>
      </c>
    </row>
    <row r="2298" spans="10:14" ht="57" customHeight="1" x14ac:dyDescent="0.2">
      <c r="J2298" s="29">
        <f t="shared" si="148"/>
        <v>0</v>
      </c>
      <c r="K2298" s="29">
        <f t="shared" si="149"/>
        <v>0</v>
      </c>
      <c r="L2298" s="24">
        <f t="shared" si="150"/>
        <v>1</v>
      </c>
      <c r="M2298" s="24" t="str">
        <f>VLOOKUP(L2298,mês!A:B,2,0)</f>
        <v>Janeiro</v>
      </c>
      <c r="N2298" s="24" t="e">
        <f t="shared" si="151"/>
        <v>#VALUE!</v>
      </c>
    </row>
    <row r="2299" spans="10:14" ht="57" customHeight="1" x14ac:dyDescent="0.2">
      <c r="J2299" s="29">
        <f t="shared" si="148"/>
        <v>0</v>
      </c>
      <c r="K2299" s="29">
        <f t="shared" si="149"/>
        <v>0</v>
      </c>
      <c r="L2299" s="24">
        <f t="shared" si="150"/>
        <v>1</v>
      </c>
      <c r="M2299" s="24" t="str">
        <f>VLOOKUP(L2299,mês!A:B,2,0)</f>
        <v>Janeiro</v>
      </c>
      <c r="N2299" s="24" t="e">
        <f t="shared" si="151"/>
        <v>#VALUE!</v>
      </c>
    </row>
    <row r="2300" spans="10:14" ht="57" customHeight="1" x14ac:dyDescent="0.2">
      <c r="J2300" s="29">
        <f t="shared" si="148"/>
        <v>0</v>
      </c>
      <c r="K2300" s="29">
        <f t="shared" si="149"/>
        <v>0</v>
      </c>
      <c r="L2300" s="24">
        <f t="shared" si="150"/>
        <v>1</v>
      </c>
      <c r="M2300" s="24" t="str">
        <f>VLOOKUP(L2300,mês!A:B,2,0)</f>
        <v>Janeiro</v>
      </c>
      <c r="N2300" s="24" t="e">
        <f t="shared" si="151"/>
        <v>#VALUE!</v>
      </c>
    </row>
    <row r="2301" spans="10:14" ht="57" customHeight="1" x14ac:dyDescent="0.2">
      <c r="J2301" s="29">
        <f t="shared" si="148"/>
        <v>0</v>
      </c>
      <c r="K2301" s="29">
        <f t="shared" si="149"/>
        <v>0</v>
      </c>
      <c r="L2301" s="24">
        <f t="shared" si="150"/>
        <v>1</v>
      </c>
      <c r="M2301" s="24" t="str">
        <f>VLOOKUP(L2301,mês!A:B,2,0)</f>
        <v>Janeiro</v>
      </c>
      <c r="N2301" s="24" t="e">
        <f t="shared" si="151"/>
        <v>#VALUE!</v>
      </c>
    </row>
    <row r="2302" spans="10:14" ht="57" customHeight="1" x14ac:dyDescent="0.2">
      <c r="J2302" s="29">
        <f t="shared" si="148"/>
        <v>0</v>
      </c>
      <c r="K2302" s="29">
        <f t="shared" si="149"/>
        <v>0</v>
      </c>
      <c r="L2302" s="24">
        <f t="shared" si="150"/>
        <v>1</v>
      </c>
      <c r="M2302" s="24" t="str">
        <f>VLOOKUP(L2302,mês!A:B,2,0)</f>
        <v>Janeiro</v>
      </c>
      <c r="N2302" s="24" t="e">
        <f t="shared" si="151"/>
        <v>#VALUE!</v>
      </c>
    </row>
    <row r="2303" spans="10:14" ht="57" customHeight="1" x14ac:dyDescent="0.2">
      <c r="J2303" s="29">
        <f t="shared" si="148"/>
        <v>0</v>
      </c>
      <c r="K2303" s="29">
        <f t="shared" si="149"/>
        <v>0</v>
      </c>
      <c r="L2303" s="24">
        <f t="shared" si="150"/>
        <v>1</v>
      </c>
      <c r="M2303" s="24" t="str">
        <f>VLOOKUP(L2303,mês!A:B,2,0)</f>
        <v>Janeiro</v>
      </c>
      <c r="N2303" s="24" t="e">
        <f t="shared" si="151"/>
        <v>#VALUE!</v>
      </c>
    </row>
    <row r="2304" spans="10:14" ht="57" customHeight="1" x14ac:dyDescent="0.2">
      <c r="J2304" s="29">
        <f t="shared" si="148"/>
        <v>0</v>
      </c>
      <c r="K2304" s="29">
        <f t="shared" si="149"/>
        <v>0</v>
      </c>
      <c r="L2304" s="24">
        <f t="shared" si="150"/>
        <v>1</v>
      </c>
      <c r="M2304" s="24" t="str">
        <f>VLOOKUP(L2304,mês!A:B,2,0)</f>
        <v>Janeiro</v>
      </c>
      <c r="N2304" s="24" t="e">
        <f t="shared" si="151"/>
        <v>#VALUE!</v>
      </c>
    </row>
    <row r="2305" spans="10:14" ht="57" customHeight="1" x14ac:dyDescent="0.2">
      <c r="J2305" s="29">
        <f t="shared" si="148"/>
        <v>0</v>
      </c>
      <c r="K2305" s="29">
        <f t="shared" si="149"/>
        <v>0</v>
      </c>
      <c r="L2305" s="24">
        <f t="shared" si="150"/>
        <v>1</v>
      </c>
      <c r="M2305" s="24" t="str">
        <f>VLOOKUP(L2305,mês!A:B,2,0)</f>
        <v>Janeiro</v>
      </c>
      <c r="N2305" s="24" t="e">
        <f t="shared" si="151"/>
        <v>#VALUE!</v>
      </c>
    </row>
    <row r="2306" spans="10:14" ht="57" customHeight="1" x14ac:dyDescent="0.2">
      <c r="J2306" s="29">
        <f t="shared" si="148"/>
        <v>0</v>
      </c>
      <c r="K2306" s="29">
        <f t="shared" si="149"/>
        <v>0</v>
      </c>
      <c r="L2306" s="24">
        <f t="shared" si="150"/>
        <v>1</v>
      </c>
      <c r="M2306" s="24" t="str">
        <f>VLOOKUP(L2306,mês!A:B,2,0)</f>
        <v>Janeiro</v>
      </c>
      <c r="N2306" s="24" t="e">
        <f t="shared" si="151"/>
        <v>#VALUE!</v>
      </c>
    </row>
    <row r="2307" spans="10:14" ht="57" customHeight="1" x14ac:dyDescent="0.2">
      <c r="J2307" s="29">
        <f t="shared" si="148"/>
        <v>0</v>
      </c>
      <c r="K2307" s="29">
        <f t="shared" si="149"/>
        <v>0</v>
      </c>
      <c r="L2307" s="24">
        <f t="shared" si="150"/>
        <v>1</v>
      </c>
      <c r="M2307" s="24" t="str">
        <f>VLOOKUP(L2307,mês!A:B,2,0)</f>
        <v>Janeiro</v>
      </c>
      <c r="N2307" s="24" t="e">
        <f t="shared" si="151"/>
        <v>#VALUE!</v>
      </c>
    </row>
    <row r="2308" spans="10:14" ht="57" customHeight="1" x14ac:dyDescent="0.2">
      <c r="J2308" s="29">
        <f t="shared" si="148"/>
        <v>0</v>
      </c>
      <c r="K2308" s="29">
        <f t="shared" si="149"/>
        <v>0</v>
      </c>
      <c r="L2308" s="24">
        <f t="shared" si="150"/>
        <v>1</v>
      </c>
      <c r="M2308" s="24" t="str">
        <f>VLOOKUP(L2308,mês!A:B,2,0)</f>
        <v>Janeiro</v>
      </c>
      <c r="N2308" s="24" t="e">
        <f t="shared" si="151"/>
        <v>#VALUE!</v>
      </c>
    </row>
    <row r="2309" spans="10:14" ht="57" customHeight="1" x14ac:dyDescent="0.2">
      <c r="J2309" s="29">
        <f t="shared" si="148"/>
        <v>0</v>
      </c>
      <c r="K2309" s="29">
        <f t="shared" si="149"/>
        <v>0</v>
      </c>
      <c r="L2309" s="24">
        <f t="shared" si="150"/>
        <v>1</v>
      </c>
      <c r="M2309" s="24" t="str">
        <f>VLOOKUP(L2309,mês!A:B,2,0)</f>
        <v>Janeiro</v>
      </c>
      <c r="N2309" s="24" t="e">
        <f t="shared" si="151"/>
        <v>#VALUE!</v>
      </c>
    </row>
    <row r="2310" spans="10:14" ht="57" customHeight="1" x14ac:dyDescent="0.2">
      <c r="J2310" s="29">
        <f t="shared" si="148"/>
        <v>0</v>
      </c>
      <c r="K2310" s="29">
        <f t="shared" si="149"/>
        <v>0</v>
      </c>
      <c r="L2310" s="24">
        <f t="shared" si="150"/>
        <v>1</v>
      </c>
      <c r="M2310" s="24" t="str">
        <f>VLOOKUP(L2310,mês!A:B,2,0)</f>
        <v>Janeiro</v>
      </c>
      <c r="N2310" s="24" t="e">
        <f t="shared" si="151"/>
        <v>#VALUE!</v>
      </c>
    </row>
    <row r="2311" spans="10:14" ht="57" customHeight="1" x14ac:dyDescent="0.2">
      <c r="J2311" s="29">
        <f t="shared" si="148"/>
        <v>0</v>
      </c>
      <c r="K2311" s="29">
        <f t="shared" si="149"/>
        <v>0</v>
      </c>
      <c r="L2311" s="24">
        <f t="shared" si="150"/>
        <v>1</v>
      </c>
      <c r="M2311" s="24" t="str">
        <f>VLOOKUP(L2311,mês!A:B,2,0)</f>
        <v>Janeiro</v>
      </c>
      <c r="N2311" s="24" t="e">
        <f t="shared" si="151"/>
        <v>#VALUE!</v>
      </c>
    </row>
    <row r="2312" spans="10:14" ht="57" customHeight="1" x14ac:dyDescent="0.2">
      <c r="J2312" s="29">
        <f t="shared" si="148"/>
        <v>0</v>
      </c>
      <c r="K2312" s="29">
        <f t="shared" si="149"/>
        <v>0</v>
      </c>
      <c r="L2312" s="24">
        <f t="shared" si="150"/>
        <v>1</v>
      </c>
      <c r="M2312" s="24" t="str">
        <f>VLOOKUP(L2312,mês!A:B,2,0)</f>
        <v>Janeiro</v>
      </c>
      <c r="N2312" s="24" t="e">
        <f t="shared" si="151"/>
        <v>#VALUE!</v>
      </c>
    </row>
    <row r="2313" spans="10:14" ht="57" customHeight="1" x14ac:dyDescent="0.2">
      <c r="J2313" s="29">
        <f t="shared" si="148"/>
        <v>0</v>
      </c>
      <c r="K2313" s="29">
        <f t="shared" si="149"/>
        <v>0</v>
      </c>
      <c r="L2313" s="24">
        <f t="shared" si="150"/>
        <v>1</v>
      </c>
      <c r="M2313" s="24" t="str">
        <f>VLOOKUP(L2313,mês!A:B,2,0)</f>
        <v>Janeiro</v>
      </c>
      <c r="N2313" s="24" t="e">
        <f t="shared" si="151"/>
        <v>#VALUE!</v>
      </c>
    </row>
    <row r="2314" spans="10:14" ht="57" customHeight="1" x14ac:dyDescent="0.2">
      <c r="J2314" s="29">
        <f t="shared" si="148"/>
        <v>0</v>
      </c>
      <c r="K2314" s="29">
        <f t="shared" si="149"/>
        <v>0</v>
      </c>
      <c r="L2314" s="24">
        <f t="shared" si="150"/>
        <v>1</v>
      </c>
      <c r="M2314" s="24" t="str">
        <f>VLOOKUP(L2314,mês!A:B,2,0)</f>
        <v>Janeiro</v>
      </c>
      <c r="N2314" s="24" t="e">
        <f t="shared" si="151"/>
        <v>#VALUE!</v>
      </c>
    </row>
    <row r="2315" spans="10:14" ht="57" customHeight="1" x14ac:dyDescent="0.2">
      <c r="J2315" s="29">
        <f t="shared" si="148"/>
        <v>0</v>
      </c>
      <c r="K2315" s="29">
        <f t="shared" si="149"/>
        <v>0</v>
      </c>
      <c r="L2315" s="24">
        <f t="shared" si="150"/>
        <v>1</v>
      </c>
      <c r="M2315" s="24" t="str">
        <f>VLOOKUP(L2315,mês!A:B,2,0)</f>
        <v>Janeiro</v>
      </c>
      <c r="N2315" s="24" t="e">
        <f t="shared" si="151"/>
        <v>#VALUE!</v>
      </c>
    </row>
    <row r="2316" spans="10:14" ht="57" customHeight="1" x14ac:dyDescent="0.2">
      <c r="J2316" s="29">
        <f t="shared" si="148"/>
        <v>0</v>
      </c>
      <c r="K2316" s="29">
        <f t="shared" si="149"/>
        <v>0</v>
      </c>
      <c r="L2316" s="24">
        <f t="shared" si="150"/>
        <v>1</v>
      </c>
      <c r="M2316" s="24" t="str">
        <f>VLOOKUP(L2316,mês!A:B,2,0)</f>
        <v>Janeiro</v>
      </c>
      <c r="N2316" s="24" t="e">
        <f t="shared" si="151"/>
        <v>#VALUE!</v>
      </c>
    </row>
    <row r="2317" spans="10:14" ht="57" customHeight="1" x14ac:dyDescent="0.2">
      <c r="J2317" s="29">
        <f t="shared" si="148"/>
        <v>0</v>
      </c>
      <c r="K2317" s="29">
        <f t="shared" si="149"/>
        <v>0</v>
      </c>
      <c r="L2317" s="24">
        <f t="shared" si="150"/>
        <v>1</v>
      </c>
      <c r="M2317" s="24" t="str">
        <f>VLOOKUP(L2317,mês!A:B,2,0)</f>
        <v>Janeiro</v>
      </c>
      <c r="N2317" s="24" t="e">
        <f t="shared" si="151"/>
        <v>#VALUE!</v>
      </c>
    </row>
    <row r="2318" spans="10:14" ht="57" customHeight="1" x14ac:dyDescent="0.2">
      <c r="J2318" s="29">
        <f t="shared" si="148"/>
        <v>0</v>
      </c>
      <c r="K2318" s="29">
        <f t="shared" si="149"/>
        <v>0</v>
      </c>
      <c r="L2318" s="24">
        <f t="shared" si="150"/>
        <v>1</v>
      </c>
      <c r="M2318" s="24" t="str">
        <f>VLOOKUP(L2318,mês!A:B,2,0)</f>
        <v>Janeiro</v>
      </c>
      <c r="N2318" s="24" t="e">
        <f t="shared" si="151"/>
        <v>#VALUE!</v>
      </c>
    </row>
    <row r="2319" spans="10:14" ht="57" customHeight="1" x14ac:dyDescent="0.2">
      <c r="J2319" s="29">
        <f t="shared" si="148"/>
        <v>0</v>
      </c>
      <c r="K2319" s="29">
        <f t="shared" si="149"/>
        <v>0</v>
      </c>
      <c r="L2319" s="24">
        <f t="shared" si="150"/>
        <v>1</v>
      </c>
      <c r="M2319" s="24" t="str">
        <f>VLOOKUP(L2319,mês!A:B,2,0)</f>
        <v>Janeiro</v>
      </c>
      <c r="N2319" s="24" t="e">
        <f t="shared" si="151"/>
        <v>#VALUE!</v>
      </c>
    </row>
    <row r="2320" spans="10:14" ht="57" customHeight="1" x14ac:dyDescent="0.2">
      <c r="J2320" s="29">
        <f t="shared" si="148"/>
        <v>0</v>
      </c>
      <c r="K2320" s="29">
        <f t="shared" si="149"/>
        <v>0</v>
      </c>
      <c r="L2320" s="24">
        <f t="shared" si="150"/>
        <v>1</v>
      </c>
      <c r="M2320" s="24" t="str">
        <f>VLOOKUP(L2320,mês!A:B,2,0)</f>
        <v>Janeiro</v>
      </c>
      <c r="N2320" s="24" t="e">
        <f t="shared" si="151"/>
        <v>#VALUE!</v>
      </c>
    </row>
    <row r="2321" spans="10:14" ht="57" customHeight="1" x14ac:dyDescent="0.2">
      <c r="J2321" s="29">
        <f t="shared" si="148"/>
        <v>0</v>
      </c>
      <c r="K2321" s="29">
        <f t="shared" si="149"/>
        <v>0</v>
      </c>
      <c r="L2321" s="24">
        <f t="shared" si="150"/>
        <v>1</v>
      </c>
      <c r="M2321" s="24" t="str">
        <f>VLOOKUP(L2321,mês!A:B,2,0)</f>
        <v>Janeiro</v>
      </c>
      <c r="N2321" s="24" t="e">
        <f t="shared" si="151"/>
        <v>#VALUE!</v>
      </c>
    </row>
    <row r="2322" spans="10:14" ht="57" customHeight="1" x14ac:dyDescent="0.2">
      <c r="J2322" s="29">
        <f t="shared" si="148"/>
        <v>0</v>
      </c>
      <c r="K2322" s="29">
        <f t="shared" si="149"/>
        <v>0</v>
      </c>
      <c r="L2322" s="24">
        <f t="shared" si="150"/>
        <v>1</v>
      </c>
      <c r="M2322" s="24" t="str">
        <f>VLOOKUP(L2322,mês!A:B,2,0)</f>
        <v>Janeiro</v>
      </c>
      <c r="N2322" s="24" t="e">
        <f t="shared" si="151"/>
        <v>#VALUE!</v>
      </c>
    </row>
    <row r="2323" spans="10:14" ht="57" customHeight="1" x14ac:dyDescent="0.2">
      <c r="J2323" s="29">
        <f t="shared" si="148"/>
        <v>0</v>
      </c>
      <c r="K2323" s="29">
        <f t="shared" si="149"/>
        <v>0</v>
      </c>
      <c r="L2323" s="24">
        <f t="shared" si="150"/>
        <v>1</v>
      </c>
      <c r="M2323" s="24" t="str">
        <f>VLOOKUP(L2323,mês!A:B,2,0)</f>
        <v>Janeiro</v>
      </c>
      <c r="N2323" s="24" t="e">
        <f t="shared" si="151"/>
        <v>#VALUE!</v>
      </c>
    </row>
    <row r="2324" spans="10:14" ht="57" customHeight="1" x14ac:dyDescent="0.2">
      <c r="J2324" s="29">
        <f t="shared" si="148"/>
        <v>0</v>
      </c>
      <c r="K2324" s="29">
        <f t="shared" si="149"/>
        <v>0</v>
      </c>
      <c r="L2324" s="24">
        <f t="shared" si="150"/>
        <v>1</v>
      </c>
      <c r="M2324" s="24" t="str">
        <f>VLOOKUP(L2324,mês!A:B,2,0)</f>
        <v>Janeiro</v>
      </c>
      <c r="N2324" s="24" t="e">
        <f t="shared" si="151"/>
        <v>#VALUE!</v>
      </c>
    </row>
    <row r="2325" spans="10:14" ht="57" customHeight="1" x14ac:dyDescent="0.2">
      <c r="J2325" s="29">
        <f t="shared" si="148"/>
        <v>0</v>
      </c>
      <c r="K2325" s="29">
        <f t="shared" si="149"/>
        <v>0</v>
      </c>
      <c r="L2325" s="24">
        <f t="shared" si="150"/>
        <v>1</v>
      </c>
      <c r="M2325" s="24" t="str">
        <f>VLOOKUP(L2325,mês!A:B,2,0)</f>
        <v>Janeiro</v>
      </c>
      <c r="N2325" s="24" t="e">
        <f t="shared" si="151"/>
        <v>#VALUE!</v>
      </c>
    </row>
    <row r="2326" spans="10:14" ht="57" customHeight="1" x14ac:dyDescent="0.2">
      <c r="J2326" s="29">
        <f t="shared" si="148"/>
        <v>0</v>
      </c>
      <c r="K2326" s="29">
        <f t="shared" si="149"/>
        <v>0</v>
      </c>
      <c r="L2326" s="24">
        <f t="shared" si="150"/>
        <v>1</v>
      </c>
      <c r="M2326" s="24" t="str">
        <f>VLOOKUP(L2326,mês!A:B,2,0)</f>
        <v>Janeiro</v>
      </c>
      <c r="N2326" s="24" t="e">
        <f t="shared" si="151"/>
        <v>#VALUE!</v>
      </c>
    </row>
    <row r="2327" spans="10:14" ht="57" customHeight="1" x14ac:dyDescent="0.2">
      <c r="J2327" s="29">
        <f t="shared" si="148"/>
        <v>0</v>
      </c>
      <c r="K2327" s="29">
        <f t="shared" si="149"/>
        <v>0</v>
      </c>
      <c r="L2327" s="24">
        <f t="shared" si="150"/>
        <v>1</v>
      </c>
      <c r="M2327" s="24" t="str">
        <f>VLOOKUP(L2327,mês!A:B,2,0)</f>
        <v>Janeiro</v>
      </c>
      <c r="N2327" s="24" t="e">
        <f t="shared" si="151"/>
        <v>#VALUE!</v>
      </c>
    </row>
    <row r="2328" spans="10:14" ht="57" customHeight="1" x14ac:dyDescent="0.2">
      <c r="J2328" s="29">
        <f t="shared" si="148"/>
        <v>0</v>
      </c>
      <c r="K2328" s="29">
        <f t="shared" si="149"/>
        <v>0</v>
      </c>
      <c r="L2328" s="24">
        <f t="shared" si="150"/>
        <v>1</v>
      </c>
      <c r="M2328" s="24" t="str">
        <f>VLOOKUP(L2328,mês!A:B,2,0)</f>
        <v>Janeiro</v>
      </c>
      <c r="N2328" s="24" t="e">
        <f t="shared" si="151"/>
        <v>#VALUE!</v>
      </c>
    </row>
    <row r="2329" spans="10:14" ht="57" customHeight="1" x14ac:dyDescent="0.2">
      <c r="J2329" s="29">
        <f t="shared" si="148"/>
        <v>0</v>
      </c>
      <c r="K2329" s="29">
        <f t="shared" si="149"/>
        <v>0</v>
      </c>
      <c r="L2329" s="24">
        <f t="shared" si="150"/>
        <v>1</v>
      </c>
      <c r="M2329" s="24" t="str">
        <f>VLOOKUP(L2329,mês!A:B,2,0)</f>
        <v>Janeiro</v>
      </c>
      <c r="N2329" s="24" t="e">
        <f t="shared" si="151"/>
        <v>#VALUE!</v>
      </c>
    </row>
    <row r="2330" spans="10:14" ht="57" customHeight="1" x14ac:dyDescent="0.2">
      <c r="J2330" s="29">
        <f t="shared" si="148"/>
        <v>0</v>
      </c>
      <c r="K2330" s="29">
        <f t="shared" si="149"/>
        <v>0</v>
      </c>
      <c r="L2330" s="24">
        <f t="shared" si="150"/>
        <v>1</v>
      </c>
      <c r="M2330" s="24" t="str">
        <f>VLOOKUP(L2330,mês!A:B,2,0)</f>
        <v>Janeiro</v>
      </c>
      <c r="N2330" s="24" t="e">
        <f t="shared" si="151"/>
        <v>#VALUE!</v>
      </c>
    </row>
    <row r="2331" spans="10:14" ht="57" customHeight="1" x14ac:dyDescent="0.2">
      <c r="J2331" s="29">
        <f t="shared" si="148"/>
        <v>0</v>
      </c>
      <c r="K2331" s="29">
        <f t="shared" si="149"/>
        <v>0</v>
      </c>
      <c r="L2331" s="24">
        <f t="shared" si="150"/>
        <v>1</v>
      </c>
      <c r="M2331" s="24" t="str">
        <f>VLOOKUP(L2331,mês!A:B,2,0)</f>
        <v>Janeiro</v>
      </c>
      <c r="N2331" s="24" t="e">
        <f t="shared" si="151"/>
        <v>#VALUE!</v>
      </c>
    </row>
    <row r="2332" spans="10:14" ht="57" customHeight="1" x14ac:dyDescent="0.2">
      <c r="J2332" s="29">
        <f t="shared" si="148"/>
        <v>0</v>
      </c>
      <c r="K2332" s="29">
        <f t="shared" si="149"/>
        <v>0</v>
      </c>
      <c r="L2332" s="24">
        <f t="shared" si="150"/>
        <v>1</v>
      </c>
      <c r="M2332" s="24" t="str">
        <f>VLOOKUP(L2332,mês!A:B,2,0)</f>
        <v>Janeiro</v>
      </c>
      <c r="N2332" s="24" t="e">
        <f t="shared" si="151"/>
        <v>#VALUE!</v>
      </c>
    </row>
    <row r="2333" spans="10:14" ht="57" customHeight="1" x14ac:dyDescent="0.2">
      <c r="J2333" s="29">
        <f t="shared" si="148"/>
        <v>0</v>
      </c>
      <c r="K2333" s="29">
        <f t="shared" si="149"/>
        <v>0</v>
      </c>
      <c r="L2333" s="24">
        <f t="shared" si="150"/>
        <v>1</v>
      </c>
      <c r="M2333" s="24" t="str">
        <f>VLOOKUP(L2333,mês!A:B,2,0)</f>
        <v>Janeiro</v>
      </c>
      <c r="N2333" s="24" t="e">
        <f t="shared" si="151"/>
        <v>#VALUE!</v>
      </c>
    </row>
    <row r="2334" spans="10:14" ht="57" customHeight="1" x14ac:dyDescent="0.2">
      <c r="J2334" s="29">
        <f t="shared" si="148"/>
        <v>0</v>
      </c>
      <c r="K2334" s="29">
        <f t="shared" si="149"/>
        <v>0</v>
      </c>
      <c r="L2334" s="24">
        <f t="shared" si="150"/>
        <v>1</v>
      </c>
      <c r="M2334" s="24" t="str">
        <f>VLOOKUP(L2334,mês!A:B,2,0)</f>
        <v>Janeiro</v>
      </c>
      <c r="N2334" s="24" t="e">
        <f t="shared" si="151"/>
        <v>#VALUE!</v>
      </c>
    </row>
    <row r="2335" spans="10:14" ht="57" customHeight="1" x14ac:dyDescent="0.2">
      <c r="J2335" s="29">
        <f t="shared" si="148"/>
        <v>0</v>
      </c>
      <c r="K2335" s="29">
        <f t="shared" si="149"/>
        <v>0</v>
      </c>
      <c r="L2335" s="24">
        <f t="shared" si="150"/>
        <v>1</v>
      </c>
      <c r="M2335" s="24" t="str">
        <f>VLOOKUP(L2335,mês!A:B,2,0)</f>
        <v>Janeiro</v>
      </c>
      <c r="N2335" s="24" t="e">
        <f t="shared" si="151"/>
        <v>#VALUE!</v>
      </c>
    </row>
    <row r="2336" spans="10:14" ht="57" customHeight="1" x14ac:dyDescent="0.2">
      <c r="J2336" s="29">
        <f t="shared" si="148"/>
        <v>0</v>
      </c>
      <c r="K2336" s="29">
        <f t="shared" si="149"/>
        <v>0</v>
      </c>
      <c r="L2336" s="24">
        <f t="shared" si="150"/>
        <v>1</v>
      </c>
      <c r="M2336" s="24" t="str">
        <f>VLOOKUP(L2336,mês!A:B,2,0)</f>
        <v>Janeiro</v>
      </c>
      <c r="N2336" s="24" t="e">
        <f t="shared" si="151"/>
        <v>#VALUE!</v>
      </c>
    </row>
    <row r="2337" spans="10:14" ht="57" customHeight="1" x14ac:dyDescent="0.2">
      <c r="J2337" s="29">
        <f t="shared" si="148"/>
        <v>0</v>
      </c>
      <c r="K2337" s="29">
        <f t="shared" si="149"/>
        <v>0</v>
      </c>
      <c r="L2337" s="24">
        <f t="shared" si="150"/>
        <v>1</v>
      </c>
      <c r="M2337" s="24" t="str">
        <f>VLOOKUP(L2337,mês!A:B,2,0)</f>
        <v>Janeiro</v>
      </c>
      <c r="N2337" s="24" t="e">
        <f t="shared" si="151"/>
        <v>#VALUE!</v>
      </c>
    </row>
    <row r="2338" spans="10:14" ht="57" customHeight="1" x14ac:dyDescent="0.2">
      <c r="J2338" s="29">
        <f t="shared" si="148"/>
        <v>0</v>
      </c>
      <c r="K2338" s="29">
        <f t="shared" si="149"/>
        <v>0</v>
      </c>
      <c r="L2338" s="24">
        <f t="shared" si="150"/>
        <v>1</v>
      </c>
      <c r="M2338" s="24" t="str">
        <f>VLOOKUP(L2338,mês!A:B,2,0)</f>
        <v>Janeiro</v>
      </c>
      <c r="N2338" s="24" t="e">
        <f t="shared" si="151"/>
        <v>#VALUE!</v>
      </c>
    </row>
    <row r="2339" spans="10:14" ht="57" customHeight="1" x14ac:dyDescent="0.2">
      <c r="J2339" s="29">
        <f t="shared" si="148"/>
        <v>0</v>
      </c>
      <c r="K2339" s="29">
        <f t="shared" si="149"/>
        <v>0</v>
      </c>
      <c r="L2339" s="24">
        <f t="shared" si="150"/>
        <v>1</v>
      </c>
      <c r="M2339" s="24" t="str">
        <f>VLOOKUP(L2339,mês!A:B,2,0)</f>
        <v>Janeiro</v>
      </c>
      <c r="N2339" s="24" t="e">
        <f t="shared" si="151"/>
        <v>#VALUE!</v>
      </c>
    </row>
    <row r="2340" spans="10:14" ht="57" customHeight="1" x14ac:dyDescent="0.2">
      <c r="J2340" s="29">
        <f t="shared" si="148"/>
        <v>0</v>
      </c>
      <c r="K2340" s="29">
        <f t="shared" si="149"/>
        <v>0</v>
      </c>
      <c r="L2340" s="24">
        <f t="shared" si="150"/>
        <v>1</v>
      </c>
      <c r="M2340" s="24" t="str">
        <f>VLOOKUP(L2340,mês!A:B,2,0)</f>
        <v>Janeiro</v>
      </c>
      <c r="N2340" s="24" t="e">
        <f t="shared" si="151"/>
        <v>#VALUE!</v>
      </c>
    </row>
    <row r="2341" spans="10:14" ht="57" customHeight="1" x14ac:dyDescent="0.2">
      <c r="J2341" s="29">
        <f t="shared" si="148"/>
        <v>0</v>
      </c>
      <c r="K2341" s="29">
        <f t="shared" si="149"/>
        <v>0</v>
      </c>
      <c r="L2341" s="24">
        <f t="shared" si="150"/>
        <v>1</v>
      </c>
      <c r="M2341" s="24" t="str">
        <f>VLOOKUP(L2341,mês!A:B,2,0)</f>
        <v>Janeiro</v>
      </c>
      <c r="N2341" s="24" t="e">
        <f t="shared" si="151"/>
        <v>#VALUE!</v>
      </c>
    </row>
    <row r="2342" spans="10:14" ht="57" customHeight="1" x14ac:dyDescent="0.2">
      <c r="J2342" s="29">
        <f t="shared" si="148"/>
        <v>0</v>
      </c>
      <c r="K2342" s="29">
        <f t="shared" si="149"/>
        <v>0</v>
      </c>
      <c r="L2342" s="24">
        <f t="shared" si="150"/>
        <v>1</v>
      </c>
      <c r="M2342" s="24" t="str">
        <f>VLOOKUP(L2342,mês!A:B,2,0)</f>
        <v>Janeiro</v>
      </c>
      <c r="N2342" s="24" t="e">
        <f t="shared" si="151"/>
        <v>#VALUE!</v>
      </c>
    </row>
    <row r="2343" spans="10:14" ht="57" customHeight="1" x14ac:dyDescent="0.2">
      <c r="J2343" s="29">
        <f t="shared" si="148"/>
        <v>0</v>
      </c>
      <c r="K2343" s="29">
        <f t="shared" si="149"/>
        <v>0</v>
      </c>
      <c r="L2343" s="24">
        <f t="shared" si="150"/>
        <v>1</v>
      </c>
      <c r="M2343" s="24" t="str">
        <f>VLOOKUP(L2343,mês!A:B,2,0)</f>
        <v>Janeiro</v>
      </c>
      <c r="N2343" s="24" t="e">
        <f t="shared" si="151"/>
        <v>#VALUE!</v>
      </c>
    </row>
    <row r="2344" spans="10:14" ht="57" customHeight="1" x14ac:dyDescent="0.2">
      <c r="J2344" s="29">
        <f t="shared" ref="J2344:J2407" si="152">IF(G2344="Não",0,H2344)</f>
        <v>0</v>
      </c>
      <c r="K2344" s="29">
        <f t="shared" ref="K2344:K2407" si="153">IF(G2344="Não",H2344,0)</f>
        <v>0</v>
      </c>
      <c r="L2344" s="24">
        <f t="shared" ref="L2344:L2407" si="154">MONTH(B2344)</f>
        <v>1</v>
      </c>
      <c r="M2344" s="24" t="str">
        <f>VLOOKUP(L2344,mês!A:B,2,0)</f>
        <v>Janeiro</v>
      </c>
      <c r="N2344" s="24" t="e">
        <f t="shared" ref="N2344:N2407" si="155">LEFT(A2344,SEARCH("-",A2344)-1)</f>
        <v>#VALUE!</v>
      </c>
    </row>
    <row r="2345" spans="10:14" ht="57" customHeight="1" x14ac:dyDescent="0.2">
      <c r="J2345" s="29">
        <f t="shared" si="152"/>
        <v>0</v>
      </c>
      <c r="K2345" s="29">
        <f t="shared" si="153"/>
        <v>0</v>
      </c>
      <c r="L2345" s="24">
        <f t="shared" si="154"/>
        <v>1</v>
      </c>
      <c r="M2345" s="24" t="str">
        <f>VLOOKUP(L2345,mês!A:B,2,0)</f>
        <v>Janeiro</v>
      </c>
      <c r="N2345" s="24" t="e">
        <f t="shared" si="155"/>
        <v>#VALUE!</v>
      </c>
    </row>
    <row r="2346" spans="10:14" ht="57" customHeight="1" x14ac:dyDescent="0.2">
      <c r="J2346" s="29">
        <f t="shared" si="152"/>
        <v>0</v>
      </c>
      <c r="K2346" s="29">
        <f t="shared" si="153"/>
        <v>0</v>
      </c>
      <c r="L2346" s="24">
        <f t="shared" si="154"/>
        <v>1</v>
      </c>
      <c r="M2346" s="24" t="str">
        <f>VLOOKUP(L2346,mês!A:B,2,0)</f>
        <v>Janeiro</v>
      </c>
      <c r="N2346" s="24" t="e">
        <f t="shared" si="155"/>
        <v>#VALUE!</v>
      </c>
    </row>
    <row r="2347" spans="10:14" ht="57" customHeight="1" x14ac:dyDescent="0.2">
      <c r="J2347" s="29">
        <f t="shared" si="152"/>
        <v>0</v>
      </c>
      <c r="K2347" s="29">
        <f t="shared" si="153"/>
        <v>0</v>
      </c>
      <c r="L2347" s="24">
        <f t="shared" si="154"/>
        <v>1</v>
      </c>
      <c r="M2347" s="24" t="str">
        <f>VLOOKUP(L2347,mês!A:B,2,0)</f>
        <v>Janeiro</v>
      </c>
      <c r="N2347" s="24" t="e">
        <f t="shared" si="155"/>
        <v>#VALUE!</v>
      </c>
    </row>
    <row r="2348" spans="10:14" ht="57" customHeight="1" x14ac:dyDescent="0.2">
      <c r="J2348" s="29">
        <f t="shared" si="152"/>
        <v>0</v>
      </c>
      <c r="K2348" s="29">
        <f t="shared" si="153"/>
        <v>0</v>
      </c>
      <c r="L2348" s="24">
        <f t="shared" si="154"/>
        <v>1</v>
      </c>
      <c r="M2348" s="24" t="str">
        <f>VLOOKUP(L2348,mês!A:B,2,0)</f>
        <v>Janeiro</v>
      </c>
      <c r="N2348" s="24" t="e">
        <f t="shared" si="155"/>
        <v>#VALUE!</v>
      </c>
    </row>
    <row r="2349" spans="10:14" ht="57" customHeight="1" x14ac:dyDescent="0.2">
      <c r="J2349" s="29">
        <f t="shared" si="152"/>
        <v>0</v>
      </c>
      <c r="K2349" s="29">
        <f t="shared" si="153"/>
        <v>0</v>
      </c>
      <c r="L2349" s="24">
        <f t="shared" si="154"/>
        <v>1</v>
      </c>
      <c r="M2349" s="24" t="str">
        <f>VLOOKUP(L2349,mês!A:B,2,0)</f>
        <v>Janeiro</v>
      </c>
      <c r="N2349" s="24" t="e">
        <f t="shared" si="155"/>
        <v>#VALUE!</v>
      </c>
    </row>
    <row r="2350" spans="10:14" ht="57" customHeight="1" x14ac:dyDescent="0.2">
      <c r="J2350" s="29">
        <f t="shared" si="152"/>
        <v>0</v>
      </c>
      <c r="K2350" s="29">
        <f t="shared" si="153"/>
        <v>0</v>
      </c>
      <c r="L2350" s="24">
        <f t="shared" si="154"/>
        <v>1</v>
      </c>
      <c r="M2350" s="24" t="str">
        <f>VLOOKUP(L2350,mês!A:B,2,0)</f>
        <v>Janeiro</v>
      </c>
      <c r="N2350" s="24" t="e">
        <f t="shared" si="155"/>
        <v>#VALUE!</v>
      </c>
    </row>
    <row r="2351" spans="10:14" ht="57" customHeight="1" x14ac:dyDescent="0.2">
      <c r="J2351" s="29">
        <f t="shared" si="152"/>
        <v>0</v>
      </c>
      <c r="K2351" s="29">
        <f t="shared" si="153"/>
        <v>0</v>
      </c>
      <c r="L2351" s="24">
        <f t="shared" si="154"/>
        <v>1</v>
      </c>
      <c r="M2351" s="24" t="str">
        <f>VLOOKUP(L2351,mês!A:B,2,0)</f>
        <v>Janeiro</v>
      </c>
      <c r="N2351" s="24" t="e">
        <f t="shared" si="155"/>
        <v>#VALUE!</v>
      </c>
    </row>
    <row r="2352" spans="10:14" ht="57" customHeight="1" x14ac:dyDescent="0.2">
      <c r="J2352" s="29">
        <f t="shared" si="152"/>
        <v>0</v>
      </c>
      <c r="K2352" s="29">
        <f t="shared" si="153"/>
        <v>0</v>
      </c>
      <c r="L2352" s="24">
        <f t="shared" si="154"/>
        <v>1</v>
      </c>
      <c r="M2352" s="24" t="str">
        <f>VLOOKUP(L2352,mês!A:B,2,0)</f>
        <v>Janeiro</v>
      </c>
      <c r="N2352" s="24" t="e">
        <f t="shared" si="155"/>
        <v>#VALUE!</v>
      </c>
    </row>
    <row r="2353" spans="10:14" ht="57" customHeight="1" x14ac:dyDescent="0.2">
      <c r="J2353" s="29">
        <f t="shared" si="152"/>
        <v>0</v>
      </c>
      <c r="K2353" s="29">
        <f t="shared" si="153"/>
        <v>0</v>
      </c>
      <c r="L2353" s="24">
        <f t="shared" si="154"/>
        <v>1</v>
      </c>
      <c r="M2353" s="24" t="str">
        <f>VLOOKUP(L2353,mês!A:B,2,0)</f>
        <v>Janeiro</v>
      </c>
      <c r="N2353" s="24" t="e">
        <f t="shared" si="155"/>
        <v>#VALUE!</v>
      </c>
    </row>
    <row r="2354" spans="10:14" ht="57" customHeight="1" x14ac:dyDescent="0.2">
      <c r="J2354" s="29">
        <f t="shared" si="152"/>
        <v>0</v>
      </c>
      <c r="K2354" s="29">
        <f t="shared" si="153"/>
        <v>0</v>
      </c>
      <c r="L2354" s="24">
        <f t="shared" si="154"/>
        <v>1</v>
      </c>
      <c r="M2354" s="24" t="str">
        <f>VLOOKUP(L2354,mês!A:B,2,0)</f>
        <v>Janeiro</v>
      </c>
      <c r="N2354" s="24" t="e">
        <f t="shared" si="155"/>
        <v>#VALUE!</v>
      </c>
    </row>
    <row r="2355" spans="10:14" ht="57" customHeight="1" x14ac:dyDescent="0.2">
      <c r="J2355" s="29">
        <f t="shared" si="152"/>
        <v>0</v>
      </c>
      <c r="K2355" s="29">
        <f t="shared" si="153"/>
        <v>0</v>
      </c>
      <c r="L2355" s="24">
        <f t="shared" si="154"/>
        <v>1</v>
      </c>
      <c r="M2355" s="24" t="str">
        <f>VLOOKUP(L2355,mês!A:B,2,0)</f>
        <v>Janeiro</v>
      </c>
      <c r="N2355" s="24" t="e">
        <f t="shared" si="155"/>
        <v>#VALUE!</v>
      </c>
    </row>
    <row r="2356" spans="10:14" ht="57" customHeight="1" x14ac:dyDescent="0.2">
      <c r="J2356" s="29">
        <f t="shared" si="152"/>
        <v>0</v>
      </c>
      <c r="K2356" s="29">
        <f t="shared" si="153"/>
        <v>0</v>
      </c>
      <c r="L2356" s="24">
        <f t="shared" si="154"/>
        <v>1</v>
      </c>
      <c r="M2356" s="24" t="str">
        <f>VLOOKUP(L2356,mês!A:B,2,0)</f>
        <v>Janeiro</v>
      </c>
      <c r="N2356" s="24" t="e">
        <f t="shared" si="155"/>
        <v>#VALUE!</v>
      </c>
    </row>
    <row r="2357" spans="10:14" ht="57" customHeight="1" x14ac:dyDescent="0.2">
      <c r="J2357" s="29">
        <f t="shared" si="152"/>
        <v>0</v>
      </c>
      <c r="K2357" s="29">
        <f t="shared" si="153"/>
        <v>0</v>
      </c>
      <c r="L2357" s="24">
        <f t="shared" si="154"/>
        <v>1</v>
      </c>
      <c r="M2357" s="24" t="str">
        <f>VLOOKUP(L2357,mês!A:B,2,0)</f>
        <v>Janeiro</v>
      </c>
      <c r="N2357" s="24" t="e">
        <f t="shared" si="155"/>
        <v>#VALUE!</v>
      </c>
    </row>
    <row r="2358" spans="10:14" ht="57" customHeight="1" x14ac:dyDescent="0.2">
      <c r="J2358" s="29">
        <f t="shared" si="152"/>
        <v>0</v>
      </c>
      <c r="K2358" s="29">
        <f t="shared" si="153"/>
        <v>0</v>
      </c>
      <c r="L2358" s="24">
        <f t="shared" si="154"/>
        <v>1</v>
      </c>
      <c r="M2358" s="24" t="str">
        <f>VLOOKUP(L2358,mês!A:B,2,0)</f>
        <v>Janeiro</v>
      </c>
      <c r="N2358" s="24" t="e">
        <f t="shared" si="155"/>
        <v>#VALUE!</v>
      </c>
    </row>
    <row r="2359" spans="10:14" ht="57" customHeight="1" x14ac:dyDescent="0.2">
      <c r="J2359" s="29">
        <f t="shared" si="152"/>
        <v>0</v>
      </c>
      <c r="K2359" s="29">
        <f t="shared" si="153"/>
        <v>0</v>
      </c>
      <c r="L2359" s="24">
        <f t="shared" si="154"/>
        <v>1</v>
      </c>
      <c r="M2359" s="24" t="str">
        <f>VLOOKUP(L2359,mês!A:B,2,0)</f>
        <v>Janeiro</v>
      </c>
      <c r="N2359" s="24" t="e">
        <f t="shared" si="155"/>
        <v>#VALUE!</v>
      </c>
    </row>
    <row r="2360" spans="10:14" ht="57" customHeight="1" x14ac:dyDescent="0.2">
      <c r="J2360" s="29">
        <f t="shared" si="152"/>
        <v>0</v>
      </c>
      <c r="K2360" s="29">
        <f t="shared" si="153"/>
        <v>0</v>
      </c>
      <c r="L2360" s="24">
        <f t="shared" si="154"/>
        <v>1</v>
      </c>
      <c r="M2360" s="24" t="str">
        <f>VLOOKUP(L2360,mês!A:B,2,0)</f>
        <v>Janeiro</v>
      </c>
      <c r="N2360" s="24" t="e">
        <f t="shared" si="155"/>
        <v>#VALUE!</v>
      </c>
    </row>
    <row r="2361" spans="10:14" ht="57" customHeight="1" x14ac:dyDescent="0.2">
      <c r="J2361" s="29">
        <f t="shared" si="152"/>
        <v>0</v>
      </c>
      <c r="K2361" s="29">
        <f t="shared" si="153"/>
        <v>0</v>
      </c>
      <c r="L2361" s="24">
        <f t="shared" si="154"/>
        <v>1</v>
      </c>
      <c r="M2361" s="24" t="str">
        <f>VLOOKUP(L2361,mês!A:B,2,0)</f>
        <v>Janeiro</v>
      </c>
      <c r="N2361" s="24" t="e">
        <f t="shared" si="155"/>
        <v>#VALUE!</v>
      </c>
    </row>
    <row r="2362" spans="10:14" ht="57" customHeight="1" x14ac:dyDescent="0.2">
      <c r="J2362" s="29">
        <f t="shared" si="152"/>
        <v>0</v>
      </c>
      <c r="K2362" s="29">
        <f t="shared" si="153"/>
        <v>0</v>
      </c>
      <c r="L2362" s="24">
        <f t="shared" si="154"/>
        <v>1</v>
      </c>
      <c r="M2362" s="24" t="str">
        <f>VLOOKUP(L2362,mês!A:B,2,0)</f>
        <v>Janeiro</v>
      </c>
      <c r="N2362" s="24" t="e">
        <f t="shared" si="155"/>
        <v>#VALUE!</v>
      </c>
    </row>
    <row r="2363" spans="10:14" ht="57" customHeight="1" x14ac:dyDescent="0.2">
      <c r="J2363" s="29">
        <f t="shared" si="152"/>
        <v>0</v>
      </c>
      <c r="K2363" s="29">
        <f t="shared" si="153"/>
        <v>0</v>
      </c>
      <c r="L2363" s="24">
        <f t="shared" si="154"/>
        <v>1</v>
      </c>
      <c r="M2363" s="24" t="str">
        <f>VLOOKUP(L2363,mês!A:B,2,0)</f>
        <v>Janeiro</v>
      </c>
      <c r="N2363" s="24" t="e">
        <f t="shared" si="155"/>
        <v>#VALUE!</v>
      </c>
    </row>
    <row r="2364" spans="10:14" ht="57" customHeight="1" x14ac:dyDescent="0.2">
      <c r="J2364" s="29">
        <f t="shared" si="152"/>
        <v>0</v>
      </c>
      <c r="K2364" s="29">
        <f t="shared" si="153"/>
        <v>0</v>
      </c>
      <c r="L2364" s="24">
        <f t="shared" si="154"/>
        <v>1</v>
      </c>
      <c r="M2364" s="24" t="str">
        <f>VLOOKUP(L2364,mês!A:B,2,0)</f>
        <v>Janeiro</v>
      </c>
      <c r="N2364" s="24" t="e">
        <f t="shared" si="155"/>
        <v>#VALUE!</v>
      </c>
    </row>
    <row r="2365" spans="10:14" ht="57" customHeight="1" x14ac:dyDescent="0.2">
      <c r="J2365" s="29">
        <f t="shared" si="152"/>
        <v>0</v>
      </c>
      <c r="K2365" s="29">
        <f t="shared" si="153"/>
        <v>0</v>
      </c>
      <c r="L2365" s="24">
        <f t="shared" si="154"/>
        <v>1</v>
      </c>
      <c r="M2365" s="24" t="str">
        <f>VLOOKUP(L2365,mês!A:B,2,0)</f>
        <v>Janeiro</v>
      </c>
      <c r="N2365" s="24" t="e">
        <f t="shared" si="155"/>
        <v>#VALUE!</v>
      </c>
    </row>
    <row r="2366" spans="10:14" ht="57" customHeight="1" x14ac:dyDescent="0.2">
      <c r="J2366" s="29">
        <f t="shared" si="152"/>
        <v>0</v>
      </c>
      <c r="K2366" s="29">
        <f t="shared" si="153"/>
        <v>0</v>
      </c>
      <c r="L2366" s="24">
        <f t="shared" si="154"/>
        <v>1</v>
      </c>
      <c r="M2366" s="24" t="str">
        <f>VLOOKUP(L2366,mês!A:B,2,0)</f>
        <v>Janeiro</v>
      </c>
      <c r="N2366" s="24" t="e">
        <f t="shared" si="155"/>
        <v>#VALUE!</v>
      </c>
    </row>
    <row r="2367" spans="10:14" ht="57" customHeight="1" x14ac:dyDescent="0.2">
      <c r="J2367" s="29">
        <f t="shared" si="152"/>
        <v>0</v>
      </c>
      <c r="K2367" s="29">
        <f t="shared" si="153"/>
        <v>0</v>
      </c>
      <c r="L2367" s="24">
        <f t="shared" si="154"/>
        <v>1</v>
      </c>
      <c r="M2367" s="24" t="str">
        <f>VLOOKUP(L2367,mês!A:B,2,0)</f>
        <v>Janeiro</v>
      </c>
      <c r="N2367" s="24" t="e">
        <f t="shared" si="155"/>
        <v>#VALUE!</v>
      </c>
    </row>
    <row r="2368" spans="10:14" ht="57" customHeight="1" x14ac:dyDescent="0.2">
      <c r="J2368" s="29">
        <f t="shared" si="152"/>
        <v>0</v>
      </c>
      <c r="K2368" s="29">
        <f t="shared" si="153"/>
        <v>0</v>
      </c>
      <c r="L2368" s="24">
        <f t="shared" si="154"/>
        <v>1</v>
      </c>
      <c r="M2368" s="24" t="str">
        <f>VLOOKUP(L2368,mês!A:B,2,0)</f>
        <v>Janeiro</v>
      </c>
      <c r="N2368" s="24" t="e">
        <f t="shared" si="155"/>
        <v>#VALUE!</v>
      </c>
    </row>
    <row r="2369" spans="10:14" ht="57" customHeight="1" x14ac:dyDescent="0.2">
      <c r="J2369" s="29">
        <f t="shared" si="152"/>
        <v>0</v>
      </c>
      <c r="K2369" s="29">
        <f t="shared" si="153"/>
        <v>0</v>
      </c>
      <c r="L2369" s="24">
        <f t="shared" si="154"/>
        <v>1</v>
      </c>
      <c r="M2369" s="24" t="str">
        <f>VLOOKUP(L2369,mês!A:B,2,0)</f>
        <v>Janeiro</v>
      </c>
      <c r="N2369" s="24" t="e">
        <f t="shared" si="155"/>
        <v>#VALUE!</v>
      </c>
    </row>
    <row r="2370" spans="10:14" ht="57" customHeight="1" x14ac:dyDescent="0.2">
      <c r="J2370" s="29">
        <f t="shared" si="152"/>
        <v>0</v>
      </c>
      <c r="K2370" s="29">
        <f t="shared" si="153"/>
        <v>0</v>
      </c>
      <c r="L2370" s="24">
        <f t="shared" si="154"/>
        <v>1</v>
      </c>
      <c r="M2370" s="24" t="str">
        <f>VLOOKUP(L2370,mês!A:B,2,0)</f>
        <v>Janeiro</v>
      </c>
      <c r="N2370" s="24" t="e">
        <f t="shared" si="155"/>
        <v>#VALUE!</v>
      </c>
    </row>
    <row r="2371" spans="10:14" ht="57" customHeight="1" x14ac:dyDescent="0.2">
      <c r="J2371" s="29">
        <f t="shared" si="152"/>
        <v>0</v>
      </c>
      <c r="K2371" s="29">
        <f t="shared" si="153"/>
        <v>0</v>
      </c>
      <c r="L2371" s="24">
        <f t="shared" si="154"/>
        <v>1</v>
      </c>
      <c r="M2371" s="24" t="str">
        <f>VLOOKUP(L2371,mês!A:B,2,0)</f>
        <v>Janeiro</v>
      </c>
      <c r="N2371" s="24" t="e">
        <f t="shared" si="155"/>
        <v>#VALUE!</v>
      </c>
    </row>
    <row r="2372" spans="10:14" ht="57" customHeight="1" x14ac:dyDescent="0.2">
      <c r="J2372" s="29">
        <f t="shared" si="152"/>
        <v>0</v>
      </c>
      <c r="K2372" s="29">
        <f t="shared" si="153"/>
        <v>0</v>
      </c>
      <c r="L2372" s="24">
        <f t="shared" si="154"/>
        <v>1</v>
      </c>
      <c r="M2372" s="24" t="str">
        <f>VLOOKUP(L2372,mês!A:B,2,0)</f>
        <v>Janeiro</v>
      </c>
      <c r="N2372" s="24" t="e">
        <f t="shared" si="155"/>
        <v>#VALUE!</v>
      </c>
    </row>
    <row r="2373" spans="10:14" ht="57" customHeight="1" x14ac:dyDescent="0.2">
      <c r="J2373" s="29">
        <f t="shared" si="152"/>
        <v>0</v>
      </c>
      <c r="K2373" s="29">
        <f t="shared" si="153"/>
        <v>0</v>
      </c>
      <c r="L2373" s="24">
        <f t="shared" si="154"/>
        <v>1</v>
      </c>
      <c r="M2373" s="24" t="str">
        <f>VLOOKUP(L2373,mês!A:B,2,0)</f>
        <v>Janeiro</v>
      </c>
      <c r="N2373" s="24" t="e">
        <f t="shared" si="155"/>
        <v>#VALUE!</v>
      </c>
    </row>
    <row r="2374" spans="10:14" ht="57" customHeight="1" x14ac:dyDescent="0.2">
      <c r="J2374" s="29">
        <f t="shared" si="152"/>
        <v>0</v>
      </c>
      <c r="K2374" s="29">
        <f t="shared" si="153"/>
        <v>0</v>
      </c>
      <c r="L2374" s="24">
        <f t="shared" si="154"/>
        <v>1</v>
      </c>
      <c r="M2374" s="24" t="str">
        <f>VLOOKUP(L2374,mês!A:B,2,0)</f>
        <v>Janeiro</v>
      </c>
      <c r="N2374" s="24" t="e">
        <f t="shared" si="155"/>
        <v>#VALUE!</v>
      </c>
    </row>
    <row r="2375" spans="10:14" ht="57" customHeight="1" x14ac:dyDescent="0.2">
      <c r="J2375" s="29">
        <f t="shared" si="152"/>
        <v>0</v>
      </c>
      <c r="K2375" s="29">
        <f t="shared" si="153"/>
        <v>0</v>
      </c>
      <c r="L2375" s="24">
        <f t="shared" si="154"/>
        <v>1</v>
      </c>
      <c r="M2375" s="24" t="str">
        <f>VLOOKUP(L2375,mês!A:B,2,0)</f>
        <v>Janeiro</v>
      </c>
      <c r="N2375" s="24" t="e">
        <f t="shared" si="155"/>
        <v>#VALUE!</v>
      </c>
    </row>
    <row r="2376" spans="10:14" ht="57" customHeight="1" x14ac:dyDescent="0.2">
      <c r="J2376" s="29">
        <f t="shared" si="152"/>
        <v>0</v>
      </c>
      <c r="K2376" s="29">
        <f t="shared" si="153"/>
        <v>0</v>
      </c>
      <c r="L2376" s="24">
        <f t="shared" si="154"/>
        <v>1</v>
      </c>
      <c r="M2376" s="24" t="str">
        <f>VLOOKUP(L2376,mês!A:B,2,0)</f>
        <v>Janeiro</v>
      </c>
      <c r="N2376" s="24" t="e">
        <f t="shared" si="155"/>
        <v>#VALUE!</v>
      </c>
    </row>
    <row r="2377" spans="10:14" ht="57" customHeight="1" x14ac:dyDescent="0.2">
      <c r="J2377" s="29">
        <f t="shared" si="152"/>
        <v>0</v>
      </c>
      <c r="K2377" s="29">
        <f t="shared" si="153"/>
        <v>0</v>
      </c>
      <c r="L2377" s="24">
        <f t="shared" si="154"/>
        <v>1</v>
      </c>
      <c r="M2377" s="24" t="str">
        <f>VLOOKUP(L2377,mês!A:B,2,0)</f>
        <v>Janeiro</v>
      </c>
      <c r="N2377" s="24" t="e">
        <f t="shared" si="155"/>
        <v>#VALUE!</v>
      </c>
    </row>
    <row r="2378" spans="10:14" ht="57" customHeight="1" x14ac:dyDescent="0.2">
      <c r="J2378" s="29">
        <f t="shared" si="152"/>
        <v>0</v>
      </c>
      <c r="K2378" s="29">
        <f t="shared" si="153"/>
        <v>0</v>
      </c>
      <c r="L2378" s="24">
        <f t="shared" si="154"/>
        <v>1</v>
      </c>
      <c r="M2378" s="24" t="str">
        <f>VLOOKUP(L2378,mês!A:B,2,0)</f>
        <v>Janeiro</v>
      </c>
      <c r="N2378" s="24" t="e">
        <f t="shared" si="155"/>
        <v>#VALUE!</v>
      </c>
    </row>
    <row r="2379" spans="10:14" ht="57" customHeight="1" x14ac:dyDescent="0.2">
      <c r="J2379" s="29">
        <f t="shared" si="152"/>
        <v>0</v>
      </c>
      <c r="K2379" s="29">
        <f t="shared" si="153"/>
        <v>0</v>
      </c>
      <c r="L2379" s="24">
        <f t="shared" si="154"/>
        <v>1</v>
      </c>
      <c r="M2379" s="24" t="str">
        <f>VLOOKUP(L2379,mês!A:B,2,0)</f>
        <v>Janeiro</v>
      </c>
      <c r="N2379" s="24" t="e">
        <f t="shared" si="155"/>
        <v>#VALUE!</v>
      </c>
    </row>
    <row r="2380" spans="10:14" ht="57" customHeight="1" x14ac:dyDescent="0.2">
      <c r="J2380" s="29">
        <f t="shared" si="152"/>
        <v>0</v>
      </c>
      <c r="K2380" s="29">
        <f t="shared" si="153"/>
        <v>0</v>
      </c>
      <c r="L2380" s="24">
        <f t="shared" si="154"/>
        <v>1</v>
      </c>
      <c r="M2380" s="24" t="str">
        <f>VLOOKUP(L2380,mês!A:B,2,0)</f>
        <v>Janeiro</v>
      </c>
      <c r="N2380" s="24" t="e">
        <f t="shared" si="155"/>
        <v>#VALUE!</v>
      </c>
    </row>
    <row r="2381" spans="10:14" ht="57" customHeight="1" x14ac:dyDescent="0.2">
      <c r="J2381" s="29">
        <f t="shared" si="152"/>
        <v>0</v>
      </c>
      <c r="K2381" s="29">
        <f t="shared" si="153"/>
        <v>0</v>
      </c>
      <c r="L2381" s="24">
        <f t="shared" si="154"/>
        <v>1</v>
      </c>
      <c r="M2381" s="24" t="str">
        <f>VLOOKUP(L2381,mês!A:B,2,0)</f>
        <v>Janeiro</v>
      </c>
      <c r="N2381" s="24" t="e">
        <f t="shared" si="155"/>
        <v>#VALUE!</v>
      </c>
    </row>
    <row r="2382" spans="10:14" ht="57" customHeight="1" x14ac:dyDescent="0.2">
      <c r="J2382" s="29">
        <f t="shared" si="152"/>
        <v>0</v>
      </c>
      <c r="K2382" s="29">
        <f t="shared" si="153"/>
        <v>0</v>
      </c>
      <c r="L2382" s="24">
        <f t="shared" si="154"/>
        <v>1</v>
      </c>
      <c r="M2382" s="24" t="str">
        <f>VLOOKUP(L2382,mês!A:B,2,0)</f>
        <v>Janeiro</v>
      </c>
      <c r="N2382" s="24" t="e">
        <f t="shared" si="155"/>
        <v>#VALUE!</v>
      </c>
    </row>
    <row r="2383" spans="10:14" ht="57" customHeight="1" x14ac:dyDescent="0.2">
      <c r="J2383" s="29">
        <f t="shared" si="152"/>
        <v>0</v>
      </c>
      <c r="K2383" s="29">
        <f t="shared" si="153"/>
        <v>0</v>
      </c>
      <c r="L2383" s="24">
        <f t="shared" si="154"/>
        <v>1</v>
      </c>
      <c r="M2383" s="24" t="str">
        <f>VLOOKUP(L2383,mês!A:B,2,0)</f>
        <v>Janeiro</v>
      </c>
      <c r="N2383" s="24" t="e">
        <f t="shared" si="155"/>
        <v>#VALUE!</v>
      </c>
    </row>
    <row r="2384" spans="10:14" ht="57" customHeight="1" x14ac:dyDescent="0.2">
      <c r="J2384" s="29">
        <f t="shared" si="152"/>
        <v>0</v>
      </c>
      <c r="K2384" s="29">
        <f t="shared" si="153"/>
        <v>0</v>
      </c>
      <c r="L2384" s="24">
        <f t="shared" si="154"/>
        <v>1</v>
      </c>
      <c r="M2384" s="24" t="str">
        <f>VLOOKUP(L2384,mês!A:B,2,0)</f>
        <v>Janeiro</v>
      </c>
      <c r="N2384" s="24" t="e">
        <f t="shared" si="155"/>
        <v>#VALUE!</v>
      </c>
    </row>
    <row r="2385" spans="10:14" ht="57" customHeight="1" x14ac:dyDescent="0.2">
      <c r="J2385" s="29">
        <f t="shared" si="152"/>
        <v>0</v>
      </c>
      <c r="K2385" s="29">
        <f t="shared" si="153"/>
        <v>0</v>
      </c>
      <c r="L2385" s="24">
        <f t="shared" si="154"/>
        <v>1</v>
      </c>
      <c r="M2385" s="24" t="str">
        <f>VLOOKUP(L2385,mês!A:B,2,0)</f>
        <v>Janeiro</v>
      </c>
      <c r="N2385" s="24" t="e">
        <f t="shared" si="155"/>
        <v>#VALUE!</v>
      </c>
    </row>
    <row r="2386" spans="10:14" ht="57" customHeight="1" x14ac:dyDescent="0.2">
      <c r="J2386" s="29">
        <f t="shared" si="152"/>
        <v>0</v>
      </c>
      <c r="K2386" s="29">
        <f t="shared" si="153"/>
        <v>0</v>
      </c>
      <c r="L2386" s="24">
        <f t="shared" si="154"/>
        <v>1</v>
      </c>
      <c r="M2386" s="24" t="str">
        <f>VLOOKUP(L2386,mês!A:B,2,0)</f>
        <v>Janeiro</v>
      </c>
      <c r="N2386" s="24" t="e">
        <f t="shared" si="155"/>
        <v>#VALUE!</v>
      </c>
    </row>
    <row r="2387" spans="10:14" ht="57" customHeight="1" x14ac:dyDescent="0.2">
      <c r="J2387" s="29">
        <f t="shared" si="152"/>
        <v>0</v>
      </c>
      <c r="K2387" s="29">
        <f t="shared" si="153"/>
        <v>0</v>
      </c>
      <c r="L2387" s="24">
        <f t="shared" si="154"/>
        <v>1</v>
      </c>
      <c r="M2387" s="24" t="str">
        <f>VLOOKUP(L2387,mês!A:B,2,0)</f>
        <v>Janeiro</v>
      </c>
      <c r="N2387" s="24" t="e">
        <f t="shared" si="155"/>
        <v>#VALUE!</v>
      </c>
    </row>
    <row r="2388" spans="10:14" ht="57" customHeight="1" x14ac:dyDescent="0.2">
      <c r="J2388" s="29">
        <f t="shared" si="152"/>
        <v>0</v>
      </c>
      <c r="K2388" s="29">
        <f t="shared" si="153"/>
        <v>0</v>
      </c>
      <c r="L2388" s="24">
        <f t="shared" si="154"/>
        <v>1</v>
      </c>
      <c r="M2388" s="24" t="str">
        <f>VLOOKUP(L2388,mês!A:B,2,0)</f>
        <v>Janeiro</v>
      </c>
      <c r="N2388" s="24" t="e">
        <f t="shared" si="155"/>
        <v>#VALUE!</v>
      </c>
    </row>
    <row r="2389" spans="10:14" ht="57" customHeight="1" x14ac:dyDescent="0.2">
      <c r="J2389" s="29">
        <f t="shared" si="152"/>
        <v>0</v>
      </c>
      <c r="K2389" s="29">
        <f t="shared" si="153"/>
        <v>0</v>
      </c>
      <c r="L2389" s="24">
        <f t="shared" si="154"/>
        <v>1</v>
      </c>
      <c r="M2389" s="24" t="str">
        <f>VLOOKUP(L2389,mês!A:B,2,0)</f>
        <v>Janeiro</v>
      </c>
      <c r="N2389" s="24" t="e">
        <f t="shared" si="155"/>
        <v>#VALUE!</v>
      </c>
    </row>
    <row r="2390" spans="10:14" ht="57" customHeight="1" x14ac:dyDescent="0.2">
      <c r="J2390" s="29">
        <f t="shared" si="152"/>
        <v>0</v>
      </c>
      <c r="K2390" s="29">
        <f t="shared" si="153"/>
        <v>0</v>
      </c>
      <c r="L2390" s="24">
        <f t="shared" si="154"/>
        <v>1</v>
      </c>
      <c r="M2390" s="24" t="str">
        <f>VLOOKUP(L2390,mês!A:B,2,0)</f>
        <v>Janeiro</v>
      </c>
      <c r="N2390" s="24" t="e">
        <f t="shared" si="155"/>
        <v>#VALUE!</v>
      </c>
    </row>
    <row r="2391" spans="10:14" ht="57" customHeight="1" x14ac:dyDescent="0.2">
      <c r="J2391" s="29">
        <f t="shared" si="152"/>
        <v>0</v>
      </c>
      <c r="K2391" s="29">
        <f t="shared" si="153"/>
        <v>0</v>
      </c>
      <c r="L2391" s="24">
        <f t="shared" si="154"/>
        <v>1</v>
      </c>
      <c r="M2391" s="24" t="str">
        <f>VLOOKUP(L2391,mês!A:B,2,0)</f>
        <v>Janeiro</v>
      </c>
      <c r="N2391" s="24" t="e">
        <f t="shared" si="155"/>
        <v>#VALUE!</v>
      </c>
    </row>
    <row r="2392" spans="10:14" ht="57" customHeight="1" x14ac:dyDescent="0.2">
      <c r="J2392" s="29">
        <f t="shared" si="152"/>
        <v>0</v>
      </c>
      <c r="K2392" s="29">
        <f t="shared" si="153"/>
        <v>0</v>
      </c>
      <c r="L2392" s="24">
        <f t="shared" si="154"/>
        <v>1</v>
      </c>
      <c r="M2392" s="24" t="str">
        <f>VLOOKUP(L2392,mês!A:B,2,0)</f>
        <v>Janeiro</v>
      </c>
      <c r="N2392" s="24" t="e">
        <f t="shared" si="155"/>
        <v>#VALUE!</v>
      </c>
    </row>
    <row r="2393" spans="10:14" ht="57" customHeight="1" x14ac:dyDescent="0.2">
      <c r="J2393" s="29">
        <f t="shared" si="152"/>
        <v>0</v>
      </c>
      <c r="K2393" s="29">
        <f t="shared" si="153"/>
        <v>0</v>
      </c>
      <c r="L2393" s="24">
        <f t="shared" si="154"/>
        <v>1</v>
      </c>
      <c r="M2393" s="24" t="str">
        <f>VLOOKUP(L2393,mês!A:B,2,0)</f>
        <v>Janeiro</v>
      </c>
      <c r="N2393" s="24" t="e">
        <f t="shared" si="155"/>
        <v>#VALUE!</v>
      </c>
    </row>
    <row r="2394" spans="10:14" ht="57" customHeight="1" x14ac:dyDescent="0.2">
      <c r="J2394" s="29">
        <f t="shared" si="152"/>
        <v>0</v>
      </c>
      <c r="K2394" s="29">
        <f t="shared" si="153"/>
        <v>0</v>
      </c>
      <c r="L2394" s="24">
        <f t="shared" si="154"/>
        <v>1</v>
      </c>
      <c r="M2394" s="24" t="str">
        <f>VLOOKUP(L2394,mês!A:B,2,0)</f>
        <v>Janeiro</v>
      </c>
      <c r="N2394" s="24" t="e">
        <f t="shared" si="155"/>
        <v>#VALUE!</v>
      </c>
    </row>
    <row r="2395" spans="10:14" ht="57" customHeight="1" x14ac:dyDescent="0.2">
      <c r="J2395" s="29">
        <f t="shared" si="152"/>
        <v>0</v>
      </c>
      <c r="K2395" s="29">
        <f t="shared" si="153"/>
        <v>0</v>
      </c>
      <c r="L2395" s="24">
        <f t="shared" si="154"/>
        <v>1</v>
      </c>
      <c r="M2395" s="24" t="str">
        <f>VLOOKUP(L2395,mês!A:B,2,0)</f>
        <v>Janeiro</v>
      </c>
      <c r="N2395" s="24" t="e">
        <f t="shared" si="155"/>
        <v>#VALUE!</v>
      </c>
    </row>
    <row r="2396" spans="10:14" ht="57" customHeight="1" x14ac:dyDescent="0.2">
      <c r="J2396" s="29">
        <f t="shared" si="152"/>
        <v>0</v>
      </c>
      <c r="K2396" s="29">
        <f t="shared" si="153"/>
        <v>0</v>
      </c>
      <c r="L2396" s="24">
        <f t="shared" si="154"/>
        <v>1</v>
      </c>
      <c r="M2396" s="24" t="str">
        <f>VLOOKUP(L2396,mês!A:B,2,0)</f>
        <v>Janeiro</v>
      </c>
      <c r="N2396" s="24" t="e">
        <f t="shared" si="155"/>
        <v>#VALUE!</v>
      </c>
    </row>
    <row r="2397" spans="10:14" ht="57" customHeight="1" x14ac:dyDescent="0.2">
      <c r="J2397" s="29">
        <f t="shared" si="152"/>
        <v>0</v>
      </c>
      <c r="K2397" s="29">
        <f t="shared" si="153"/>
        <v>0</v>
      </c>
      <c r="L2397" s="24">
        <f t="shared" si="154"/>
        <v>1</v>
      </c>
      <c r="M2397" s="24" t="str">
        <f>VLOOKUP(L2397,mês!A:B,2,0)</f>
        <v>Janeiro</v>
      </c>
      <c r="N2397" s="24" t="e">
        <f t="shared" si="155"/>
        <v>#VALUE!</v>
      </c>
    </row>
    <row r="2398" spans="10:14" ht="57" customHeight="1" x14ac:dyDescent="0.2">
      <c r="J2398" s="29">
        <f t="shared" si="152"/>
        <v>0</v>
      </c>
      <c r="K2398" s="29">
        <f t="shared" si="153"/>
        <v>0</v>
      </c>
      <c r="L2398" s="24">
        <f t="shared" si="154"/>
        <v>1</v>
      </c>
      <c r="M2398" s="24" t="str">
        <f>VLOOKUP(L2398,mês!A:B,2,0)</f>
        <v>Janeiro</v>
      </c>
      <c r="N2398" s="24" t="e">
        <f t="shared" si="155"/>
        <v>#VALUE!</v>
      </c>
    </row>
    <row r="2399" spans="10:14" ht="57" customHeight="1" x14ac:dyDescent="0.2">
      <c r="J2399" s="29">
        <f t="shared" si="152"/>
        <v>0</v>
      </c>
      <c r="K2399" s="29">
        <f t="shared" si="153"/>
        <v>0</v>
      </c>
      <c r="L2399" s="24">
        <f t="shared" si="154"/>
        <v>1</v>
      </c>
      <c r="M2399" s="24" t="str">
        <f>VLOOKUP(L2399,mês!A:B,2,0)</f>
        <v>Janeiro</v>
      </c>
      <c r="N2399" s="24" t="e">
        <f t="shared" si="155"/>
        <v>#VALUE!</v>
      </c>
    </row>
    <row r="2400" spans="10:14" ht="57" customHeight="1" x14ac:dyDescent="0.2">
      <c r="J2400" s="29">
        <f t="shared" si="152"/>
        <v>0</v>
      </c>
      <c r="K2400" s="29">
        <f t="shared" si="153"/>
        <v>0</v>
      </c>
      <c r="L2400" s="24">
        <f t="shared" si="154"/>
        <v>1</v>
      </c>
      <c r="M2400" s="24" t="str">
        <f>VLOOKUP(L2400,mês!A:B,2,0)</f>
        <v>Janeiro</v>
      </c>
      <c r="N2400" s="24" t="e">
        <f t="shared" si="155"/>
        <v>#VALUE!</v>
      </c>
    </row>
    <row r="2401" spans="10:14" ht="57" customHeight="1" x14ac:dyDescent="0.2">
      <c r="J2401" s="29">
        <f t="shared" si="152"/>
        <v>0</v>
      </c>
      <c r="K2401" s="29">
        <f t="shared" si="153"/>
        <v>0</v>
      </c>
      <c r="L2401" s="24">
        <f t="shared" si="154"/>
        <v>1</v>
      </c>
      <c r="M2401" s="24" t="str">
        <f>VLOOKUP(L2401,mês!A:B,2,0)</f>
        <v>Janeiro</v>
      </c>
      <c r="N2401" s="24" t="e">
        <f t="shared" si="155"/>
        <v>#VALUE!</v>
      </c>
    </row>
    <row r="2402" spans="10:14" ht="57" customHeight="1" x14ac:dyDescent="0.2">
      <c r="J2402" s="29">
        <f t="shared" si="152"/>
        <v>0</v>
      </c>
      <c r="K2402" s="29">
        <f t="shared" si="153"/>
        <v>0</v>
      </c>
      <c r="L2402" s="24">
        <f t="shared" si="154"/>
        <v>1</v>
      </c>
      <c r="M2402" s="24" t="str">
        <f>VLOOKUP(L2402,mês!A:B,2,0)</f>
        <v>Janeiro</v>
      </c>
      <c r="N2402" s="24" t="e">
        <f t="shared" si="155"/>
        <v>#VALUE!</v>
      </c>
    </row>
    <row r="2403" spans="10:14" ht="57" customHeight="1" x14ac:dyDescent="0.2">
      <c r="J2403" s="29">
        <f t="shared" si="152"/>
        <v>0</v>
      </c>
      <c r="K2403" s="29">
        <f t="shared" si="153"/>
        <v>0</v>
      </c>
      <c r="L2403" s="24">
        <f t="shared" si="154"/>
        <v>1</v>
      </c>
      <c r="M2403" s="24" t="str">
        <f>VLOOKUP(L2403,mês!A:B,2,0)</f>
        <v>Janeiro</v>
      </c>
      <c r="N2403" s="24" t="e">
        <f t="shared" si="155"/>
        <v>#VALUE!</v>
      </c>
    </row>
    <row r="2404" spans="10:14" ht="57" customHeight="1" x14ac:dyDescent="0.2">
      <c r="J2404" s="29">
        <f t="shared" si="152"/>
        <v>0</v>
      </c>
      <c r="K2404" s="29">
        <f t="shared" si="153"/>
        <v>0</v>
      </c>
      <c r="L2404" s="24">
        <f t="shared" si="154"/>
        <v>1</v>
      </c>
      <c r="M2404" s="24" t="str">
        <f>VLOOKUP(L2404,mês!A:B,2,0)</f>
        <v>Janeiro</v>
      </c>
      <c r="N2404" s="24" t="e">
        <f t="shared" si="155"/>
        <v>#VALUE!</v>
      </c>
    </row>
    <row r="2405" spans="10:14" ht="57" customHeight="1" x14ac:dyDescent="0.2">
      <c r="J2405" s="29">
        <f t="shared" si="152"/>
        <v>0</v>
      </c>
      <c r="K2405" s="29">
        <f t="shared" si="153"/>
        <v>0</v>
      </c>
      <c r="L2405" s="24">
        <f t="shared" si="154"/>
        <v>1</v>
      </c>
      <c r="M2405" s="24" t="str">
        <f>VLOOKUP(L2405,mês!A:B,2,0)</f>
        <v>Janeiro</v>
      </c>
      <c r="N2405" s="24" t="e">
        <f t="shared" si="155"/>
        <v>#VALUE!</v>
      </c>
    </row>
    <row r="2406" spans="10:14" ht="57" customHeight="1" x14ac:dyDescent="0.2">
      <c r="J2406" s="29">
        <f t="shared" si="152"/>
        <v>0</v>
      </c>
      <c r="K2406" s="29">
        <f t="shared" si="153"/>
        <v>0</v>
      </c>
      <c r="L2406" s="24">
        <f t="shared" si="154"/>
        <v>1</v>
      </c>
      <c r="M2406" s="24" t="str">
        <f>VLOOKUP(L2406,mês!A:B,2,0)</f>
        <v>Janeiro</v>
      </c>
      <c r="N2406" s="24" t="e">
        <f t="shared" si="155"/>
        <v>#VALUE!</v>
      </c>
    </row>
    <row r="2407" spans="10:14" ht="57" customHeight="1" x14ac:dyDescent="0.2">
      <c r="J2407" s="29">
        <f t="shared" si="152"/>
        <v>0</v>
      </c>
      <c r="K2407" s="29">
        <f t="shared" si="153"/>
        <v>0</v>
      </c>
      <c r="L2407" s="24">
        <f t="shared" si="154"/>
        <v>1</v>
      </c>
      <c r="M2407" s="24" t="str">
        <f>VLOOKUP(L2407,mês!A:B,2,0)</f>
        <v>Janeiro</v>
      </c>
      <c r="N2407" s="24" t="e">
        <f t="shared" si="155"/>
        <v>#VALUE!</v>
      </c>
    </row>
    <row r="2408" spans="10:14" ht="57" customHeight="1" x14ac:dyDescent="0.2">
      <c r="J2408" s="29">
        <f t="shared" ref="J2408:J2471" si="156">IF(G2408="Não",0,H2408)</f>
        <v>0</v>
      </c>
      <c r="K2408" s="29">
        <f t="shared" ref="K2408:K2471" si="157">IF(G2408="Não",H2408,0)</f>
        <v>0</v>
      </c>
      <c r="L2408" s="24">
        <f t="shared" ref="L2408:L2471" si="158">MONTH(B2408)</f>
        <v>1</v>
      </c>
      <c r="M2408" s="24" t="str">
        <f>VLOOKUP(L2408,mês!A:B,2,0)</f>
        <v>Janeiro</v>
      </c>
      <c r="N2408" s="24" t="e">
        <f t="shared" ref="N2408:N2471" si="159">LEFT(A2408,SEARCH("-",A2408)-1)</f>
        <v>#VALUE!</v>
      </c>
    </row>
    <row r="2409" spans="10:14" ht="57" customHeight="1" x14ac:dyDescent="0.2">
      <c r="J2409" s="29">
        <f t="shared" si="156"/>
        <v>0</v>
      </c>
      <c r="K2409" s="29">
        <f t="shared" si="157"/>
        <v>0</v>
      </c>
      <c r="L2409" s="24">
        <f t="shared" si="158"/>
        <v>1</v>
      </c>
      <c r="M2409" s="24" t="str">
        <f>VLOOKUP(L2409,mês!A:B,2,0)</f>
        <v>Janeiro</v>
      </c>
      <c r="N2409" s="24" t="e">
        <f t="shared" si="159"/>
        <v>#VALUE!</v>
      </c>
    </row>
    <row r="2410" spans="10:14" ht="57" customHeight="1" x14ac:dyDescent="0.2">
      <c r="J2410" s="29">
        <f t="shared" si="156"/>
        <v>0</v>
      </c>
      <c r="K2410" s="29">
        <f t="shared" si="157"/>
        <v>0</v>
      </c>
      <c r="L2410" s="24">
        <f t="shared" si="158"/>
        <v>1</v>
      </c>
      <c r="M2410" s="24" t="str">
        <f>VLOOKUP(L2410,mês!A:B,2,0)</f>
        <v>Janeiro</v>
      </c>
      <c r="N2410" s="24" t="e">
        <f t="shared" si="159"/>
        <v>#VALUE!</v>
      </c>
    </row>
    <row r="2411" spans="10:14" ht="57" customHeight="1" x14ac:dyDescent="0.2">
      <c r="J2411" s="29">
        <f t="shared" si="156"/>
        <v>0</v>
      </c>
      <c r="K2411" s="29">
        <f t="shared" si="157"/>
        <v>0</v>
      </c>
      <c r="L2411" s="24">
        <f t="shared" si="158"/>
        <v>1</v>
      </c>
      <c r="M2411" s="24" t="str">
        <f>VLOOKUP(L2411,mês!A:B,2,0)</f>
        <v>Janeiro</v>
      </c>
      <c r="N2411" s="24" t="e">
        <f t="shared" si="159"/>
        <v>#VALUE!</v>
      </c>
    </row>
    <row r="2412" spans="10:14" ht="57" customHeight="1" x14ac:dyDescent="0.2">
      <c r="J2412" s="29">
        <f t="shared" si="156"/>
        <v>0</v>
      </c>
      <c r="K2412" s="29">
        <f t="shared" si="157"/>
        <v>0</v>
      </c>
      <c r="L2412" s="24">
        <f t="shared" si="158"/>
        <v>1</v>
      </c>
      <c r="M2412" s="24" t="str">
        <f>VLOOKUP(L2412,mês!A:B,2,0)</f>
        <v>Janeiro</v>
      </c>
      <c r="N2412" s="24" t="e">
        <f t="shared" si="159"/>
        <v>#VALUE!</v>
      </c>
    </row>
    <row r="2413" spans="10:14" ht="57" customHeight="1" x14ac:dyDescent="0.2">
      <c r="J2413" s="29">
        <f t="shared" si="156"/>
        <v>0</v>
      </c>
      <c r="K2413" s="29">
        <f t="shared" si="157"/>
        <v>0</v>
      </c>
      <c r="L2413" s="24">
        <f t="shared" si="158"/>
        <v>1</v>
      </c>
      <c r="M2413" s="24" t="str">
        <f>VLOOKUP(L2413,mês!A:B,2,0)</f>
        <v>Janeiro</v>
      </c>
      <c r="N2413" s="24" t="e">
        <f t="shared" si="159"/>
        <v>#VALUE!</v>
      </c>
    </row>
    <row r="2414" spans="10:14" ht="57" customHeight="1" x14ac:dyDescent="0.2">
      <c r="J2414" s="29">
        <f t="shared" si="156"/>
        <v>0</v>
      </c>
      <c r="K2414" s="29">
        <f t="shared" si="157"/>
        <v>0</v>
      </c>
      <c r="L2414" s="24">
        <f t="shared" si="158"/>
        <v>1</v>
      </c>
      <c r="M2414" s="24" t="str">
        <f>VLOOKUP(L2414,mês!A:B,2,0)</f>
        <v>Janeiro</v>
      </c>
      <c r="N2414" s="24" t="e">
        <f t="shared" si="159"/>
        <v>#VALUE!</v>
      </c>
    </row>
    <row r="2415" spans="10:14" ht="57" customHeight="1" x14ac:dyDescent="0.2">
      <c r="J2415" s="29">
        <f t="shared" si="156"/>
        <v>0</v>
      </c>
      <c r="K2415" s="29">
        <f t="shared" si="157"/>
        <v>0</v>
      </c>
      <c r="L2415" s="24">
        <f t="shared" si="158"/>
        <v>1</v>
      </c>
      <c r="M2415" s="24" t="str">
        <f>VLOOKUP(L2415,mês!A:B,2,0)</f>
        <v>Janeiro</v>
      </c>
      <c r="N2415" s="24" t="e">
        <f t="shared" si="159"/>
        <v>#VALUE!</v>
      </c>
    </row>
    <row r="2416" spans="10:14" ht="57" customHeight="1" x14ac:dyDescent="0.2">
      <c r="J2416" s="29">
        <f t="shared" si="156"/>
        <v>0</v>
      </c>
      <c r="K2416" s="29">
        <f t="shared" si="157"/>
        <v>0</v>
      </c>
      <c r="L2416" s="24">
        <f t="shared" si="158"/>
        <v>1</v>
      </c>
      <c r="M2416" s="24" t="str">
        <f>VLOOKUP(L2416,mês!A:B,2,0)</f>
        <v>Janeiro</v>
      </c>
      <c r="N2416" s="24" t="e">
        <f t="shared" si="159"/>
        <v>#VALUE!</v>
      </c>
    </row>
    <row r="2417" spans="10:14" ht="57" customHeight="1" x14ac:dyDescent="0.2">
      <c r="J2417" s="29">
        <f t="shared" si="156"/>
        <v>0</v>
      </c>
      <c r="K2417" s="29">
        <f t="shared" si="157"/>
        <v>0</v>
      </c>
      <c r="L2417" s="24">
        <f t="shared" si="158"/>
        <v>1</v>
      </c>
      <c r="M2417" s="24" t="str">
        <f>VLOOKUP(L2417,mês!A:B,2,0)</f>
        <v>Janeiro</v>
      </c>
      <c r="N2417" s="24" t="e">
        <f t="shared" si="159"/>
        <v>#VALUE!</v>
      </c>
    </row>
    <row r="2418" spans="10:14" ht="57" customHeight="1" x14ac:dyDescent="0.2">
      <c r="J2418" s="29">
        <f t="shared" si="156"/>
        <v>0</v>
      </c>
      <c r="K2418" s="29">
        <f t="shared" si="157"/>
        <v>0</v>
      </c>
      <c r="L2418" s="24">
        <f t="shared" si="158"/>
        <v>1</v>
      </c>
      <c r="M2418" s="24" t="str">
        <f>VLOOKUP(L2418,mês!A:B,2,0)</f>
        <v>Janeiro</v>
      </c>
      <c r="N2418" s="24" t="e">
        <f t="shared" si="159"/>
        <v>#VALUE!</v>
      </c>
    </row>
    <row r="2419" spans="10:14" ht="57" customHeight="1" x14ac:dyDescent="0.2">
      <c r="J2419" s="29">
        <f t="shared" si="156"/>
        <v>0</v>
      </c>
      <c r="K2419" s="29">
        <f t="shared" si="157"/>
        <v>0</v>
      </c>
      <c r="L2419" s="24">
        <f t="shared" si="158"/>
        <v>1</v>
      </c>
      <c r="M2419" s="24" t="str">
        <f>VLOOKUP(L2419,mês!A:B,2,0)</f>
        <v>Janeiro</v>
      </c>
      <c r="N2419" s="24" t="e">
        <f t="shared" si="159"/>
        <v>#VALUE!</v>
      </c>
    </row>
    <row r="2420" spans="10:14" ht="57" customHeight="1" x14ac:dyDescent="0.2">
      <c r="J2420" s="29">
        <f t="shared" si="156"/>
        <v>0</v>
      </c>
      <c r="K2420" s="29">
        <f t="shared" si="157"/>
        <v>0</v>
      </c>
      <c r="L2420" s="24">
        <f t="shared" si="158"/>
        <v>1</v>
      </c>
      <c r="M2420" s="24" t="str">
        <f>VLOOKUP(L2420,mês!A:B,2,0)</f>
        <v>Janeiro</v>
      </c>
      <c r="N2420" s="24" t="e">
        <f t="shared" si="159"/>
        <v>#VALUE!</v>
      </c>
    </row>
    <row r="2421" spans="10:14" ht="57" customHeight="1" x14ac:dyDescent="0.2">
      <c r="J2421" s="29">
        <f t="shared" si="156"/>
        <v>0</v>
      </c>
      <c r="K2421" s="29">
        <f t="shared" si="157"/>
        <v>0</v>
      </c>
      <c r="L2421" s="24">
        <f t="shared" si="158"/>
        <v>1</v>
      </c>
      <c r="M2421" s="24" t="str">
        <f>VLOOKUP(L2421,mês!A:B,2,0)</f>
        <v>Janeiro</v>
      </c>
      <c r="N2421" s="24" t="e">
        <f t="shared" si="159"/>
        <v>#VALUE!</v>
      </c>
    </row>
    <row r="2422" spans="10:14" ht="57" customHeight="1" x14ac:dyDescent="0.2">
      <c r="J2422" s="29">
        <f t="shared" si="156"/>
        <v>0</v>
      </c>
      <c r="K2422" s="29">
        <f t="shared" si="157"/>
        <v>0</v>
      </c>
      <c r="L2422" s="24">
        <f t="shared" si="158"/>
        <v>1</v>
      </c>
      <c r="M2422" s="24" t="str">
        <f>VLOOKUP(L2422,mês!A:B,2,0)</f>
        <v>Janeiro</v>
      </c>
      <c r="N2422" s="24" t="e">
        <f t="shared" si="159"/>
        <v>#VALUE!</v>
      </c>
    </row>
    <row r="2423" spans="10:14" ht="57" customHeight="1" x14ac:dyDescent="0.2">
      <c r="J2423" s="29">
        <f t="shared" si="156"/>
        <v>0</v>
      </c>
      <c r="K2423" s="29">
        <f t="shared" si="157"/>
        <v>0</v>
      </c>
      <c r="L2423" s="24">
        <f t="shared" si="158"/>
        <v>1</v>
      </c>
      <c r="M2423" s="24" t="str">
        <f>VLOOKUP(L2423,mês!A:B,2,0)</f>
        <v>Janeiro</v>
      </c>
      <c r="N2423" s="24" t="e">
        <f t="shared" si="159"/>
        <v>#VALUE!</v>
      </c>
    </row>
    <row r="2424" spans="10:14" ht="57" customHeight="1" x14ac:dyDescent="0.2">
      <c r="J2424" s="29">
        <f t="shared" si="156"/>
        <v>0</v>
      </c>
      <c r="K2424" s="29">
        <f t="shared" si="157"/>
        <v>0</v>
      </c>
      <c r="L2424" s="24">
        <f t="shared" si="158"/>
        <v>1</v>
      </c>
      <c r="M2424" s="24" t="str">
        <f>VLOOKUP(L2424,mês!A:B,2,0)</f>
        <v>Janeiro</v>
      </c>
      <c r="N2424" s="24" t="e">
        <f t="shared" si="159"/>
        <v>#VALUE!</v>
      </c>
    </row>
    <row r="2425" spans="10:14" ht="57" customHeight="1" x14ac:dyDescent="0.2">
      <c r="J2425" s="29">
        <f t="shared" si="156"/>
        <v>0</v>
      </c>
      <c r="K2425" s="29">
        <f t="shared" si="157"/>
        <v>0</v>
      </c>
      <c r="L2425" s="24">
        <f t="shared" si="158"/>
        <v>1</v>
      </c>
      <c r="M2425" s="24" t="str">
        <f>VLOOKUP(L2425,mês!A:B,2,0)</f>
        <v>Janeiro</v>
      </c>
      <c r="N2425" s="24" t="e">
        <f t="shared" si="159"/>
        <v>#VALUE!</v>
      </c>
    </row>
    <row r="2426" spans="10:14" ht="57" customHeight="1" x14ac:dyDescent="0.2">
      <c r="J2426" s="29">
        <f t="shared" si="156"/>
        <v>0</v>
      </c>
      <c r="K2426" s="29">
        <f t="shared" si="157"/>
        <v>0</v>
      </c>
      <c r="L2426" s="24">
        <f t="shared" si="158"/>
        <v>1</v>
      </c>
      <c r="M2426" s="24" t="str">
        <f>VLOOKUP(L2426,mês!A:B,2,0)</f>
        <v>Janeiro</v>
      </c>
      <c r="N2426" s="24" t="e">
        <f t="shared" si="159"/>
        <v>#VALUE!</v>
      </c>
    </row>
    <row r="2427" spans="10:14" ht="57" customHeight="1" x14ac:dyDescent="0.2">
      <c r="J2427" s="29">
        <f t="shared" si="156"/>
        <v>0</v>
      </c>
      <c r="K2427" s="29">
        <f t="shared" si="157"/>
        <v>0</v>
      </c>
      <c r="L2427" s="24">
        <f t="shared" si="158"/>
        <v>1</v>
      </c>
      <c r="M2427" s="24" t="str">
        <f>VLOOKUP(L2427,mês!A:B,2,0)</f>
        <v>Janeiro</v>
      </c>
      <c r="N2427" s="24" t="e">
        <f t="shared" si="159"/>
        <v>#VALUE!</v>
      </c>
    </row>
    <row r="2428" spans="10:14" ht="57" customHeight="1" x14ac:dyDescent="0.2">
      <c r="J2428" s="29">
        <f t="shared" si="156"/>
        <v>0</v>
      </c>
      <c r="K2428" s="29">
        <f t="shared" si="157"/>
        <v>0</v>
      </c>
      <c r="L2428" s="24">
        <f t="shared" si="158"/>
        <v>1</v>
      </c>
      <c r="M2428" s="24" t="str">
        <f>VLOOKUP(L2428,mês!A:B,2,0)</f>
        <v>Janeiro</v>
      </c>
      <c r="N2428" s="24" t="e">
        <f t="shared" si="159"/>
        <v>#VALUE!</v>
      </c>
    </row>
    <row r="2429" spans="10:14" ht="57" customHeight="1" x14ac:dyDescent="0.2">
      <c r="J2429" s="29">
        <f t="shared" si="156"/>
        <v>0</v>
      </c>
      <c r="K2429" s="29">
        <f t="shared" si="157"/>
        <v>0</v>
      </c>
      <c r="L2429" s="24">
        <f t="shared" si="158"/>
        <v>1</v>
      </c>
      <c r="M2429" s="24" t="str">
        <f>VLOOKUP(L2429,mês!A:B,2,0)</f>
        <v>Janeiro</v>
      </c>
      <c r="N2429" s="24" t="e">
        <f t="shared" si="159"/>
        <v>#VALUE!</v>
      </c>
    </row>
    <row r="2430" spans="10:14" ht="57" customHeight="1" x14ac:dyDescent="0.2">
      <c r="J2430" s="29">
        <f t="shared" si="156"/>
        <v>0</v>
      </c>
      <c r="K2430" s="29">
        <f t="shared" si="157"/>
        <v>0</v>
      </c>
      <c r="L2430" s="24">
        <f t="shared" si="158"/>
        <v>1</v>
      </c>
      <c r="M2430" s="24" t="str">
        <f>VLOOKUP(L2430,mês!A:B,2,0)</f>
        <v>Janeiro</v>
      </c>
      <c r="N2430" s="24" t="e">
        <f t="shared" si="159"/>
        <v>#VALUE!</v>
      </c>
    </row>
    <row r="2431" spans="10:14" ht="57" customHeight="1" x14ac:dyDescent="0.2">
      <c r="J2431" s="29">
        <f t="shared" si="156"/>
        <v>0</v>
      </c>
      <c r="K2431" s="29">
        <f t="shared" si="157"/>
        <v>0</v>
      </c>
      <c r="L2431" s="24">
        <f t="shared" si="158"/>
        <v>1</v>
      </c>
      <c r="M2431" s="24" t="str">
        <f>VLOOKUP(L2431,mês!A:B,2,0)</f>
        <v>Janeiro</v>
      </c>
      <c r="N2431" s="24" t="e">
        <f t="shared" si="159"/>
        <v>#VALUE!</v>
      </c>
    </row>
    <row r="2432" spans="10:14" ht="57" customHeight="1" x14ac:dyDescent="0.2">
      <c r="J2432" s="29">
        <f t="shared" si="156"/>
        <v>0</v>
      </c>
      <c r="K2432" s="29">
        <f t="shared" si="157"/>
        <v>0</v>
      </c>
      <c r="L2432" s="24">
        <f t="shared" si="158"/>
        <v>1</v>
      </c>
      <c r="M2432" s="24" t="str">
        <f>VLOOKUP(L2432,mês!A:B,2,0)</f>
        <v>Janeiro</v>
      </c>
      <c r="N2432" s="24" t="e">
        <f t="shared" si="159"/>
        <v>#VALUE!</v>
      </c>
    </row>
    <row r="2433" spans="10:14" ht="57" customHeight="1" x14ac:dyDescent="0.2">
      <c r="J2433" s="29">
        <f t="shared" si="156"/>
        <v>0</v>
      </c>
      <c r="K2433" s="29">
        <f t="shared" si="157"/>
        <v>0</v>
      </c>
      <c r="L2433" s="24">
        <f t="shared" si="158"/>
        <v>1</v>
      </c>
      <c r="M2433" s="24" t="str">
        <f>VLOOKUP(L2433,mês!A:B,2,0)</f>
        <v>Janeiro</v>
      </c>
      <c r="N2433" s="24" t="e">
        <f t="shared" si="159"/>
        <v>#VALUE!</v>
      </c>
    </row>
    <row r="2434" spans="10:14" ht="57" customHeight="1" x14ac:dyDescent="0.2">
      <c r="J2434" s="29">
        <f t="shared" si="156"/>
        <v>0</v>
      </c>
      <c r="K2434" s="29">
        <f t="shared" si="157"/>
        <v>0</v>
      </c>
      <c r="L2434" s="24">
        <f t="shared" si="158"/>
        <v>1</v>
      </c>
      <c r="M2434" s="24" t="str">
        <f>VLOOKUP(L2434,mês!A:B,2,0)</f>
        <v>Janeiro</v>
      </c>
      <c r="N2434" s="24" t="e">
        <f t="shared" si="159"/>
        <v>#VALUE!</v>
      </c>
    </row>
    <row r="2435" spans="10:14" ht="57" customHeight="1" x14ac:dyDescent="0.2">
      <c r="J2435" s="29">
        <f t="shared" si="156"/>
        <v>0</v>
      </c>
      <c r="K2435" s="29">
        <f t="shared" si="157"/>
        <v>0</v>
      </c>
      <c r="L2435" s="24">
        <f t="shared" si="158"/>
        <v>1</v>
      </c>
      <c r="M2435" s="24" t="str">
        <f>VLOOKUP(L2435,mês!A:B,2,0)</f>
        <v>Janeiro</v>
      </c>
      <c r="N2435" s="24" t="e">
        <f t="shared" si="159"/>
        <v>#VALUE!</v>
      </c>
    </row>
    <row r="2436" spans="10:14" ht="57" customHeight="1" x14ac:dyDescent="0.2">
      <c r="J2436" s="29">
        <f t="shared" si="156"/>
        <v>0</v>
      </c>
      <c r="K2436" s="29">
        <f t="shared" si="157"/>
        <v>0</v>
      </c>
      <c r="L2436" s="24">
        <f t="shared" si="158"/>
        <v>1</v>
      </c>
      <c r="M2436" s="24" t="str">
        <f>VLOOKUP(L2436,mês!A:B,2,0)</f>
        <v>Janeiro</v>
      </c>
      <c r="N2436" s="24" t="e">
        <f t="shared" si="159"/>
        <v>#VALUE!</v>
      </c>
    </row>
    <row r="2437" spans="10:14" ht="57" customHeight="1" x14ac:dyDescent="0.2">
      <c r="J2437" s="29">
        <f t="shared" si="156"/>
        <v>0</v>
      </c>
      <c r="K2437" s="29">
        <f t="shared" si="157"/>
        <v>0</v>
      </c>
      <c r="L2437" s="24">
        <f t="shared" si="158"/>
        <v>1</v>
      </c>
      <c r="M2437" s="24" t="str">
        <f>VLOOKUP(L2437,mês!A:B,2,0)</f>
        <v>Janeiro</v>
      </c>
      <c r="N2437" s="24" t="e">
        <f t="shared" si="159"/>
        <v>#VALUE!</v>
      </c>
    </row>
    <row r="2438" spans="10:14" ht="57" customHeight="1" x14ac:dyDescent="0.2">
      <c r="J2438" s="29">
        <f t="shared" si="156"/>
        <v>0</v>
      </c>
      <c r="K2438" s="29">
        <f t="shared" si="157"/>
        <v>0</v>
      </c>
      <c r="L2438" s="24">
        <f t="shared" si="158"/>
        <v>1</v>
      </c>
      <c r="M2438" s="24" t="str">
        <f>VLOOKUP(L2438,mês!A:B,2,0)</f>
        <v>Janeiro</v>
      </c>
      <c r="N2438" s="24" t="e">
        <f t="shared" si="159"/>
        <v>#VALUE!</v>
      </c>
    </row>
    <row r="2439" spans="10:14" ht="57" customHeight="1" x14ac:dyDescent="0.2">
      <c r="J2439" s="29">
        <f t="shared" si="156"/>
        <v>0</v>
      </c>
      <c r="K2439" s="29">
        <f t="shared" si="157"/>
        <v>0</v>
      </c>
      <c r="L2439" s="24">
        <f t="shared" si="158"/>
        <v>1</v>
      </c>
      <c r="M2439" s="24" t="str">
        <f>VLOOKUP(L2439,mês!A:B,2,0)</f>
        <v>Janeiro</v>
      </c>
      <c r="N2439" s="24" t="e">
        <f t="shared" si="159"/>
        <v>#VALUE!</v>
      </c>
    </row>
    <row r="2440" spans="10:14" ht="57" customHeight="1" x14ac:dyDescent="0.2">
      <c r="J2440" s="29">
        <f t="shared" si="156"/>
        <v>0</v>
      </c>
      <c r="K2440" s="29">
        <f t="shared" si="157"/>
        <v>0</v>
      </c>
      <c r="L2440" s="24">
        <f t="shared" si="158"/>
        <v>1</v>
      </c>
      <c r="M2440" s="24" t="str">
        <f>VLOOKUP(L2440,mês!A:B,2,0)</f>
        <v>Janeiro</v>
      </c>
      <c r="N2440" s="24" t="e">
        <f t="shared" si="159"/>
        <v>#VALUE!</v>
      </c>
    </row>
    <row r="2441" spans="10:14" ht="57" customHeight="1" x14ac:dyDescent="0.2">
      <c r="J2441" s="29">
        <f t="shared" si="156"/>
        <v>0</v>
      </c>
      <c r="K2441" s="29">
        <f t="shared" si="157"/>
        <v>0</v>
      </c>
      <c r="L2441" s="24">
        <f t="shared" si="158"/>
        <v>1</v>
      </c>
      <c r="M2441" s="24" t="str">
        <f>VLOOKUP(L2441,mês!A:B,2,0)</f>
        <v>Janeiro</v>
      </c>
      <c r="N2441" s="24" t="e">
        <f t="shared" si="159"/>
        <v>#VALUE!</v>
      </c>
    </row>
    <row r="2442" spans="10:14" ht="57" customHeight="1" x14ac:dyDescent="0.2">
      <c r="J2442" s="29">
        <f t="shared" si="156"/>
        <v>0</v>
      </c>
      <c r="K2442" s="29">
        <f t="shared" si="157"/>
        <v>0</v>
      </c>
      <c r="L2442" s="24">
        <f t="shared" si="158"/>
        <v>1</v>
      </c>
      <c r="M2442" s="24" t="str">
        <f>VLOOKUP(L2442,mês!A:B,2,0)</f>
        <v>Janeiro</v>
      </c>
      <c r="N2442" s="24" t="e">
        <f t="shared" si="159"/>
        <v>#VALUE!</v>
      </c>
    </row>
    <row r="2443" spans="10:14" ht="57" customHeight="1" x14ac:dyDescent="0.2">
      <c r="J2443" s="29">
        <f t="shared" si="156"/>
        <v>0</v>
      </c>
      <c r="K2443" s="29">
        <f t="shared" si="157"/>
        <v>0</v>
      </c>
      <c r="L2443" s="24">
        <f t="shared" si="158"/>
        <v>1</v>
      </c>
      <c r="M2443" s="24" t="str">
        <f>VLOOKUP(L2443,mês!A:B,2,0)</f>
        <v>Janeiro</v>
      </c>
      <c r="N2443" s="24" t="e">
        <f t="shared" si="159"/>
        <v>#VALUE!</v>
      </c>
    </row>
    <row r="2444" spans="10:14" ht="57" customHeight="1" x14ac:dyDescent="0.2">
      <c r="J2444" s="29">
        <f t="shared" si="156"/>
        <v>0</v>
      </c>
      <c r="K2444" s="29">
        <f t="shared" si="157"/>
        <v>0</v>
      </c>
      <c r="L2444" s="24">
        <f t="shared" si="158"/>
        <v>1</v>
      </c>
      <c r="M2444" s="24" t="str">
        <f>VLOOKUP(L2444,mês!A:B,2,0)</f>
        <v>Janeiro</v>
      </c>
      <c r="N2444" s="24" t="e">
        <f t="shared" si="159"/>
        <v>#VALUE!</v>
      </c>
    </row>
    <row r="2445" spans="10:14" ht="57" customHeight="1" x14ac:dyDescent="0.2">
      <c r="J2445" s="29">
        <f t="shared" si="156"/>
        <v>0</v>
      </c>
      <c r="K2445" s="29">
        <f t="shared" si="157"/>
        <v>0</v>
      </c>
      <c r="L2445" s="24">
        <f t="shared" si="158"/>
        <v>1</v>
      </c>
      <c r="M2445" s="24" t="str">
        <f>VLOOKUP(L2445,mês!A:B,2,0)</f>
        <v>Janeiro</v>
      </c>
      <c r="N2445" s="24" t="e">
        <f t="shared" si="159"/>
        <v>#VALUE!</v>
      </c>
    </row>
    <row r="2446" spans="10:14" ht="57" customHeight="1" x14ac:dyDescent="0.2">
      <c r="J2446" s="29">
        <f t="shared" si="156"/>
        <v>0</v>
      </c>
      <c r="K2446" s="29">
        <f t="shared" si="157"/>
        <v>0</v>
      </c>
      <c r="L2446" s="24">
        <f t="shared" si="158"/>
        <v>1</v>
      </c>
      <c r="M2446" s="24" t="str">
        <f>VLOOKUP(L2446,mês!A:B,2,0)</f>
        <v>Janeiro</v>
      </c>
      <c r="N2446" s="24" t="e">
        <f t="shared" si="159"/>
        <v>#VALUE!</v>
      </c>
    </row>
    <row r="2447" spans="10:14" ht="57" customHeight="1" x14ac:dyDescent="0.2">
      <c r="J2447" s="29">
        <f t="shared" si="156"/>
        <v>0</v>
      </c>
      <c r="K2447" s="29">
        <f t="shared" si="157"/>
        <v>0</v>
      </c>
      <c r="L2447" s="24">
        <f t="shared" si="158"/>
        <v>1</v>
      </c>
      <c r="M2447" s="24" t="str">
        <f>VLOOKUP(L2447,mês!A:B,2,0)</f>
        <v>Janeiro</v>
      </c>
      <c r="N2447" s="24" t="e">
        <f t="shared" si="159"/>
        <v>#VALUE!</v>
      </c>
    </row>
    <row r="2448" spans="10:14" ht="57" customHeight="1" x14ac:dyDescent="0.2">
      <c r="J2448" s="29">
        <f t="shared" si="156"/>
        <v>0</v>
      </c>
      <c r="K2448" s="29">
        <f t="shared" si="157"/>
        <v>0</v>
      </c>
      <c r="L2448" s="24">
        <f t="shared" si="158"/>
        <v>1</v>
      </c>
      <c r="M2448" s="24" t="str">
        <f>VLOOKUP(L2448,mês!A:B,2,0)</f>
        <v>Janeiro</v>
      </c>
      <c r="N2448" s="24" t="e">
        <f t="shared" si="159"/>
        <v>#VALUE!</v>
      </c>
    </row>
    <row r="2449" spans="10:14" ht="57" customHeight="1" x14ac:dyDescent="0.2">
      <c r="J2449" s="29">
        <f t="shared" si="156"/>
        <v>0</v>
      </c>
      <c r="K2449" s="29">
        <f t="shared" si="157"/>
        <v>0</v>
      </c>
      <c r="L2449" s="24">
        <f t="shared" si="158"/>
        <v>1</v>
      </c>
      <c r="M2449" s="24" t="str">
        <f>VLOOKUP(L2449,mês!A:B,2,0)</f>
        <v>Janeiro</v>
      </c>
      <c r="N2449" s="24" t="e">
        <f t="shared" si="159"/>
        <v>#VALUE!</v>
      </c>
    </row>
    <row r="2450" spans="10:14" ht="57" customHeight="1" x14ac:dyDescent="0.2">
      <c r="J2450" s="29">
        <f t="shared" si="156"/>
        <v>0</v>
      </c>
      <c r="K2450" s="29">
        <f t="shared" si="157"/>
        <v>0</v>
      </c>
      <c r="L2450" s="24">
        <f t="shared" si="158"/>
        <v>1</v>
      </c>
      <c r="M2450" s="24" t="str">
        <f>VLOOKUP(L2450,mês!A:B,2,0)</f>
        <v>Janeiro</v>
      </c>
      <c r="N2450" s="24" t="e">
        <f t="shared" si="159"/>
        <v>#VALUE!</v>
      </c>
    </row>
    <row r="2451" spans="10:14" ht="57" customHeight="1" x14ac:dyDescent="0.2">
      <c r="J2451" s="29">
        <f t="shared" si="156"/>
        <v>0</v>
      </c>
      <c r="K2451" s="29">
        <f t="shared" si="157"/>
        <v>0</v>
      </c>
      <c r="L2451" s="24">
        <f t="shared" si="158"/>
        <v>1</v>
      </c>
      <c r="M2451" s="24" t="str">
        <f>VLOOKUP(L2451,mês!A:B,2,0)</f>
        <v>Janeiro</v>
      </c>
      <c r="N2451" s="24" t="e">
        <f t="shared" si="159"/>
        <v>#VALUE!</v>
      </c>
    </row>
    <row r="2452" spans="10:14" ht="57" customHeight="1" x14ac:dyDescent="0.2">
      <c r="J2452" s="29">
        <f t="shared" si="156"/>
        <v>0</v>
      </c>
      <c r="K2452" s="29">
        <f t="shared" si="157"/>
        <v>0</v>
      </c>
      <c r="L2452" s="24">
        <f t="shared" si="158"/>
        <v>1</v>
      </c>
      <c r="M2452" s="24" t="str">
        <f>VLOOKUP(L2452,mês!A:B,2,0)</f>
        <v>Janeiro</v>
      </c>
      <c r="N2452" s="24" t="e">
        <f t="shared" si="159"/>
        <v>#VALUE!</v>
      </c>
    </row>
    <row r="2453" spans="10:14" ht="57" customHeight="1" x14ac:dyDescent="0.2">
      <c r="J2453" s="29">
        <f t="shared" si="156"/>
        <v>0</v>
      </c>
      <c r="K2453" s="29">
        <f t="shared" si="157"/>
        <v>0</v>
      </c>
      <c r="L2453" s="24">
        <f t="shared" si="158"/>
        <v>1</v>
      </c>
      <c r="M2453" s="24" t="str">
        <f>VLOOKUP(L2453,mês!A:B,2,0)</f>
        <v>Janeiro</v>
      </c>
      <c r="N2453" s="24" t="e">
        <f t="shared" si="159"/>
        <v>#VALUE!</v>
      </c>
    </row>
    <row r="2454" spans="10:14" ht="57" customHeight="1" x14ac:dyDescent="0.2">
      <c r="J2454" s="29">
        <f t="shared" si="156"/>
        <v>0</v>
      </c>
      <c r="K2454" s="29">
        <f t="shared" si="157"/>
        <v>0</v>
      </c>
      <c r="L2454" s="24">
        <f t="shared" si="158"/>
        <v>1</v>
      </c>
      <c r="M2454" s="24" t="str">
        <f>VLOOKUP(L2454,mês!A:B,2,0)</f>
        <v>Janeiro</v>
      </c>
      <c r="N2454" s="24" t="e">
        <f t="shared" si="159"/>
        <v>#VALUE!</v>
      </c>
    </row>
    <row r="2455" spans="10:14" ht="57" customHeight="1" x14ac:dyDescent="0.2">
      <c r="J2455" s="29">
        <f t="shared" si="156"/>
        <v>0</v>
      </c>
      <c r="K2455" s="29">
        <f t="shared" si="157"/>
        <v>0</v>
      </c>
      <c r="L2455" s="24">
        <f t="shared" si="158"/>
        <v>1</v>
      </c>
      <c r="M2455" s="24" t="str">
        <f>VLOOKUP(L2455,mês!A:B,2,0)</f>
        <v>Janeiro</v>
      </c>
      <c r="N2455" s="24" t="e">
        <f t="shared" si="159"/>
        <v>#VALUE!</v>
      </c>
    </row>
    <row r="2456" spans="10:14" ht="57" customHeight="1" x14ac:dyDescent="0.2">
      <c r="J2456" s="29">
        <f t="shared" si="156"/>
        <v>0</v>
      </c>
      <c r="K2456" s="29">
        <f t="shared" si="157"/>
        <v>0</v>
      </c>
      <c r="L2456" s="24">
        <f t="shared" si="158"/>
        <v>1</v>
      </c>
      <c r="M2456" s="24" t="str">
        <f>VLOOKUP(L2456,mês!A:B,2,0)</f>
        <v>Janeiro</v>
      </c>
      <c r="N2456" s="24" t="e">
        <f t="shared" si="159"/>
        <v>#VALUE!</v>
      </c>
    </row>
    <row r="2457" spans="10:14" ht="57" customHeight="1" x14ac:dyDescent="0.2">
      <c r="J2457" s="29">
        <f t="shared" si="156"/>
        <v>0</v>
      </c>
      <c r="K2457" s="29">
        <f t="shared" si="157"/>
        <v>0</v>
      </c>
      <c r="L2457" s="24">
        <f t="shared" si="158"/>
        <v>1</v>
      </c>
      <c r="M2457" s="24" t="str">
        <f>VLOOKUP(L2457,mês!A:B,2,0)</f>
        <v>Janeiro</v>
      </c>
      <c r="N2457" s="24" t="e">
        <f t="shared" si="159"/>
        <v>#VALUE!</v>
      </c>
    </row>
    <row r="2458" spans="10:14" ht="57" customHeight="1" x14ac:dyDescent="0.2">
      <c r="J2458" s="29">
        <f t="shared" si="156"/>
        <v>0</v>
      </c>
      <c r="K2458" s="29">
        <f t="shared" si="157"/>
        <v>0</v>
      </c>
      <c r="L2458" s="24">
        <f t="shared" si="158"/>
        <v>1</v>
      </c>
      <c r="M2458" s="24" t="str">
        <f>VLOOKUP(L2458,mês!A:B,2,0)</f>
        <v>Janeiro</v>
      </c>
      <c r="N2458" s="24" t="e">
        <f t="shared" si="159"/>
        <v>#VALUE!</v>
      </c>
    </row>
    <row r="2459" spans="10:14" ht="57" customHeight="1" x14ac:dyDescent="0.2">
      <c r="J2459" s="29">
        <f t="shared" si="156"/>
        <v>0</v>
      </c>
      <c r="K2459" s="29">
        <f t="shared" si="157"/>
        <v>0</v>
      </c>
      <c r="L2459" s="24">
        <f t="shared" si="158"/>
        <v>1</v>
      </c>
      <c r="M2459" s="24" t="str">
        <f>VLOOKUP(L2459,mês!A:B,2,0)</f>
        <v>Janeiro</v>
      </c>
      <c r="N2459" s="24" t="e">
        <f t="shared" si="159"/>
        <v>#VALUE!</v>
      </c>
    </row>
    <row r="2460" spans="10:14" ht="57" customHeight="1" x14ac:dyDescent="0.2">
      <c r="J2460" s="29">
        <f t="shared" si="156"/>
        <v>0</v>
      </c>
      <c r="K2460" s="29">
        <f t="shared" si="157"/>
        <v>0</v>
      </c>
      <c r="L2460" s="24">
        <f t="shared" si="158"/>
        <v>1</v>
      </c>
      <c r="M2460" s="24" t="str">
        <f>VLOOKUP(L2460,mês!A:B,2,0)</f>
        <v>Janeiro</v>
      </c>
      <c r="N2460" s="24" t="e">
        <f t="shared" si="159"/>
        <v>#VALUE!</v>
      </c>
    </row>
    <row r="2461" spans="10:14" ht="57" customHeight="1" x14ac:dyDescent="0.2">
      <c r="J2461" s="29">
        <f t="shared" si="156"/>
        <v>0</v>
      </c>
      <c r="K2461" s="29">
        <f t="shared" si="157"/>
        <v>0</v>
      </c>
      <c r="L2461" s="24">
        <f t="shared" si="158"/>
        <v>1</v>
      </c>
      <c r="M2461" s="24" t="str">
        <f>VLOOKUP(L2461,mês!A:B,2,0)</f>
        <v>Janeiro</v>
      </c>
      <c r="N2461" s="24" t="e">
        <f t="shared" si="159"/>
        <v>#VALUE!</v>
      </c>
    </row>
    <row r="2462" spans="10:14" ht="57" customHeight="1" x14ac:dyDescent="0.2">
      <c r="J2462" s="29">
        <f t="shared" si="156"/>
        <v>0</v>
      </c>
      <c r="K2462" s="29">
        <f t="shared" si="157"/>
        <v>0</v>
      </c>
      <c r="L2462" s="24">
        <f t="shared" si="158"/>
        <v>1</v>
      </c>
      <c r="M2462" s="24" t="str">
        <f>VLOOKUP(L2462,mês!A:B,2,0)</f>
        <v>Janeiro</v>
      </c>
      <c r="N2462" s="24" t="e">
        <f t="shared" si="159"/>
        <v>#VALUE!</v>
      </c>
    </row>
    <row r="2463" spans="10:14" ht="57" customHeight="1" x14ac:dyDescent="0.2">
      <c r="J2463" s="29">
        <f t="shared" si="156"/>
        <v>0</v>
      </c>
      <c r="K2463" s="29">
        <f t="shared" si="157"/>
        <v>0</v>
      </c>
      <c r="L2463" s="24">
        <f t="shared" si="158"/>
        <v>1</v>
      </c>
      <c r="M2463" s="24" t="str">
        <f>VLOOKUP(L2463,mês!A:B,2,0)</f>
        <v>Janeiro</v>
      </c>
      <c r="N2463" s="24" t="e">
        <f t="shared" si="159"/>
        <v>#VALUE!</v>
      </c>
    </row>
    <row r="2464" spans="10:14" ht="57" customHeight="1" x14ac:dyDescent="0.2">
      <c r="J2464" s="29">
        <f t="shared" si="156"/>
        <v>0</v>
      </c>
      <c r="K2464" s="29">
        <f t="shared" si="157"/>
        <v>0</v>
      </c>
      <c r="L2464" s="24">
        <f t="shared" si="158"/>
        <v>1</v>
      </c>
      <c r="M2464" s="24" t="str">
        <f>VLOOKUP(L2464,mês!A:B,2,0)</f>
        <v>Janeiro</v>
      </c>
      <c r="N2464" s="24" t="e">
        <f t="shared" si="159"/>
        <v>#VALUE!</v>
      </c>
    </row>
    <row r="2465" spans="10:14" ht="57" customHeight="1" x14ac:dyDescent="0.2">
      <c r="J2465" s="29">
        <f t="shared" si="156"/>
        <v>0</v>
      </c>
      <c r="K2465" s="29">
        <f t="shared" si="157"/>
        <v>0</v>
      </c>
      <c r="L2465" s="24">
        <f t="shared" si="158"/>
        <v>1</v>
      </c>
      <c r="M2465" s="24" t="str">
        <f>VLOOKUP(L2465,mês!A:B,2,0)</f>
        <v>Janeiro</v>
      </c>
      <c r="N2465" s="24" t="e">
        <f t="shared" si="159"/>
        <v>#VALUE!</v>
      </c>
    </row>
    <row r="2466" spans="10:14" ht="57" customHeight="1" x14ac:dyDescent="0.2">
      <c r="J2466" s="29">
        <f t="shared" si="156"/>
        <v>0</v>
      </c>
      <c r="K2466" s="29">
        <f t="shared" si="157"/>
        <v>0</v>
      </c>
      <c r="L2466" s="24">
        <f t="shared" si="158"/>
        <v>1</v>
      </c>
      <c r="M2466" s="24" t="str">
        <f>VLOOKUP(L2466,mês!A:B,2,0)</f>
        <v>Janeiro</v>
      </c>
      <c r="N2466" s="24" t="e">
        <f t="shared" si="159"/>
        <v>#VALUE!</v>
      </c>
    </row>
    <row r="2467" spans="10:14" ht="57" customHeight="1" x14ac:dyDescent="0.2">
      <c r="J2467" s="29">
        <f t="shared" si="156"/>
        <v>0</v>
      </c>
      <c r="K2467" s="29">
        <f t="shared" si="157"/>
        <v>0</v>
      </c>
      <c r="L2467" s="24">
        <f t="shared" si="158"/>
        <v>1</v>
      </c>
      <c r="M2467" s="24" t="str">
        <f>VLOOKUP(L2467,mês!A:B,2,0)</f>
        <v>Janeiro</v>
      </c>
      <c r="N2467" s="24" t="e">
        <f t="shared" si="159"/>
        <v>#VALUE!</v>
      </c>
    </row>
    <row r="2468" spans="10:14" ht="57" customHeight="1" x14ac:dyDescent="0.2">
      <c r="J2468" s="29">
        <f t="shared" si="156"/>
        <v>0</v>
      </c>
      <c r="K2468" s="29">
        <f t="shared" si="157"/>
        <v>0</v>
      </c>
      <c r="L2468" s="24">
        <f t="shared" si="158"/>
        <v>1</v>
      </c>
      <c r="M2468" s="24" t="str">
        <f>VLOOKUP(L2468,mês!A:B,2,0)</f>
        <v>Janeiro</v>
      </c>
      <c r="N2468" s="24" t="e">
        <f t="shared" si="159"/>
        <v>#VALUE!</v>
      </c>
    </row>
    <row r="2469" spans="10:14" ht="57" customHeight="1" x14ac:dyDescent="0.2">
      <c r="J2469" s="29">
        <f t="shared" si="156"/>
        <v>0</v>
      </c>
      <c r="K2469" s="29">
        <f t="shared" si="157"/>
        <v>0</v>
      </c>
      <c r="L2469" s="24">
        <f t="shared" si="158"/>
        <v>1</v>
      </c>
      <c r="M2469" s="24" t="str">
        <f>VLOOKUP(L2469,mês!A:B,2,0)</f>
        <v>Janeiro</v>
      </c>
      <c r="N2469" s="24" t="e">
        <f t="shared" si="159"/>
        <v>#VALUE!</v>
      </c>
    </row>
    <row r="2470" spans="10:14" ht="57" customHeight="1" x14ac:dyDescent="0.2">
      <c r="J2470" s="29">
        <f t="shared" si="156"/>
        <v>0</v>
      </c>
      <c r="K2470" s="29">
        <f t="shared" si="157"/>
        <v>0</v>
      </c>
      <c r="L2470" s="24">
        <f t="shared" si="158"/>
        <v>1</v>
      </c>
      <c r="M2470" s="24" t="str">
        <f>VLOOKUP(L2470,mês!A:B,2,0)</f>
        <v>Janeiro</v>
      </c>
      <c r="N2470" s="24" t="e">
        <f t="shared" si="159"/>
        <v>#VALUE!</v>
      </c>
    </row>
    <row r="2471" spans="10:14" ht="57" customHeight="1" x14ac:dyDescent="0.2">
      <c r="J2471" s="29">
        <f t="shared" si="156"/>
        <v>0</v>
      </c>
      <c r="K2471" s="29">
        <f t="shared" si="157"/>
        <v>0</v>
      </c>
      <c r="L2471" s="24">
        <f t="shared" si="158"/>
        <v>1</v>
      </c>
      <c r="M2471" s="24" t="str">
        <f>VLOOKUP(L2471,mês!A:B,2,0)</f>
        <v>Janeiro</v>
      </c>
      <c r="N2471" s="24" t="e">
        <f t="shared" si="159"/>
        <v>#VALUE!</v>
      </c>
    </row>
    <row r="2472" spans="10:14" ht="57" customHeight="1" x14ac:dyDescent="0.2">
      <c r="J2472" s="29">
        <f t="shared" ref="J2472:J2535" si="160">IF(G2472="Não",0,H2472)</f>
        <v>0</v>
      </c>
      <c r="K2472" s="29">
        <f t="shared" ref="K2472:K2535" si="161">IF(G2472="Não",H2472,0)</f>
        <v>0</v>
      </c>
      <c r="L2472" s="24">
        <f t="shared" ref="L2472:L2535" si="162">MONTH(B2472)</f>
        <v>1</v>
      </c>
      <c r="M2472" s="24" t="str">
        <f>VLOOKUP(L2472,mês!A:B,2,0)</f>
        <v>Janeiro</v>
      </c>
      <c r="N2472" s="24" t="e">
        <f t="shared" ref="N2472:N2535" si="163">LEFT(A2472,SEARCH("-",A2472)-1)</f>
        <v>#VALUE!</v>
      </c>
    </row>
    <row r="2473" spans="10:14" ht="57" customHeight="1" x14ac:dyDescent="0.2">
      <c r="J2473" s="29">
        <f t="shared" si="160"/>
        <v>0</v>
      </c>
      <c r="K2473" s="29">
        <f t="shared" si="161"/>
        <v>0</v>
      </c>
      <c r="L2473" s="24">
        <f t="shared" si="162"/>
        <v>1</v>
      </c>
      <c r="M2473" s="24" t="str">
        <f>VLOOKUP(L2473,mês!A:B,2,0)</f>
        <v>Janeiro</v>
      </c>
      <c r="N2473" s="24" t="e">
        <f t="shared" si="163"/>
        <v>#VALUE!</v>
      </c>
    </row>
    <row r="2474" spans="10:14" ht="57" customHeight="1" x14ac:dyDescent="0.2">
      <c r="J2474" s="29">
        <f t="shared" si="160"/>
        <v>0</v>
      </c>
      <c r="K2474" s="29">
        <f t="shared" si="161"/>
        <v>0</v>
      </c>
      <c r="L2474" s="24">
        <f t="shared" si="162"/>
        <v>1</v>
      </c>
      <c r="M2474" s="24" t="str">
        <f>VLOOKUP(L2474,mês!A:B,2,0)</f>
        <v>Janeiro</v>
      </c>
      <c r="N2474" s="24" t="e">
        <f t="shared" si="163"/>
        <v>#VALUE!</v>
      </c>
    </row>
    <row r="2475" spans="10:14" ht="57" customHeight="1" x14ac:dyDescent="0.2">
      <c r="J2475" s="29">
        <f t="shared" si="160"/>
        <v>0</v>
      </c>
      <c r="K2475" s="29">
        <f t="shared" si="161"/>
        <v>0</v>
      </c>
      <c r="L2475" s="24">
        <f t="shared" si="162"/>
        <v>1</v>
      </c>
      <c r="M2475" s="24" t="str">
        <f>VLOOKUP(L2475,mês!A:B,2,0)</f>
        <v>Janeiro</v>
      </c>
      <c r="N2475" s="24" t="e">
        <f t="shared" si="163"/>
        <v>#VALUE!</v>
      </c>
    </row>
    <row r="2476" spans="10:14" ht="57" customHeight="1" x14ac:dyDescent="0.2">
      <c r="J2476" s="29">
        <f t="shared" si="160"/>
        <v>0</v>
      </c>
      <c r="K2476" s="29">
        <f t="shared" si="161"/>
        <v>0</v>
      </c>
      <c r="L2476" s="24">
        <f t="shared" si="162"/>
        <v>1</v>
      </c>
      <c r="M2476" s="24" t="str">
        <f>VLOOKUP(L2476,mês!A:B,2,0)</f>
        <v>Janeiro</v>
      </c>
      <c r="N2476" s="24" t="e">
        <f t="shared" si="163"/>
        <v>#VALUE!</v>
      </c>
    </row>
    <row r="2477" spans="10:14" ht="57" customHeight="1" x14ac:dyDescent="0.2">
      <c r="J2477" s="29">
        <f t="shared" si="160"/>
        <v>0</v>
      </c>
      <c r="K2477" s="29">
        <f t="shared" si="161"/>
        <v>0</v>
      </c>
      <c r="L2477" s="24">
        <f t="shared" si="162"/>
        <v>1</v>
      </c>
      <c r="M2477" s="24" t="str">
        <f>VLOOKUP(L2477,mês!A:B,2,0)</f>
        <v>Janeiro</v>
      </c>
      <c r="N2477" s="24" t="e">
        <f t="shared" si="163"/>
        <v>#VALUE!</v>
      </c>
    </row>
    <row r="2478" spans="10:14" ht="57" customHeight="1" x14ac:dyDescent="0.2">
      <c r="J2478" s="29">
        <f t="shared" si="160"/>
        <v>0</v>
      </c>
      <c r="K2478" s="29">
        <f t="shared" si="161"/>
        <v>0</v>
      </c>
      <c r="L2478" s="24">
        <f t="shared" si="162"/>
        <v>1</v>
      </c>
      <c r="M2478" s="24" t="str">
        <f>VLOOKUP(L2478,mês!A:B,2,0)</f>
        <v>Janeiro</v>
      </c>
      <c r="N2478" s="24" t="e">
        <f t="shared" si="163"/>
        <v>#VALUE!</v>
      </c>
    </row>
    <row r="2479" spans="10:14" ht="57" customHeight="1" x14ac:dyDescent="0.2">
      <c r="J2479" s="29">
        <f t="shared" si="160"/>
        <v>0</v>
      </c>
      <c r="K2479" s="29">
        <f t="shared" si="161"/>
        <v>0</v>
      </c>
      <c r="L2479" s="24">
        <f t="shared" si="162"/>
        <v>1</v>
      </c>
      <c r="M2479" s="24" t="str">
        <f>VLOOKUP(L2479,mês!A:B,2,0)</f>
        <v>Janeiro</v>
      </c>
      <c r="N2479" s="24" t="e">
        <f t="shared" si="163"/>
        <v>#VALUE!</v>
      </c>
    </row>
    <row r="2480" spans="10:14" ht="57" customHeight="1" x14ac:dyDescent="0.2">
      <c r="J2480" s="29">
        <f t="shared" si="160"/>
        <v>0</v>
      </c>
      <c r="K2480" s="29">
        <f t="shared" si="161"/>
        <v>0</v>
      </c>
      <c r="L2480" s="24">
        <f t="shared" si="162"/>
        <v>1</v>
      </c>
      <c r="M2480" s="24" t="str">
        <f>VLOOKUP(L2480,mês!A:B,2,0)</f>
        <v>Janeiro</v>
      </c>
      <c r="N2480" s="24" t="e">
        <f t="shared" si="163"/>
        <v>#VALUE!</v>
      </c>
    </row>
    <row r="2481" spans="10:14" ht="57" customHeight="1" x14ac:dyDescent="0.2">
      <c r="J2481" s="29">
        <f t="shared" si="160"/>
        <v>0</v>
      </c>
      <c r="K2481" s="29">
        <f t="shared" si="161"/>
        <v>0</v>
      </c>
      <c r="L2481" s="24">
        <f t="shared" si="162"/>
        <v>1</v>
      </c>
      <c r="M2481" s="24" t="str">
        <f>VLOOKUP(L2481,mês!A:B,2,0)</f>
        <v>Janeiro</v>
      </c>
      <c r="N2481" s="24" t="e">
        <f t="shared" si="163"/>
        <v>#VALUE!</v>
      </c>
    </row>
    <row r="2482" spans="10:14" ht="57" customHeight="1" x14ac:dyDescent="0.2">
      <c r="J2482" s="29">
        <f t="shared" si="160"/>
        <v>0</v>
      </c>
      <c r="K2482" s="29">
        <f t="shared" si="161"/>
        <v>0</v>
      </c>
      <c r="L2482" s="24">
        <f t="shared" si="162"/>
        <v>1</v>
      </c>
      <c r="M2482" s="24" t="str">
        <f>VLOOKUP(L2482,mês!A:B,2,0)</f>
        <v>Janeiro</v>
      </c>
      <c r="N2482" s="24" t="e">
        <f t="shared" si="163"/>
        <v>#VALUE!</v>
      </c>
    </row>
    <row r="2483" spans="10:14" ht="57" customHeight="1" x14ac:dyDescent="0.2">
      <c r="J2483" s="29">
        <f t="shared" si="160"/>
        <v>0</v>
      </c>
      <c r="K2483" s="29">
        <f t="shared" si="161"/>
        <v>0</v>
      </c>
      <c r="L2483" s="24">
        <f t="shared" si="162"/>
        <v>1</v>
      </c>
      <c r="M2483" s="24" t="str">
        <f>VLOOKUP(L2483,mês!A:B,2,0)</f>
        <v>Janeiro</v>
      </c>
      <c r="N2483" s="24" t="e">
        <f t="shared" si="163"/>
        <v>#VALUE!</v>
      </c>
    </row>
    <row r="2484" spans="10:14" ht="57" customHeight="1" x14ac:dyDescent="0.2">
      <c r="J2484" s="29">
        <f t="shared" si="160"/>
        <v>0</v>
      </c>
      <c r="K2484" s="29">
        <f t="shared" si="161"/>
        <v>0</v>
      </c>
      <c r="L2484" s="24">
        <f t="shared" si="162"/>
        <v>1</v>
      </c>
      <c r="M2484" s="24" t="str">
        <f>VLOOKUP(L2484,mês!A:B,2,0)</f>
        <v>Janeiro</v>
      </c>
      <c r="N2484" s="24" t="e">
        <f t="shared" si="163"/>
        <v>#VALUE!</v>
      </c>
    </row>
    <row r="2485" spans="10:14" ht="57" customHeight="1" x14ac:dyDescent="0.2">
      <c r="J2485" s="29">
        <f t="shared" si="160"/>
        <v>0</v>
      </c>
      <c r="K2485" s="29">
        <f t="shared" si="161"/>
        <v>0</v>
      </c>
      <c r="L2485" s="24">
        <f t="shared" si="162"/>
        <v>1</v>
      </c>
      <c r="M2485" s="24" t="str">
        <f>VLOOKUP(L2485,mês!A:B,2,0)</f>
        <v>Janeiro</v>
      </c>
      <c r="N2485" s="24" t="e">
        <f t="shared" si="163"/>
        <v>#VALUE!</v>
      </c>
    </row>
    <row r="2486" spans="10:14" ht="57" customHeight="1" x14ac:dyDescent="0.2">
      <c r="J2486" s="29">
        <f t="shared" si="160"/>
        <v>0</v>
      </c>
      <c r="K2486" s="29">
        <f t="shared" si="161"/>
        <v>0</v>
      </c>
      <c r="L2486" s="24">
        <f t="shared" si="162"/>
        <v>1</v>
      </c>
      <c r="M2486" s="24" t="str">
        <f>VLOOKUP(L2486,mês!A:B,2,0)</f>
        <v>Janeiro</v>
      </c>
      <c r="N2486" s="24" t="e">
        <f t="shared" si="163"/>
        <v>#VALUE!</v>
      </c>
    </row>
    <row r="2487" spans="10:14" ht="57" customHeight="1" x14ac:dyDescent="0.2">
      <c r="J2487" s="29">
        <f t="shared" si="160"/>
        <v>0</v>
      </c>
      <c r="K2487" s="29">
        <f t="shared" si="161"/>
        <v>0</v>
      </c>
      <c r="L2487" s="24">
        <f t="shared" si="162"/>
        <v>1</v>
      </c>
      <c r="M2487" s="24" t="str">
        <f>VLOOKUP(L2487,mês!A:B,2,0)</f>
        <v>Janeiro</v>
      </c>
      <c r="N2487" s="24" t="e">
        <f t="shared" si="163"/>
        <v>#VALUE!</v>
      </c>
    </row>
    <row r="2488" spans="10:14" ht="57" customHeight="1" x14ac:dyDescent="0.2">
      <c r="J2488" s="29">
        <f t="shared" si="160"/>
        <v>0</v>
      </c>
      <c r="K2488" s="29">
        <f t="shared" si="161"/>
        <v>0</v>
      </c>
      <c r="L2488" s="24">
        <f t="shared" si="162"/>
        <v>1</v>
      </c>
      <c r="M2488" s="24" t="str">
        <f>VLOOKUP(L2488,mês!A:B,2,0)</f>
        <v>Janeiro</v>
      </c>
      <c r="N2488" s="24" t="e">
        <f t="shared" si="163"/>
        <v>#VALUE!</v>
      </c>
    </row>
    <row r="2489" spans="10:14" ht="57" customHeight="1" x14ac:dyDescent="0.2">
      <c r="J2489" s="29">
        <f t="shared" si="160"/>
        <v>0</v>
      </c>
      <c r="K2489" s="29">
        <f t="shared" si="161"/>
        <v>0</v>
      </c>
      <c r="L2489" s="24">
        <f t="shared" si="162"/>
        <v>1</v>
      </c>
      <c r="M2489" s="24" t="str">
        <f>VLOOKUP(L2489,mês!A:B,2,0)</f>
        <v>Janeiro</v>
      </c>
      <c r="N2489" s="24" t="e">
        <f t="shared" si="163"/>
        <v>#VALUE!</v>
      </c>
    </row>
    <row r="2490" spans="10:14" ht="57" customHeight="1" x14ac:dyDescent="0.2">
      <c r="J2490" s="29">
        <f t="shared" si="160"/>
        <v>0</v>
      </c>
      <c r="K2490" s="29">
        <f t="shared" si="161"/>
        <v>0</v>
      </c>
      <c r="L2490" s="24">
        <f t="shared" si="162"/>
        <v>1</v>
      </c>
      <c r="M2490" s="24" t="str">
        <f>VLOOKUP(L2490,mês!A:B,2,0)</f>
        <v>Janeiro</v>
      </c>
      <c r="N2490" s="24" t="e">
        <f t="shared" si="163"/>
        <v>#VALUE!</v>
      </c>
    </row>
    <row r="2491" spans="10:14" ht="57" customHeight="1" x14ac:dyDescent="0.2">
      <c r="J2491" s="29">
        <f t="shared" si="160"/>
        <v>0</v>
      </c>
      <c r="K2491" s="29">
        <f t="shared" si="161"/>
        <v>0</v>
      </c>
      <c r="L2491" s="24">
        <f t="shared" si="162"/>
        <v>1</v>
      </c>
      <c r="M2491" s="24" t="str">
        <f>VLOOKUP(L2491,mês!A:B,2,0)</f>
        <v>Janeiro</v>
      </c>
      <c r="N2491" s="24" t="e">
        <f t="shared" si="163"/>
        <v>#VALUE!</v>
      </c>
    </row>
    <row r="2492" spans="10:14" ht="57" customHeight="1" x14ac:dyDescent="0.2">
      <c r="J2492" s="29">
        <f t="shared" si="160"/>
        <v>0</v>
      </c>
      <c r="K2492" s="29">
        <f t="shared" si="161"/>
        <v>0</v>
      </c>
      <c r="L2492" s="24">
        <f t="shared" si="162"/>
        <v>1</v>
      </c>
      <c r="M2492" s="24" t="str">
        <f>VLOOKUP(L2492,mês!A:B,2,0)</f>
        <v>Janeiro</v>
      </c>
      <c r="N2492" s="24" t="e">
        <f t="shared" si="163"/>
        <v>#VALUE!</v>
      </c>
    </row>
    <row r="2493" spans="10:14" ht="57" customHeight="1" x14ac:dyDescent="0.2">
      <c r="J2493" s="29">
        <f t="shared" si="160"/>
        <v>0</v>
      </c>
      <c r="K2493" s="29">
        <f t="shared" si="161"/>
        <v>0</v>
      </c>
      <c r="L2493" s="24">
        <f t="shared" si="162"/>
        <v>1</v>
      </c>
      <c r="M2493" s="24" t="str">
        <f>VLOOKUP(L2493,mês!A:B,2,0)</f>
        <v>Janeiro</v>
      </c>
      <c r="N2493" s="24" t="e">
        <f t="shared" si="163"/>
        <v>#VALUE!</v>
      </c>
    </row>
    <row r="2494" spans="10:14" ht="57" customHeight="1" x14ac:dyDescent="0.2">
      <c r="J2494" s="29">
        <f t="shared" si="160"/>
        <v>0</v>
      </c>
      <c r="K2494" s="29">
        <f t="shared" si="161"/>
        <v>0</v>
      </c>
      <c r="L2494" s="24">
        <f t="shared" si="162"/>
        <v>1</v>
      </c>
      <c r="M2494" s="24" t="str">
        <f>VLOOKUP(L2494,mês!A:B,2,0)</f>
        <v>Janeiro</v>
      </c>
      <c r="N2494" s="24" t="e">
        <f t="shared" si="163"/>
        <v>#VALUE!</v>
      </c>
    </row>
    <row r="2495" spans="10:14" ht="57" customHeight="1" x14ac:dyDescent="0.2">
      <c r="J2495" s="29">
        <f t="shared" si="160"/>
        <v>0</v>
      </c>
      <c r="K2495" s="29">
        <f t="shared" si="161"/>
        <v>0</v>
      </c>
      <c r="L2495" s="24">
        <f t="shared" si="162"/>
        <v>1</v>
      </c>
      <c r="M2495" s="24" t="str">
        <f>VLOOKUP(L2495,mês!A:B,2,0)</f>
        <v>Janeiro</v>
      </c>
      <c r="N2495" s="24" t="e">
        <f t="shared" si="163"/>
        <v>#VALUE!</v>
      </c>
    </row>
    <row r="2496" spans="10:14" ht="57" customHeight="1" x14ac:dyDescent="0.2">
      <c r="J2496" s="29">
        <f t="shared" si="160"/>
        <v>0</v>
      </c>
      <c r="K2496" s="29">
        <f t="shared" si="161"/>
        <v>0</v>
      </c>
      <c r="L2496" s="24">
        <f t="shared" si="162"/>
        <v>1</v>
      </c>
      <c r="M2496" s="24" t="str">
        <f>VLOOKUP(L2496,mês!A:B,2,0)</f>
        <v>Janeiro</v>
      </c>
      <c r="N2496" s="24" t="e">
        <f t="shared" si="163"/>
        <v>#VALUE!</v>
      </c>
    </row>
    <row r="2497" spans="10:14" ht="57" customHeight="1" x14ac:dyDescent="0.2">
      <c r="J2497" s="29">
        <f t="shared" si="160"/>
        <v>0</v>
      </c>
      <c r="K2497" s="29">
        <f t="shared" si="161"/>
        <v>0</v>
      </c>
      <c r="L2497" s="24">
        <f t="shared" si="162"/>
        <v>1</v>
      </c>
      <c r="M2497" s="24" t="str">
        <f>VLOOKUP(L2497,mês!A:B,2,0)</f>
        <v>Janeiro</v>
      </c>
      <c r="N2497" s="24" t="e">
        <f t="shared" si="163"/>
        <v>#VALUE!</v>
      </c>
    </row>
    <row r="2498" spans="10:14" ht="57" customHeight="1" x14ac:dyDescent="0.2">
      <c r="J2498" s="29">
        <f t="shared" si="160"/>
        <v>0</v>
      </c>
      <c r="K2498" s="29">
        <f t="shared" si="161"/>
        <v>0</v>
      </c>
      <c r="L2498" s="24">
        <f t="shared" si="162"/>
        <v>1</v>
      </c>
      <c r="M2498" s="24" t="str">
        <f>VLOOKUP(L2498,mês!A:B,2,0)</f>
        <v>Janeiro</v>
      </c>
      <c r="N2498" s="24" t="e">
        <f t="shared" si="163"/>
        <v>#VALUE!</v>
      </c>
    </row>
    <row r="2499" spans="10:14" ht="57" customHeight="1" x14ac:dyDescent="0.2">
      <c r="J2499" s="29">
        <f t="shared" si="160"/>
        <v>0</v>
      </c>
      <c r="K2499" s="29">
        <f t="shared" si="161"/>
        <v>0</v>
      </c>
      <c r="L2499" s="24">
        <f t="shared" si="162"/>
        <v>1</v>
      </c>
      <c r="M2499" s="24" t="str">
        <f>VLOOKUP(L2499,mês!A:B,2,0)</f>
        <v>Janeiro</v>
      </c>
      <c r="N2499" s="24" t="e">
        <f t="shared" si="163"/>
        <v>#VALUE!</v>
      </c>
    </row>
    <row r="2500" spans="10:14" ht="57" customHeight="1" x14ac:dyDescent="0.2">
      <c r="J2500" s="29">
        <f t="shared" si="160"/>
        <v>0</v>
      </c>
      <c r="K2500" s="29">
        <f t="shared" si="161"/>
        <v>0</v>
      </c>
      <c r="L2500" s="24">
        <f t="shared" si="162"/>
        <v>1</v>
      </c>
      <c r="M2500" s="24" t="str">
        <f>VLOOKUP(L2500,mês!A:B,2,0)</f>
        <v>Janeiro</v>
      </c>
      <c r="N2500" s="24" t="e">
        <f t="shared" si="163"/>
        <v>#VALUE!</v>
      </c>
    </row>
    <row r="2501" spans="10:14" ht="57" customHeight="1" x14ac:dyDescent="0.2">
      <c r="J2501" s="29">
        <f t="shared" si="160"/>
        <v>0</v>
      </c>
      <c r="K2501" s="29">
        <f t="shared" si="161"/>
        <v>0</v>
      </c>
      <c r="L2501" s="24">
        <f t="shared" si="162"/>
        <v>1</v>
      </c>
      <c r="M2501" s="24" t="str">
        <f>VLOOKUP(L2501,mês!A:B,2,0)</f>
        <v>Janeiro</v>
      </c>
      <c r="N2501" s="24" t="e">
        <f t="shared" si="163"/>
        <v>#VALUE!</v>
      </c>
    </row>
    <row r="2502" spans="10:14" ht="57" customHeight="1" x14ac:dyDescent="0.2">
      <c r="J2502" s="29">
        <f t="shared" si="160"/>
        <v>0</v>
      </c>
      <c r="K2502" s="29">
        <f t="shared" si="161"/>
        <v>0</v>
      </c>
      <c r="L2502" s="24">
        <f t="shared" si="162"/>
        <v>1</v>
      </c>
      <c r="M2502" s="24" t="str">
        <f>VLOOKUP(L2502,mês!A:B,2,0)</f>
        <v>Janeiro</v>
      </c>
      <c r="N2502" s="24" t="e">
        <f t="shared" si="163"/>
        <v>#VALUE!</v>
      </c>
    </row>
    <row r="2503" spans="10:14" ht="57" customHeight="1" x14ac:dyDescent="0.2">
      <c r="J2503" s="29">
        <f t="shared" si="160"/>
        <v>0</v>
      </c>
      <c r="K2503" s="29">
        <f t="shared" si="161"/>
        <v>0</v>
      </c>
      <c r="L2503" s="24">
        <f t="shared" si="162"/>
        <v>1</v>
      </c>
      <c r="M2503" s="24" t="str">
        <f>VLOOKUP(L2503,mês!A:B,2,0)</f>
        <v>Janeiro</v>
      </c>
      <c r="N2503" s="24" t="e">
        <f t="shared" si="163"/>
        <v>#VALUE!</v>
      </c>
    </row>
    <row r="2504" spans="10:14" ht="57" customHeight="1" x14ac:dyDescent="0.2">
      <c r="J2504" s="29">
        <f t="shared" si="160"/>
        <v>0</v>
      </c>
      <c r="K2504" s="29">
        <f t="shared" si="161"/>
        <v>0</v>
      </c>
      <c r="L2504" s="24">
        <f t="shared" si="162"/>
        <v>1</v>
      </c>
      <c r="M2504" s="24" t="str">
        <f>VLOOKUP(L2504,mês!A:B,2,0)</f>
        <v>Janeiro</v>
      </c>
      <c r="N2504" s="24" t="e">
        <f t="shared" si="163"/>
        <v>#VALUE!</v>
      </c>
    </row>
    <row r="2505" spans="10:14" ht="57" customHeight="1" x14ac:dyDescent="0.2">
      <c r="J2505" s="29">
        <f t="shared" si="160"/>
        <v>0</v>
      </c>
      <c r="K2505" s="29">
        <f t="shared" si="161"/>
        <v>0</v>
      </c>
      <c r="L2505" s="24">
        <f t="shared" si="162"/>
        <v>1</v>
      </c>
      <c r="M2505" s="24" t="str">
        <f>VLOOKUP(L2505,mês!A:B,2,0)</f>
        <v>Janeiro</v>
      </c>
      <c r="N2505" s="24" t="e">
        <f t="shared" si="163"/>
        <v>#VALUE!</v>
      </c>
    </row>
    <row r="2506" spans="10:14" ht="57" customHeight="1" x14ac:dyDescent="0.2">
      <c r="J2506" s="29">
        <f t="shared" si="160"/>
        <v>0</v>
      </c>
      <c r="K2506" s="29">
        <f t="shared" si="161"/>
        <v>0</v>
      </c>
      <c r="L2506" s="24">
        <f t="shared" si="162"/>
        <v>1</v>
      </c>
      <c r="M2506" s="24" t="str">
        <f>VLOOKUP(L2506,mês!A:B,2,0)</f>
        <v>Janeiro</v>
      </c>
      <c r="N2506" s="24" t="e">
        <f t="shared" si="163"/>
        <v>#VALUE!</v>
      </c>
    </row>
    <row r="2507" spans="10:14" ht="57" customHeight="1" x14ac:dyDescent="0.2">
      <c r="J2507" s="29">
        <f t="shared" si="160"/>
        <v>0</v>
      </c>
      <c r="K2507" s="29">
        <f t="shared" si="161"/>
        <v>0</v>
      </c>
      <c r="L2507" s="24">
        <f t="shared" si="162"/>
        <v>1</v>
      </c>
      <c r="M2507" s="24" t="str">
        <f>VLOOKUP(L2507,mês!A:B,2,0)</f>
        <v>Janeiro</v>
      </c>
      <c r="N2507" s="24" t="e">
        <f t="shared" si="163"/>
        <v>#VALUE!</v>
      </c>
    </row>
    <row r="2508" spans="10:14" ht="57" customHeight="1" x14ac:dyDescent="0.2">
      <c r="J2508" s="29">
        <f t="shared" si="160"/>
        <v>0</v>
      </c>
      <c r="K2508" s="29">
        <f t="shared" si="161"/>
        <v>0</v>
      </c>
      <c r="L2508" s="24">
        <f t="shared" si="162"/>
        <v>1</v>
      </c>
      <c r="M2508" s="24" t="str">
        <f>VLOOKUP(L2508,mês!A:B,2,0)</f>
        <v>Janeiro</v>
      </c>
      <c r="N2508" s="24" t="e">
        <f t="shared" si="163"/>
        <v>#VALUE!</v>
      </c>
    </row>
    <row r="2509" spans="10:14" ht="57" customHeight="1" x14ac:dyDescent="0.2">
      <c r="J2509" s="29">
        <f t="shared" si="160"/>
        <v>0</v>
      </c>
      <c r="K2509" s="29">
        <f t="shared" si="161"/>
        <v>0</v>
      </c>
      <c r="L2509" s="24">
        <f t="shared" si="162"/>
        <v>1</v>
      </c>
      <c r="M2509" s="24" t="str">
        <f>VLOOKUP(L2509,mês!A:B,2,0)</f>
        <v>Janeiro</v>
      </c>
      <c r="N2509" s="24" t="e">
        <f t="shared" si="163"/>
        <v>#VALUE!</v>
      </c>
    </row>
    <row r="2510" spans="10:14" ht="57" customHeight="1" x14ac:dyDescent="0.2">
      <c r="J2510" s="29">
        <f t="shared" si="160"/>
        <v>0</v>
      </c>
      <c r="K2510" s="29">
        <f t="shared" si="161"/>
        <v>0</v>
      </c>
      <c r="L2510" s="24">
        <f t="shared" si="162"/>
        <v>1</v>
      </c>
      <c r="M2510" s="24" t="str">
        <f>VLOOKUP(L2510,mês!A:B,2,0)</f>
        <v>Janeiro</v>
      </c>
      <c r="N2510" s="24" t="e">
        <f t="shared" si="163"/>
        <v>#VALUE!</v>
      </c>
    </row>
    <row r="2511" spans="10:14" ht="57" customHeight="1" x14ac:dyDescent="0.2">
      <c r="J2511" s="29">
        <f t="shared" si="160"/>
        <v>0</v>
      </c>
      <c r="K2511" s="29">
        <f t="shared" si="161"/>
        <v>0</v>
      </c>
      <c r="L2511" s="24">
        <f t="shared" si="162"/>
        <v>1</v>
      </c>
      <c r="M2511" s="24" t="str">
        <f>VLOOKUP(L2511,mês!A:B,2,0)</f>
        <v>Janeiro</v>
      </c>
      <c r="N2511" s="24" t="e">
        <f t="shared" si="163"/>
        <v>#VALUE!</v>
      </c>
    </row>
    <row r="2512" spans="10:14" ht="57" customHeight="1" x14ac:dyDescent="0.2">
      <c r="J2512" s="29">
        <f t="shared" si="160"/>
        <v>0</v>
      </c>
      <c r="K2512" s="29">
        <f t="shared" si="161"/>
        <v>0</v>
      </c>
      <c r="L2512" s="24">
        <f t="shared" si="162"/>
        <v>1</v>
      </c>
      <c r="M2512" s="24" t="str">
        <f>VLOOKUP(L2512,mês!A:B,2,0)</f>
        <v>Janeiro</v>
      </c>
      <c r="N2512" s="24" t="e">
        <f t="shared" si="163"/>
        <v>#VALUE!</v>
      </c>
    </row>
    <row r="2513" spans="10:14" ht="57" customHeight="1" x14ac:dyDescent="0.2">
      <c r="J2513" s="29">
        <f t="shared" si="160"/>
        <v>0</v>
      </c>
      <c r="K2513" s="29">
        <f t="shared" si="161"/>
        <v>0</v>
      </c>
      <c r="L2513" s="24">
        <f t="shared" si="162"/>
        <v>1</v>
      </c>
      <c r="M2513" s="24" t="str">
        <f>VLOOKUP(L2513,mês!A:B,2,0)</f>
        <v>Janeiro</v>
      </c>
      <c r="N2513" s="24" t="e">
        <f t="shared" si="163"/>
        <v>#VALUE!</v>
      </c>
    </row>
    <row r="2514" spans="10:14" ht="57" customHeight="1" x14ac:dyDescent="0.2">
      <c r="J2514" s="29">
        <f t="shared" si="160"/>
        <v>0</v>
      </c>
      <c r="K2514" s="29">
        <f t="shared" si="161"/>
        <v>0</v>
      </c>
      <c r="L2514" s="24">
        <f t="shared" si="162"/>
        <v>1</v>
      </c>
      <c r="M2514" s="24" t="str">
        <f>VLOOKUP(L2514,mês!A:B,2,0)</f>
        <v>Janeiro</v>
      </c>
      <c r="N2514" s="24" t="e">
        <f t="shared" si="163"/>
        <v>#VALUE!</v>
      </c>
    </row>
    <row r="2515" spans="10:14" ht="57" customHeight="1" x14ac:dyDescent="0.2">
      <c r="J2515" s="29">
        <f t="shared" si="160"/>
        <v>0</v>
      </c>
      <c r="K2515" s="29">
        <f t="shared" si="161"/>
        <v>0</v>
      </c>
      <c r="L2515" s="24">
        <f t="shared" si="162"/>
        <v>1</v>
      </c>
      <c r="M2515" s="24" t="str">
        <f>VLOOKUP(L2515,mês!A:B,2,0)</f>
        <v>Janeiro</v>
      </c>
      <c r="N2515" s="24" t="e">
        <f t="shared" si="163"/>
        <v>#VALUE!</v>
      </c>
    </row>
    <row r="2516" spans="10:14" ht="57" customHeight="1" x14ac:dyDescent="0.2">
      <c r="J2516" s="29">
        <f t="shared" si="160"/>
        <v>0</v>
      </c>
      <c r="K2516" s="29">
        <f t="shared" si="161"/>
        <v>0</v>
      </c>
      <c r="L2516" s="24">
        <f t="shared" si="162"/>
        <v>1</v>
      </c>
      <c r="M2516" s="24" t="str">
        <f>VLOOKUP(L2516,mês!A:B,2,0)</f>
        <v>Janeiro</v>
      </c>
      <c r="N2516" s="24" t="e">
        <f t="shared" si="163"/>
        <v>#VALUE!</v>
      </c>
    </row>
    <row r="2517" spans="10:14" ht="57" customHeight="1" x14ac:dyDescent="0.2">
      <c r="J2517" s="29">
        <f t="shared" si="160"/>
        <v>0</v>
      </c>
      <c r="K2517" s="29">
        <f t="shared" si="161"/>
        <v>0</v>
      </c>
      <c r="L2517" s="24">
        <f t="shared" si="162"/>
        <v>1</v>
      </c>
      <c r="M2517" s="24" t="str">
        <f>VLOOKUP(L2517,mês!A:B,2,0)</f>
        <v>Janeiro</v>
      </c>
      <c r="N2517" s="24" t="e">
        <f t="shared" si="163"/>
        <v>#VALUE!</v>
      </c>
    </row>
    <row r="2518" spans="10:14" ht="57" customHeight="1" x14ac:dyDescent="0.2">
      <c r="J2518" s="29">
        <f t="shared" si="160"/>
        <v>0</v>
      </c>
      <c r="K2518" s="29">
        <f t="shared" si="161"/>
        <v>0</v>
      </c>
      <c r="L2518" s="24">
        <f t="shared" si="162"/>
        <v>1</v>
      </c>
      <c r="M2518" s="24" t="str">
        <f>VLOOKUP(L2518,mês!A:B,2,0)</f>
        <v>Janeiro</v>
      </c>
      <c r="N2518" s="24" t="e">
        <f t="shared" si="163"/>
        <v>#VALUE!</v>
      </c>
    </row>
    <row r="2519" spans="10:14" ht="57" customHeight="1" x14ac:dyDescent="0.2">
      <c r="J2519" s="29">
        <f t="shared" si="160"/>
        <v>0</v>
      </c>
      <c r="K2519" s="29">
        <f t="shared" si="161"/>
        <v>0</v>
      </c>
      <c r="L2519" s="24">
        <f t="shared" si="162"/>
        <v>1</v>
      </c>
      <c r="M2519" s="24" t="str">
        <f>VLOOKUP(L2519,mês!A:B,2,0)</f>
        <v>Janeiro</v>
      </c>
      <c r="N2519" s="24" t="e">
        <f t="shared" si="163"/>
        <v>#VALUE!</v>
      </c>
    </row>
    <row r="2520" spans="10:14" ht="57" customHeight="1" x14ac:dyDescent="0.2">
      <c r="J2520" s="29">
        <f t="shared" si="160"/>
        <v>0</v>
      </c>
      <c r="K2520" s="29">
        <f t="shared" si="161"/>
        <v>0</v>
      </c>
      <c r="L2520" s="24">
        <f t="shared" si="162"/>
        <v>1</v>
      </c>
      <c r="M2520" s="24" t="str">
        <f>VLOOKUP(L2520,mês!A:B,2,0)</f>
        <v>Janeiro</v>
      </c>
      <c r="N2520" s="24" t="e">
        <f t="shared" si="163"/>
        <v>#VALUE!</v>
      </c>
    </row>
    <row r="2521" spans="10:14" ht="57" customHeight="1" x14ac:dyDescent="0.2">
      <c r="J2521" s="29">
        <f t="shared" si="160"/>
        <v>0</v>
      </c>
      <c r="K2521" s="29">
        <f t="shared" si="161"/>
        <v>0</v>
      </c>
      <c r="L2521" s="24">
        <f t="shared" si="162"/>
        <v>1</v>
      </c>
      <c r="M2521" s="24" t="str">
        <f>VLOOKUP(L2521,mês!A:B,2,0)</f>
        <v>Janeiro</v>
      </c>
      <c r="N2521" s="24" t="e">
        <f t="shared" si="163"/>
        <v>#VALUE!</v>
      </c>
    </row>
    <row r="2522" spans="10:14" ht="57" customHeight="1" x14ac:dyDescent="0.2">
      <c r="J2522" s="29">
        <f t="shared" si="160"/>
        <v>0</v>
      </c>
      <c r="K2522" s="29">
        <f t="shared" si="161"/>
        <v>0</v>
      </c>
      <c r="L2522" s="24">
        <f t="shared" si="162"/>
        <v>1</v>
      </c>
      <c r="M2522" s="24" t="str">
        <f>VLOOKUP(L2522,mês!A:B,2,0)</f>
        <v>Janeiro</v>
      </c>
      <c r="N2522" s="24" t="e">
        <f t="shared" si="163"/>
        <v>#VALUE!</v>
      </c>
    </row>
    <row r="2523" spans="10:14" ht="57" customHeight="1" x14ac:dyDescent="0.2">
      <c r="J2523" s="29">
        <f t="shared" si="160"/>
        <v>0</v>
      </c>
      <c r="K2523" s="29">
        <f t="shared" si="161"/>
        <v>0</v>
      </c>
      <c r="L2523" s="24">
        <f t="shared" si="162"/>
        <v>1</v>
      </c>
      <c r="M2523" s="24" t="str">
        <f>VLOOKUP(L2523,mês!A:B,2,0)</f>
        <v>Janeiro</v>
      </c>
      <c r="N2523" s="24" t="e">
        <f t="shared" si="163"/>
        <v>#VALUE!</v>
      </c>
    </row>
    <row r="2524" spans="10:14" ht="57" customHeight="1" x14ac:dyDescent="0.2">
      <c r="J2524" s="29">
        <f t="shared" si="160"/>
        <v>0</v>
      </c>
      <c r="K2524" s="29">
        <f t="shared" si="161"/>
        <v>0</v>
      </c>
      <c r="L2524" s="24">
        <f t="shared" si="162"/>
        <v>1</v>
      </c>
      <c r="M2524" s="24" t="str">
        <f>VLOOKUP(L2524,mês!A:B,2,0)</f>
        <v>Janeiro</v>
      </c>
      <c r="N2524" s="24" t="e">
        <f t="shared" si="163"/>
        <v>#VALUE!</v>
      </c>
    </row>
    <row r="2525" spans="10:14" ht="57" customHeight="1" x14ac:dyDescent="0.2">
      <c r="J2525" s="29">
        <f t="shared" si="160"/>
        <v>0</v>
      </c>
      <c r="K2525" s="29">
        <f t="shared" si="161"/>
        <v>0</v>
      </c>
      <c r="L2525" s="24">
        <f t="shared" si="162"/>
        <v>1</v>
      </c>
      <c r="M2525" s="24" t="str">
        <f>VLOOKUP(L2525,mês!A:B,2,0)</f>
        <v>Janeiro</v>
      </c>
      <c r="N2525" s="24" t="e">
        <f t="shared" si="163"/>
        <v>#VALUE!</v>
      </c>
    </row>
    <row r="2526" spans="10:14" ht="57" customHeight="1" x14ac:dyDescent="0.2">
      <c r="J2526" s="29">
        <f t="shared" si="160"/>
        <v>0</v>
      </c>
      <c r="K2526" s="29">
        <f t="shared" si="161"/>
        <v>0</v>
      </c>
      <c r="L2526" s="24">
        <f t="shared" si="162"/>
        <v>1</v>
      </c>
      <c r="M2526" s="24" t="str">
        <f>VLOOKUP(L2526,mês!A:B,2,0)</f>
        <v>Janeiro</v>
      </c>
      <c r="N2526" s="24" t="e">
        <f t="shared" si="163"/>
        <v>#VALUE!</v>
      </c>
    </row>
    <row r="2527" spans="10:14" ht="57" customHeight="1" x14ac:dyDescent="0.2">
      <c r="J2527" s="29">
        <f t="shared" si="160"/>
        <v>0</v>
      </c>
      <c r="K2527" s="29">
        <f t="shared" si="161"/>
        <v>0</v>
      </c>
      <c r="L2527" s="24">
        <f t="shared" si="162"/>
        <v>1</v>
      </c>
      <c r="M2527" s="24" t="str">
        <f>VLOOKUP(L2527,mês!A:B,2,0)</f>
        <v>Janeiro</v>
      </c>
      <c r="N2527" s="24" t="e">
        <f t="shared" si="163"/>
        <v>#VALUE!</v>
      </c>
    </row>
    <row r="2528" spans="10:14" ht="57" customHeight="1" x14ac:dyDescent="0.2">
      <c r="J2528" s="29">
        <f t="shared" si="160"/>
        <v>0</v>
      </c>
      <c r="K2528" s="29">
        <f t="shared" si="161"/>
        <v>0</v>
      </c>
      <c r="L2528" s="24">
        <f t="shared" si="162"/>
        <v>1</v>
      </c>
      <c r="M2528" s="24" t="str">
        <f>VLOOKUP(L2528,mês!A:B,2,0)</f>
        <v>Janeiro</v>
      </c>
      <c r="N2528" s="24" t="e">
        <f t="shared" si="163"/>
        <v>#VALUE!</v>
      </c>
    </row>
    <row r="2529" spans="10:14" ht="57" customHeight="1" x14ac:dyDescent="0.2">
      <c r="J2529" s="29">
        <f t="shared" si="160"/>
        <v>0</v>
      </c>
      <c r="K2529" s="29">
        <f t="shared" si="161"/>
        <v>0</v>
      </c>
      <c r="L2529" s="24">
        <f t="shared" si="162"/>
        <v>1</v>
      </c>
      <c r="M2529" s="24" t="str">
        <f>VLOOKUP(L2529,mês!A:B,2,0)</f>
        <v>Janeiro</v>
      </c>
      <c r="N2529" s="24" t="e">
        <f t="shared" si="163"/>
        <v>#VALUE!</v>
      </c>
    </row>
    <row r="2530" spans="10:14" ht="57" customHeight="1" x14ac:dyDescent="0.2">
      <c r="J2530" s="29">
        <f t="shared" si="160"/>
        <v>0</v>
      </c>
      <c r="K2530" s="29">
        <f t="shared" si="161"/>
        <v>0</v>
      </c>
      <c r="L2530" s="24">
        <f t="shared" si="162"/>
        <v>1</v>
      </c>
      <c r="M2530" s="24" t="str">
        <f>VLOOKUP(L2530,mês!A:B,2,0)</f>
        <v>Janeiro</v>
      </c>
      <c r="N2530" s="24" t="e">
        <f t="shared" si="163"/>
        <v>#VALUE!</v>
      </c>
    </row>
    <row r="2531" spans="10:14" ht="57" customHeight="1" x14ac:dyDescent="0.2">
      <c r="J2531" s="29">
        <f t="shared" si="160"/>
        <v>0</v>
      </c>
      <c r="K2531" s="29">
        <f t="shared" si="161"/>
        <v>0</v>
      </c>
      <c r="L2531" s="24">
        <f t="shared" si="162"/>
        <v>1</v>
      </c>
      <c r="M2531" s="24" t="str">
        <f>VLOOKUP(L2531,mês!A:B,2,0)</f>
        <v>Janeiro</v>
      </c>
      <c r="N2531" s="24" t="e">
        <f t="shared" si="163"/>
        <v>#VALUE!</v>
      </c>
    </row>
    <row r="2532" spans="10:14" ht="57" customHeight="1" x14ac:dyDescent="0.2">
      <c r="J2532" s="29">
        <f t="shared" si="160"/>
        <v>0</v>
      </c>
      <c r="K2532" s="29">
        <f t="shared" si="161"/>
        <v>0</v>
      </c>
      <c r="L2532" s="24">
        <f t="shared" si="162"/>
        <v>1</v>
      </c>
      <c r="M2532" s="24" t="str">
        <f>VLOOKUP(L2532,mês!A:B,2,0)</f>
        <v>Janeiro</v>
      </c>
      <c r="N2532" s="24" t="e">
        <f t="shared" si="163"/>
        <v>#VALUE!</v>
      </c>
    </row>
    <row r="2533" spans="10:14" ht="57" customHeight="1" x14ac:dyDescent="0.2">
      <c r="J2533" s="29">
        <f t="shared" si="160"/>
        <v>0</v>
      </c>
      <c r="K2533" s="29">
        <f t="shared" si="161"/>
        <v>0</v>
      </c>
      <c r="L2533" s="24">
        <f t="shared" si="162"/>
        <v>1</v>
      </c>
      <c r="M2533" s="24" t="str">
        <f>VLOOKUP(L2533,mês!A:B,2,0)</f>
        <v>Janeiro</v>
      </c>
      <c r="N2533" s="24" t="e">
        <f t="shared" si="163"/>
        <v>#VALUE!</v>
      </c>
    </row>
    <row r="2534" spans="10:14" ht="57" customHeight="1" x14ac:dyDescent="0.2">
      <c r="J2534" s="29">
        <f t="shared" si="160"/>
        <v>0</v>
      </c>
      <c r="K2534" s="29">
        <f t="shared" si="161"/>
        <v>0</v>
      </c>
      <c r="L2534" s="24">
        <f t="shared" si="162"/>
        <v>1</v>
      </c>
      <c r="M2534" s="24" t="str">
        <f>VLOOKUP(L2534,mês!A:B,2,0)</f>
        <v>Janeiro</v>
      </c>
      <c r="N2534" s="24" t="e">
        <f t="shared" si="163"/>
        <v>#VALUE!</v>
      </c>
    </row>
    <row r="2535" spans="10:14" ht="57" customHeight="1" x14ac:dyDescent="0.2">
      <c r="J2535" s="29">
        <f t="shared" si="160"/>
        <v>0</v>
      </c>
      <c r="K2535" s="29">
        <f t="shared" si="161"/>
        <v>0</v>
      </c>
      <c r="L2535" s="24">
        <f t="shared" si="162"/>
        <v>1</v>
      </c>
      <c r="M2535" s="24" t="str">
        <f>VLOOKUP(L2535,mês!A:B,2,0)</f>
        <v>Janeiro</v>
      </c>
      <c r="N2535" s="24" t="e">
        <f t="shared" si="163"/>
        <v>#VALUE!</v>
      </c>
    </row>
    <row r="2536" spans="10:14" ht="57" customHeight="1" x14ac:dyDescent="0.2">
      <c r="J2536" s="29">
        <f t="shared" ref="J2536:J2599" si="164">IF(G2536="Não",0,H2536)</f>
        <v>0</v>
      </c>
      <c r="K2536" s="29">
        <f t="shared" ref="K2536:K2599" si="165">IF(G2536="Não",H2536,0)</f>
        <v>0</v>
      </c>
      <c r="L2536" s="24">
        <f t="shared" ref="L2536:L2599" si="166">MONTH(B2536)</f>
        <v>1</v>
      </c>
      <c r="M2536" s="24" t="str">
        <f>VLOOKUP(L2536,mês!A:B,2,0)</f>
        <v>Janeiro</v>
      </c>
      <c r="N2536" s="24" t="e">
        <f t="shared" ref="N2536:N2599" si="167">LEFT(A2536,SEARCH("-",A2536)-1)</f>
        <v>#VALUE!</v>
      </c>
    </row>
    <row r="2537" spans="10:14" ht="57" customHeight="1" x14ac:dyDescent="0.2">
      <c r="J2537" s="29">
        <f t="shared" si="164"/>
        <v>0</v>
      </c>
      <c r="K2537" s="29">
        <f t="shared" si="165"/>
        <v>0</v>
      </c>
      <c r="L2537" s="24">
        <f t="shared" si="166"/>
        <v>1</v>
      </c>
      <c r="M2537" s="24" t="str">
        <f>VLOOKUP(L2537,mês!A:B,2,0)</f>
        <v>Janeiro</v>
      </c>
      <c r="N2537" s="24" t="e">
        <f t="shared" si="167"/>
        <v>#VALUE!</v>
      </c>
    </row>
    <row r="2538" spans="10:14" ht="57" customHeight="1" x14ac:dyDescent="0.2">
      <c r="J2538" s="29">
        <f t="shared" si="164"/>
        <v>0</v>
      </c>
      <c r="K2538" s="29">
        <f t="shared" si="165"/>
        <v>0</v>
      </c>
      <c r="L2538" s="24">
        <f t="shared" si="166"/>
        <v>1</v>
      </c>
      <c r="M2538" s="24" t="str">
        <f>VLOOKUP(L2538,mês!A:B,2,0)</f>
        <v>Janeiro</v>
      </c>
      <c r="N2538" s="24" t="e">
        <f t="shared" si="167"/>
        <v>#VALUE!</v>
      </c>
    </row>
    <row r="2539" spans="10:14" ht="57" customHeight="1" x14ac:dyDescent="0.2">
      <c r="J2539" s="29">
        <f t="shared" si="164"/>
        <v>0</v>
      </c>
      <c r="K2539" s="29">
        <f t="shared" si="165"/>
        <v>0</v>
      </c>
      <c r="L2539" s="24">
        <f t="shared" si="166"/>
        <v>1</v>
      </c>
      <c r="M2539" s="24" t="str">
        <f>VLOOKUP(L2539,mês!A:B,2,0)</f>
        <v>Janeiro</v>
      </c>
      <c r="N2539" s="24" t="e">
        <f t="shared" si="167"/>
        <v>#VALUE!</v>
      </c>
    </row>
    <row r="2540" spans="10:14" ht="57" customHeight="1" x14ac:dyDescent="0.2">
      <c r="J2540" s="29">
        <f t="shared" si="164"/>
        <v>0</v>
      </c>
      <c r="K2540" s="29">
        <f t="shared" si="165"/>
        <v>0</v>
      </c>
      <c r="L2540" s="24">
        <f t="shared" si="166"/>
        <v>1</v>
      </c>
      <c r="M2540" s="24" t="str">
        <f>VLOOKUP(L2540,mês!A:B,2,0)</f>
        <v>Janeiro</v>
      </c>
      <c r="N2540" s="24" t="e">
        <f t="shared" si="167"/>
        <v>#VALUE!</v>
      </c>
    </row>
    <row r="2541" spans="10:14" ht="57" customHeight="1" x14ac:dyDescent="0.2">
      <c r="J2541" s="29">
        <f t="shared" si="164"/>
        <v>0</v>
      </c>
      <c r="K2541" s="29">
        <f t="shared" si="165"/>
        <v>0</v>
      </c>
      <c r="L2541" s="24">
        <f t="shared" si="166"/>
        <v>1</v>
      </c>
      <c r="M2541" s="24" t="str">
        <f>VLOOKUP(L2541,mês!A:B,2,0)</f>
        <v>Janeiro</v>
      </c>
      <c r="N2541" s="24" t="e">
        <f t="shared" si="167"/>
        <v>#VALUE!</v>
      </c>
    </row>
    <row r="2542" spans="10:14" ht="57" customHeight="1" x14ac:dyDescent="0.2">
      <c r="J2542" s="29">
        <f t="shared" si="164"/>
        <v>0</v>
      </c>
      <c r="K2542" s="29">
        <f t="shared" si="165"/>
        <v>0</v>
      </c>
      <c r="L2542" s="24">
        <f t="shared" si="166"/>
        <v>1</v>
      </c>
      <c r="M2542" s="24" t="str">
        <f>VLOOKUP(L2542,mês!A:B,2,0)</f>
        <v>Janeiro</v>
      </c>
      <c r="N2542" s="24" t="e">
        <f t="shared" si="167"/>
        <v>#VALUE!</v>
      </c>
    </row>
    <row r="2543" spans="10:14" ht="57" customHeight="1" x14ac:dyDescent="0.2">
      <c r="J2543" s="29">
        <f t="shared" si="164"/>
        <v>0</v>
      </c>
      <c r="K2543" s="29">
        <f t="shared" si="165"/>
        <v>0</v>
      </c>
      <c r="L2543" s="24">
        <f t="shared" si="166"/>
        <v>1</v>
      </c>
      <c r="M2543" s="24" t="str">
        <f>VLOOKUP(L2543,mês!A:B,2,0)</f>
        <v>Janeiro</v>
      </c>
      <c r="N2543" s="24" t="e">
        <f t="shared" si="167"/>
        <v>#VALUE!</v>
      </c>
    </row>
    <row r="2544" spans="10:14" ht="57" customHeight="1" x14ac:dyDescent="0.2">
      <c r="J2544" s="29">
        <f t="shared" si="164"/>
        <v>0</v>
      </c>
      <c r="K2544" s="29">
        <f t="shared" si="165"/>
        <v>0</v>
      </c>
      <c r="L2544" s="24">
        <f t="shared" si="166"/>
        <v>1</v>
      </c>
      <c r="M2544" s="24" t="str">
        <f>VLOOKUP(L2544,mês!A:B,2,0)</f>
        <v>Janeiro</v>
      </c>
      <c r="N2544" s="24" t="e">
        <f t="shared" si="167"/>
        <v>#VALUE!</v>
      </c>
    </row>
    <row r="2545" spans="10:14" ht="57" customHeight="1" x14ac:dyDescent="0.2">
      <c r="J2545" s="29">
        <f t="shared" si="164"/>
        <v>0</v>
      </c>
      <c r="K2545" s="29">
        <f t="shared" si="165"/>
        <v>0</v>
      </c>
      <c r="L2545" s="24">
        <f t="shared" si="166"/>
        <v>1</v>
      </c>
      <c r="M2545" s="24" t="str">
        <f>VLOOKUP(L2545,mês!A:B,2,0)</f>
        <v>Janeiro</v>
      </c>
      <c r="N2545" s="24" t="e">
        <f t="shared" si="167"/>
        <v>#VALUE!</v>
      </c>
    </row>
    <row r="2546" spans="10:14" ht="57" customHeight="1" x14ac:dyDescent="0.2">
      <c r="J2546" s="29">
        <f t="shared" si="164"/>
        <v>0</v>
      </c>
      <c r="K2546" s="29">
        <f t="shared" si="165"/>
        <v>0</v>
      </c>
      <c r="L2546" s="24">
        <f t="shared" si="166"/>
        <v>1</v>
      </c>
      <c r="M2546" s="24" t="str">
        <f>VLOOKUP(L2546,mês!A:B,2,0)</f>
        <v>Janeiro</v>
      </c>
      <c r="N2546" s="24" t="e">
        <f t="shared" si="167"/>
        <v>#VALUE!</v>
      </c>
    </row>
    <row r="2547" spans="10:14" ht="57" customHeight="1" x14ac:dyDescent="0.2">
      <c r="J2547" s="29">
        <f t="shared" si="164"/>
        <v>0</v>
      </c>
      <c r="K2547" s="29">
        <f t="shared" si="165"/>
        <v>0</v>
      </c>
      <c r="L2547" s="24">
        <f t="shared" si="166"/>
        <v>1</v>
      </c>
      <c r="M2547" s="24" t="str">
        <f>VLOOKUP(L2547,mês!A:B,2,0)</f>
        <v>Janeiro</v>
      </c>
      <c r="N2547" s="24" t="e">
        <f t="shared" si="167"/>
        <v>#VALUE!</v>
      </c>
    </row>
    <row r="2548" spans="10:14" ht="57" customHeight="1" x14ac:dyDescent="0.2">
      <c r="J2548" s="29">
        <f t="shared" si="164"/>
        <v>0</v>
      </c>
      <c r="K2548" s="29">
        <f t="shared" si="165"/>
        <v>0</v>
      </c>
      <c r="L2548" s="24">
        <f t="shared" si="166"/>
        <v>1</v>
      </c>
      <c r="M2548" s="24" t="str">
        <f>VLOOKUP(L2548,mês!A:B,2,0)</f>
        <v>Janeiro</v>
      </c>
      <c r="N2548" s="24" t="e">
        <f t="shared" si="167"/>
        <v>#VALUE!</v>
      </c>
    </row>
    <row r="2549" spans="10:14" ht="57" customHeight="1" x14ac:dyDescent="0.2">
      <c r="J2549" s="29">
        <f t="shared" si="164"/>
        <v>0</v>
      </c>
      <c r="K2549" s="29">
        <f t="shared" si="165"/>
        <v>0</v>
      </c>
      <c r="L2549" s="24">
        <f t="shared" si="166"/>
        <v>1</v>
      </c>
      <c r="M2549" s="24" t="str">
        <f>VLOOKUP(L2549,mês!A:B,2,0)</f>
        <v>Janeiro</v>
      </c>
      <c r="N2549" s="24" t="e">
        <f t="shared" si="167"/>
        <v>#VALUE!</v>
      </c>
    </row>
    <row r="2550" spans="10:14" ht="57" customHeight="1" x14ac:dyDescent="0.2">
      <c r="J2550" s="29">
        <f t="shared" si="164"/>
        <v>0</v>
      </c>
      <c r="K2550" s="29">
        <f t="shared" si="165"/>
        <v>0</v>
      </c>
      <c r="L2550" s="24">
        <f t="shared" si="166"/>
        <v>1</v>
      </c>
      <c r="M2550" s="24" t="str">
        <f>VLOOKUP(L2550,mês!A:B,2,0)</f>
        <v>Janeiro</v>
      </c>
      <c r="N2550" s="24" t="e">
        <f t="shared" si="167"/>
        <v>#VALUE!</v>
      </c>
    </row>
    <row r="2551" spans="10:14" ht="57" customHeight="1" x14ac:dyDescent="0.2">
      <c r="J2551" s="29">
        <f t="shared" si="164"/>
        <v>0</v>
      </c>
      <c r="K2551" s="29">
        <f t="shared" si="165"/>
        <v>0</v>
      </c>
      <c r="L2551" s="24">
        <f t="shared" si="166"/>
        <v>1</v>
      </c>
      <c r="M2551" s="24" t="str">
        <f>VLOOKUP(L2551,mês!A:B,2,0)</f>
        <v>Janeiro</v>
      </c>
      <c r="N2551" s="24" t="e">
        <f t="shared" si="167"/>
        <v>#VALUE!</v>
      </c>
    </row>
    <row r="2552" spans="10:14" ht="57" customHeight="1" x14ac:dyDescent="0.2">
      <c r="J2552" s="29">
        <f t="shared" si="164"/>
        <v>0</v>
      </c>
      <c r="K2552" s="29">
        <f t="shared" si="165"/>
        <v>0</v>
      </c>
      <c r="L2552" s="24">
        <f t="shared" si="166"/>
        <v>1</v>
      </c>
      <c r="M2552" s="24" t="str">
        <f>VLOOKUP(L2552,mês!A:B,2,0)</f>
        <v>Janeiro</v>
      </c>
      <c r="N2552" s="24" t="e">
        <f t="shared" si="167"/>
        <v>#VALUE!</v>
      </c>
    </row>
    <row r="2553" spans="10:14" ht="57" customHeight="1" x14ac:dyDescent="0.2">
      <c r="J2553" s="29">
        <f t="shared" si="164"/>
        <v>0</v>
      </c>
      <c r="K2553" s="29">
        <f t="shared" si="165"/>
        <v>0</v>
      </c>
      <c r="L2553" s="24">
        <f t="shared" si="166"/>
        <v>1</v>
      </c>
      <c r="M2553" s="24" t="str">
        <f>VLOOKUP(L2553,mês!A:B,2,0)</f>
        <v>Janeiro</v>
      </c>
      <c r="N2553" s="24" t="e">
        <f t="shared" si="167"/>
        <v>#VALUE!</v>
      </c>
    </row>
    <row r="2554" spans="10:14" ht="57" customHeight="1" x14ac:dyDescent="0.2">
      <c r="J2554" s="29">
        <f t="shared" si="164"/>
        <v>0</v>
      </c>
      <c r="K2554" s="29">
        <f t="shared" si="165"/>
        <v>0</v>
      </c>
      <c r="L2554" s="24">
        <f t="shared" si="166"/>
        <v>1</v>
      </c>
      <c r="M2554" s="24" t="str">
        <f>VLOOKUP(L2554,mês!A:B,2,0)</f>
        <v>Janeiro</v>
      </c>
      <c r="N2554" s="24" t="e">
        <f t="shared" si="167"/>
        <v>#VALUE!</v>
      </c>
    </row>
    <row r="2555" spans="10:14" ht="57" customHeight="1" x14ac:dyDescent="0.2">
      <c r="J2555" s="29">
        <f t="shared" si="164"/>
        <v>0</v>
      </c>
      <c r="K2555" s="29">
        <f t="shared" si="165"/>
        <v>0</v>
      </c>
      <c r="L2555" s="24">
        <f t="shared" si="166"/>
        <v>1</v>
      </c>
      <c r="M2555" s="24" t="str">
        <f>VLOOKUP(L2555,mês!A:B,2,0)</f>
        <v>Janeiro</v>
      </c>
      <c r="N2555" s="24" t="e">
        <f t="shared" si="167"/>
        <v>#VALUE!</v>
      </c>
    </row>
    <row r="2556" spans="10:14" ht="57" customHeight="1" x14ac:dyDescent="0.2">
      <c r="J2556" s="29">
        <f t="shared" si="164"/>
        <v>0</v>
      </c>
      <c r="K2556" s="29">
        <f t="shared" si="165"/>
        <v>0</v>
      </c>
      <c r="L2556" s="24">
        <f t="shared" si="166"/>
        <v>1</v>
      </c>
      <c r="M2556" s="24" t="str">
        <f>VLOOKUP(L2556,mês!A:B,2,0)</f>
        <v>Janeiro</v>
      </c>
      <c r="N2556" s="24" t="e">
        <f t="shared" si="167"/>
        <v>#VALUE!</v>
      </c>
    </row>
    <row r="2557" spans="10:14" ht="57" customHeight="1" x14ac:dyDescent="0.2">
      <c r="J2557" s="29">
        <f t="shared" si="164"/>
        <v>0</v>
      </c>
      <c r="K2557" s="29">
        <f t="shared" si="165"/>
        <v>0</v>
      </c>
      <c r="L2557" s="24">
        <f t="shared" si="166"/>
        <v>1</v>
      </c>
      <c r="M2557" s="24" t="str">
        <f>VLOOKUP(L2557,mês!A:B,2,0)</f>
        <v>Janeiro</v>
      </c>
      <c r="N2557" s="24" t="e">
        <f t="shared" si="167"/>
        <v>#VALUE!</v>
      </c>
    </row>
    <row r="2558" spans="10:14" ht="57" customHeight="1" x14ac:dyDescent="0.2">
      <c r="J2558" s="29">
        <f t="shared" si="164"/>
        <v>0</v>
      </c>
      <c r="K2558" s="29">
        <f t="shared" si="165"/>
        <v>0</v>
      </c>
      <c r="L2558" s="24">
        <f t="shared" si="166"/>
        <v>1</v>
      </c>
      <c r="M2558" s="24" t="str">
        <f>VLOOKUP(L2558,mês!A:B,2,0)</f>
        <v>Janeiro</v>
      </c>
      <c r="N2558" s="24" t="e">
        <f t="shared" si="167"/>
        <v>#VALUE!</v>
      </c>
    </row>
    <row r="2559" spans="10:14" ht="57" customHeight="1" x14ac:dyDescent="0.2">
      <c r="J2559" s="29">
        <f t="shared" si="164"/>
        <v>0</v>
      </c>
      <c r="K2559" s="29">
        <f t="shared" si="165"/>
        <v>0</v>
      </c>
      <c r="L2559" s="24">
        <f t="shared" si="166"/>
        <v>1</v>
      </c>
      <c r="M2559" s="24" t="str">
        <f>VLOOKUP(L2559,mês!A:B,2,0)</f>
        <v>Janeiro</v>
      </c>
      <c r="N2559" s="24" t="e">
        <f t="shared" si="167"/>
        <v>#VALUE!</v>
      </c>
    </row>
    <row r="2560" spans="10:14" ht="57" customHeight="1" x14ac:dyDescent="0.2">
      <c r="J2560" s="29">
        <f t="shared" si="164"/>
        <v>0</v>
      </c>
      <c r="K2560" s="29">
        <f t="shared" si="165"/>
        <v>0</v>
      </c>
      <c r="L2560" s="24">
        <f t="shared" si="166"/>
        <v>1</v>
      </c>
      <c r="M2560" s="24" t="str">
        <f>VLOOKUP(L2560,mês!A:B,2,0)</f>
        <v>Janeiro</v>
      </c>
      <c r="N2560" s="24" t="e">
        <f t="shared" si="167"/>
        <v>#VALUE!</v>
      </c>
    </row>
    <row r="2561" spans="10:14" ht="57" customHeight="1" x14ac:dyDescent="0.2">
      <c r="J2561" s="29">
        <f t="shared" si="164"/>
        <v>0</v>
      </c>
      <c r="K2561" s="29">
        <f t="shared" si="165"/>
        <v>0</v>
      </c>
      <c r="L2561" s="24">
        <f t="shared" si="166"/>
        <v>1</v>
      </c>
      <c r="M2561" s="24" t="str">
        <f>VLOOKUP(L2561,mês!A:B,2,0)</f>
        <v>Janeiro</v>
      </c>
      <c r="N2561" s="24" t="e">
        <f t="shared" si="167"/>
        <v>#VALUE!</v>
      </c>
    </row>
    <row r="2562" spans="10:14" ht="57" customHeight="1" x14ac:dyDescent="0.2">
      <c r="J2562" s="29">
        <f t="shared" si="164"/>
        <v>0</v>
      </c>
      <c r="K2562" s="29">
        <f t="shared" si="165"/>
        <v>0</v>
      </c>
      <c r="L2562" s="24">
        <f t="shared" si="166"/>
        <v>1</v>
      </c>
      <c r="M2562" s="24" t="str">
        <f>VLOOKUP(L2562,mês!A:B,2,0)</f>
        <v>Janeiro</v>
      </c>
      <c r="N2562" s="24" t="e">
        <f t="shared" si="167"/>
        <v>#VALUE!</v>
      </c>
    </row>
    <row r="2563" spans="10:14" ht="57" customHeight="1" x14ac:dyDescent="0.2">
      <c r="J2563" s="29">
        <f t="shared" si="164"/>
        <v>0</v>
      </c>
      <c r="K2563" s="29">
        <f t="shared" si="165"/>
        <v>0</v>
      </c>
      <c r="L2563" s="24">
        <f t="shared" si="166"/>
        <v>1</v>
      </c>
      <c r="M2563" s="24" t="str">
        <f>VLOOKUP(L2563,mês!A:B,2,0)</f>
        <v>Janeiro</v>
      </c>
      <c r="N2563" s="24" t="e">
        <f t="shared" si="167"/>
        <v>#VALUE!</v>
      </c>
    </row>
    <row r="2564" spans="10:14" ht="57" customHeight="1" x14ac:dyDescent="0.2">
      <c r="J2564" s="29">
        <f t="shared" si="164"/>
        <v>0</v>
      </c>
      <c r="K2564" s="29">
        <f t="shared" si="165"/>
        <v>0</v>
      </c>
      <c r="L2564" s="24">
        <f t="shared" si="166"/>
        <v>1</v>
      </c>
      <c r="M2564" s="24" t="str">
        <f>VLOOKUP(L2564,mês!A:B,2,0)</f>
        <v>Janeiro</v>
      </c>
      <c r="N2564" s="24" t="e">
        <f t="shared" si="167"/>
        <v>#VALUE!</v>
      </c>
    </row>
    <row r="2565" spans="10:14" ht="57" customHeight="1" x14ac:dyDescent="0.2">
      <c r="J2565" s="29">
        <f t="shared" si="164"/>
        <v>0</v>
      </c>
      <c r="K2565" s="29">
        <f t="shared" si="165"/>
        <v>0</v>
      </c>
      <c r="L2565" s="24">
        <f t="shared" si="166"/>
        <v>1</v>
      </c>
      <c r="M2565" s="24" t="str">
        <f>VLOOKUP(L2565,mês!A:B,2,0)</f>
        <v>Janeiro</v>
      </c>
      <c r="N2565" s="24" t="e">
        <f t="shared" si="167"/>
        <v>#VALUE!</v>
      </c>
    </row>
    <row r="2566" spans="10:14" ht="57" customHeight="1" x14ac:dyDescent="0.2">
      <c r="J2566" s="29">
        <f t="shared" si="164"/>
        <v>0</v>
      </c>
      <c r="K2566" s="29">
        <f t="shared" si="165"/>
        <v>0</v>
      </c>
      <c r="L2566" s="24">
        <f t="shared" si="166"/>
        <v>1</v>
      </c>
      <c r="M2566" s="24" t="str">
        <f>VLOOKUP(L2566,mês!A:B,2,0)</f>
        <v>Janeiro</v>
      </c>
      <c r="N2566" s="24" t="e">
        <f t="shared" si="167"/>
        <v>#VALUE!</v>
      </c>
    </row>
    <row r="2567" spans="10:14" ht="57" customHeight="1" x14ac:dyDescent="0.2">
      <c r="J2567" s="29">
        <f t="shared" si="164"/>
        <v>0</v>
      </c>
      <c r="K2567" s="29">
        <f t="shared" si="165"/>
        <v>0</v>
      </c>
      <c r="L2567" s="24">
        <f t="shared" si="166"/>
        <v>1</v>
      </c>
      <c r="M2567" s="24" t="str">
        <f>VLOOKUP(L2567,mês!A:B,2,0)</f>
        <v>Janeiro</v>
      </c>
      <c r="N2567" s="24" t="e">
        <f t="shared" si="167"/>
        <v>#VALUE!</v>
      </c>
    </row>
    <row r="2568" spans="10:14" ht="57" customHeight="1" x14ac:dyDescent="0.2">
      <c r="J2568" s="29">
        <f t="shared" si="164"/>
        <v>0</v>
      </c>
      <c r="K2568" s="29">
        <f t="shared" si="165"/>
        <v>0</v>
      </c>
      <c r="L2568" s="24">
        <f t="shared" si="166"/>
        <v>1</v>
      </c>
      <c r="M2568" s="24" t="str">
        <f>VLOOKUP(L2568,mês!A:B,2,0)</f>
        <v>Janeiro</v>
      </c>
      <c r="N2568" s="24" t="e">
        <f t="shared" si="167"/>
        <v>#VALUE!</v>
      </c>
    </row>
    <row r="2569" spans="10:14" ht="57" customHeight="1" x14ac:dyDescent="0.2">
      <c r="J2569" s="29">
        <f t="shared" si="164"/>
        <v>0</v>
      </c>
      <c r="K2569" s="29">
        <f t="shared" si="165"/>
        <v>0</v>
      </c>
      <c r="L2569" s="24">
        <f t="shared" si="166"/>
        <v>1</v>
      </c>
      <c r="M2569" s="24" t="str">
        <f>VLOOKUP(L2569,mês!A:B,2,0)</f>
        <v>Janeiro</v>
      </c>
      <c r="N2569" s="24" t="e">
        <f t="shared" si="167"/>
        <v>#VALUE!</v>
      </c>
    </row>
    <row r="2570" spans="10:14" ht="57" customHeight="1" x14ac:dyDescent="0.2">
      <c r="J2570" s="29">
        <f t="shared" si="164"/>
        <v>0</v>
      </c>
      <c r="K2570" s="29">
        <f t="shared" si="165"/>
        <v>0</v>
      </c>
      <c r="L2570" s="24">
        <f t="shared" si="166"/>
        <v>1</v>
      </c>
      <c r="M2570" s="24" t="str">
        <f>VLOOKUP(L2570,mês!A:B,2,0)</f>
        <v>Janeiro</v>
      </c>
      <c r="N2570" s="24" t="e">
        <f t="shared" si="167"/>
        <v>#VALUE!</v>
      </c>
    </row>
    <row r="2571" spans="10:14" ht="57" customHeight="1" x14ac:dyDescent="0.2">
      <c r="J2571" s="29">
        <f t="shared" si="164"/>
        <v>0</v>
      </c>
      <c r="K2571" s="29">
        <f t="shared" si="165"/>
        <v>0</v>
      </c>
      <c r="L2571" s="24">
        <f t="shared" si="166"/>
        <v>1</v>
      </c>
      <c r="M2571" s="24" t="str">
        <f>VLOOKUP(L2571,mês!A:B,2,0)</f>
        <v>Janeiro</v>
      </c>
      <c r="N2571" s="24" t="e">
        <f t="shared" si="167"/>
        <v>#VALUE!</v>
      </c>
    </row>
    <row r="2572" spans="10:14" ht="57" customHeight="1" x14ac:dyDescent="0.2">
      <c r="J2572" s="29">
        <f t="shared" si="164"/>
        <v>0</v>
      </c>
      <c r="K2572" s="29">
        <f t="shared" si="165"/>
        <v>0</v>
      </c>
      <c r="L2572" s="24">
        <f t="shared" si="166"/>
        <v>1</v>
      </c>
      <c r="M2572" s="24" t="str">
        <f>VLOOKUP(L2572,mês!A:B,2,0)</f>
        <v>Janeiro</v>
      </c>
      <c r="N2572" s="24" t="e">
        <f t="shared" si="167"/>
        <v>#VALUE!</v>
      </c>
    </row>
    <row r="2573" spans="10:14" ht="57" customHeight="1" x14ac:dyDescent="0.2">
      <c r="J2573" s="29">
        <f t="shared" si="164"/>
        <v>0</v>
      </c>
      <c r="K2573" s="29">
        <f t="shared" si="165"/>
        <v>0</v>
      </c>
      <c r="L2573" s="24">
        <f t="shared" si="166"/>
        <v>1</v>
      </c>
      <c r="M2573" s="24" t="str">
        <f>VLOOKUP(L2573,mês!A:B,2,0)</f>
        <v>Janeiro</v>
      </c>
      <c r="N2573" s="24" t="e">
        <f t="shared" si="167"/>
        <v>#VALUE!</v>
      </c>
    </row>
    <row r="2574" spans="10:14" ht="57" customHeight="1" x14ac:dyDescent="0.2">
      <c r="J2574" s="29">
        <f t="shared" si="164"/>
        <v>0</v>
      </c>
      <c r="K2574" s="29">
        <f t="shared" si="165"/>
        <v>0</v>
      </c>
      <c r="L2574" s="24">
        <f t="shared" si="166"/>
        <v>1</v>
      </c>
      <c r="M2574" s="24" t="str">
        <f>VLOOKUP(L2574,mês!A:B,2,0)</f>
        <v>Janeiro</v>
      </c>
      <c r="N2574" s="24" t="e">
        <f t="shared" si="167"/>
        <v>#VALUE!</v>
      </c>
    </row>
    <row r="2575" spans="10:14" ht="57" customHeight="1" x14ac:dyDescent="0.2">
      <c r="J2575" s="29">
        <f t="shared" si="164"/>
        <v>0</v>
      </c>
      <c r="K2575" s="29">
        <f t="shared" si="165"/>
        <v>0</v>
      </c>
      <c r="L2575" s="24">
        <f t="shared" si="166"/>
        <v>1</v>
      </c>
      <c r="M2575" s="24" t="str">
        <f>VLOOKUP(L2575,mês!A:B,2,0)</f>
        <v>Janeiro</v>
      </c>
      <c r="N2575" s="24" t="e">
        <f t="shared" si="167"/>
        <v>#VALUE!</v>
      </c>
    </row>
    <row r="2576" spans="10:14" ht="57" customHeight="1" x14ac:dyDescent="0.2">
      <c r="J2576" s="29">
        <f t="shared" si="164"/>
        <v>0</v>
      </c>
      <c r="K2576" s="29">
        <f t="shared" si="165"/>
        <v>0</v>
      </c>
      <c r="L2576" s="24">
        <f t="shared" si="166"/>
        <v>1</v>
      </c>
      <c r="M2576" s="24" t="str">
        <f>VLOOKUP(L2576,mês!A:B,2,0)</f>
        <v>Janeiro</v>
      </c>
      <c r="N2576" s="24" t="e">
        <f t="shared" si="167"/>
        <v>#VALUE!</v>
      </c>
    </row>
    <row r="2577" spans="10:14" ht="57" customHeight="1" x14ac:dyDescent="0.2">
      <c r="J2577" s="29">
        <f t="shared" si="164"/>
        <v>0</v>
      </c>
      <c r="K2577" s="29">
        <f t="shared" si="165"/>
        <v>0</v>
      </c>
      <c r="L2577" s="24">
        <f t="shared" si="166"/>
        <v>1</v>
      </c>
      <c r="M2577" s="24" t="str">
        <f>VLOOKUP(L2577,mês!A:B,2,0)</f>
        <v>Janeiro</v>
      </c>
      <c r="N2577" s="24" t="e">
        <f t="shared" si="167"/>
        <v>#VALUE!</v>
      </c>
    </row>
    <row r="2578" spans="10:14" ht="57" customHeight="1" x14ac:dyDescent="0.2">
      <c r="J2578" s="29">
        <f t="shared" si="164"/>
        <v>0</v>
      </c>
      <c r="K2578" s="29">
        <f t="shared" si="165"/>
        <v>0</v>
      </c>
      <c r="L2578" s="24">
        <f t="shared" si="166"/>
        <v>1</v>
      </c>
      <c r="M2578" s="24" t="str">
        <f>VLOOKUP(L2578,mês!A:B,2,0)</f>
        <v>Janeiro</v>
      </c>
      <c r="N2578" s="24" t="e">
        <f t="shared" si="167"/>
        <v>#VALUE!</v>
      </c>
    </row>
    <row r="2579" spans="10:14" ht="57" customHeight="1" x14ac:dyDescent="0.2">
      <c r="J2579" s="29">
        <f t="shared" si="164"/>
        <v>0</v>
      </c>
      <c r="K2579" s="29">
        <f t="shared" si="165"/>
        <v>0</v>
      </c>
      <c r="L2579" s="24">
        <f t="shared" si="166"/>
        <v>1</v>
      </c>
      <c r="M2579" s="24" t="str">
        <f>VLOOKUP(L2579,mês!A:B,2,0)</f>
        <v>Janeiro</v>
      </c>
      <c r="N2579" s="24" t="e">
        <f t="shared" si="167"/>
        <v>#VALUE!</v>
      </c>
    </row>
    <row r="2580" spans="10:14" ht="57" customHeight="1" x14ac:dyDescent="0.2">
      <c r="J2580" s="29">
        <f t="shared" si="164"/>
        <v>0</v>
      </c>
      <c r="K2580" s="29">
        <f t="shared" si="165"/>
        <v>0</v>
      </c>
      <c r="L2580" s="24">
        <f t="shared" si="166"/>
        <v>1</v>
      </c>
      <c r="M2580" s="24" t="str">
        <f>VLOOKUP(L2580,mês!A:B,2,0)</f>
        <v>Janeiro</v>
      </c>
      <c r="N2580" s="24" t="e">
        <f t="shared" si="167"/>
        <v>#VALUE!</v>
      </c>
    </row>
    <row r="2581" spans="10:14" ht="57" customHeight="1" x14ac:dyDescent="0.2">
      <c r="J2581" s="29">
        <f t="shared" si="164"/>
        <v>0</v>
      </c>
      <c r="K2581" s="29">
        <f t="shared" si="165"/>
        <v>0</v>
      </c>
      <c r="L2581" s="24">
        <f t="shared" si="166"/>
        <v>1</v>
      </c>
      <c r="M2581" s="24" t="str">
        <f>VLOOKUP(L2581,mês!A:B,2,0)</f>
        <v>Janeiro</v>
      </c>
      <c r="N2581" s="24" t="e">
        <f t="shared" si="167"/>
        <v>#VALUE!</v>
      </c>
    </row>
    <row r="2582" spans="10:14" ht="57" customHeight="1" x14ac:dyDescent="0.2">
      <c r="J2582" s="29">
        <f t="shared" si="164"/>
        <v>0</v>
      </c>
      <c r="K2582" s="29">
        <f t="shared" si="165"/>
        <v>0</v>
      </c>
      <c r="L2582" s="24">
        <f t="shared" si="166"/>
        <v>1</v>
      </c>
      <c r="M2582" s="24" t="str">
        <f>VLOOKUP(L2582,mês!A:B,2,0)</f>
        <v>Janeiro</v>
      </c>
      <c r="N2582" s="24" t="e">
        <f t="shared" si="167"/>
        <v>#VALUE!</v>
      </c>
    </row>
    <row r="2583" spans="10:14" ht="57" customHeight="1" x14ac:dyDescent="0.2">
      <c r="J2583" s="29">
        <f t="shared" si="164"/>
        <v>0</v>
      </c>
      <c r="K2583" s="29">
        <f t="shared" si="165"/>
        <v>0</v>
      </c>
      <c r="L2583" s="24">
        <f t="shared" si="166"/>
        <v>1</v>
      </c>
      <c r="M2583" s="24" t="str">
        <f>VLOOKUP(L2583,mês!A:B,2,0)</f>
        <v>Janeiro</v>
      </c>
      <c r="N2583" s="24" t="e">
        <f t="shared" si="167"/>
        <v>#VALUE!</v>
      </c>
    </row>
    <row r="2584" spans="10:14" ht="57" customHeight="1" x14ac:dyDescent="0.2">
      <c r="J2584" s="29">
        <f t="shared" si="164"/>
        <v>0</v>
      </c>
      <c r="K2584" s="29">
        <f t="shared" si="165"/>
        <v>0</v>
      </c>
      <c r="L2584" s="24">
        <f t="shared" si="166"/>
        <v>1</v>
      </c>
      <c r="M2584" s="24" t="str">
        <f>VLOOKUP(L2584,mês!A:B,2,0)</f>
        <v>Janeiro</v>
      </c>
      <c r="N2584" s="24" t="e">
        <f t="shared" si="167"/>
        <v>#VALUE!</v>
      </c>
    </row>
    <row r="2585" spans="10:14" ht="57" customHeight="1" x14ac:dyDescent="0.2">
      <c r="J2585" s="29">
        <f t="shared" si="164"/>
        <v>0</v>
      </c>
      <c r="K2585" s="29">
        <f t="shared" si="165"/>
        <v>0</v>
      </c>
      <c r="L2585" s="24">
        <f t="shared" si="166"/>
        <v>1</v>
      </c>
      <c r="M2585" s="24" t="str">
        <f>VLOOKUP(L2585,mês!A:B,2,0)</f>
        <v>Janeiro</v>
      </c>
      <c r="N2585" s="24" t="e">
        <f t="shared" si="167"/>
        <v>#VALUE!</v>
      </c>
    </row>
    <row r="2586" spans="10:14" ht="57" customHeight="1" x14ac:dyDescent="0.2">
      <c r="J2586" s="29">
        <f t="shared" si="164"/>
        <v>0</v>
      </c>
      <c r="K2586" s="29">
        <f t="shared" si="165"/>
        <v>0</v>
      </c>
      <c r="L2586" s="24">
        <f t="shared" si="166"/>
        <v>1</v>
      </c>
      <c r="M2586" s="24" t="str">
        <f>VLOOKUP(L2586,mês!A:B,2,0)</f>
        <v>Janeiro</v>
      </c>
      <c r="N2586" s="24" t="e">
        <f t="shared" si="167"/>
        <v>#VALUE!</v>
      </c>
    </row>
    <row r="2587" spans="10:14" ht="57" customHeight="1" x14ac:dyDescent="0.2">
      <c r="J2587" s="29">
        <f t="shared" si="164"/>
        <v>0</v>
      </c>
      <c r="K2587" s="29">
        <f t="shared" si="165"/>
        <v>0</v>
      </c>
      <c r="L2587" s="24">
        <f t="shared" si="166"/>
        <v>1</v>
      </c>
      <c r="M2587" s="24" t="str">
        <f>VLOOKUP(L2587,mês!A:B,2,0)</f>
        <v>Janeiro</v>
      </c>
      <c r="N2587" s="24" t="e">
        <f t="shared" si="167"/>
        <v>#VALUE!</v>
      </c>
    </row>
    <row r="2588" spans="10:14" ht="57" customHeight="1" x14ac:dyDescent="0.2">
      <c r="J2588" s="29">
        <f t="shared" si="164"/>
        <v>0</v>
      </c>
      <c r="K2588" s="29">
        <f t="shared" si="165"/>
        <v>0</v>
      </c>
      <c r="L2588" s="24">
        <f t="shared" si="166"/>
        <v>1</v>
      </c>
      <c r="M2588" s="24" t="str">
        <f>VLOOKUP(L2588,mês!A:B,2,0)</f>
        <v>Janeiro</v>
      </c>
      <c r="N2588" s="24" t="e">
        <f t="shared" si="167"/>
        <v>#VALUE!</v>
      </c>
    </row>
    <row r="2589" spans="10:14" ht="57" customHeight="1" x14ac:dyDescent="0.2">
      <c r="J2589" s="29">
        <f t="shared" si="164"/>
        <v>0</v>
      </c>
      <c r="K2589" s="29">
        <f t="shared" si="165"/>
        <v>0</v>
      </c>
      <c r="L2589" s="24">
        <f t="shared" si="166"/>
        <v>1</v>
      </c>
      <c r="M2589" s="24" t="str">
        <f>VLOOKUP(L2589,mês!A:B,2,0)</f>
        <v>Janeiro</v>
      </c>
      <c r="N2589" s="24" t="e">
        <f t="shared" si="167"/>
        <v>#VALUE!</v>
      </c>
    </row>
    <row r="2590" spans="10:14" ht="57" customHeight="1" x14ac:dyDescent="0.2">
      <c r="J2590" s="29">
        <f t="shared" si="164"/>
        <v>0</v>
      </c>
      <c r="K2590" s="29">
        <f t="shared" si="165"/>
        <v>0</v>
      </c>
      <c r="L2590" s="24">
        <f t="shared" si="166"/>
        <v>1</v>
      </c>
      <c r="M2590" s="24" t="str">
        <f>VLOOKUP(L2590,mês!A:B,2,0)</f>
        <v>Janeiro</v>
      </c>
      <c r="N2590" s="24" t="e">
        <f t="shared" si="167"/>
        <v>#VALUE!</v>
      </c>
    </row>
    <row r="2591" spans="10:14" ht="57" customHeight="1" x14ac:dyDescent="0.2">
      <c r="J2591" s="29">
        <f t="shared" si="164"/>
        <v>0</v>
      </c>
      <c r="K2591" s="29">
        <f t="shared" si="165"/>
        <v>0</v>
      </c>
      <c r="L2591" s="24">
        <f t="shared" si="166"/>
        <v>1</v>
      </c>
      <c r="M2591" s="24" t="str">
        <f>VLOOKUP(L2591,mês!A:B,2,0)</f>
        <v>Janeiro</v>
      </c>
      <c r="N2591" s="24" t="e">
        <f t="shared" si="167"/>
        <v>#VALUE!</v>
      </c>
    </row>
    <row r="2592" spans="10:14" ht="57" customHeight="1" x14ac:dyDescent="0.2">
      <c r="J2592" s="29">
        <f t="shared" si="164"/>
        <v>0</v>
      </c>
      <c r="K2592" s="29">
        <f t="shared" si="165"/>
        <v>0</v>
      </c>
      <c r="L2592" s="24">
        <f t="shared" si="166"/>
        <v>1</v>
      </c>
      <c r="M2592" s="24" t="str">
        <f>VLOOKUP(L2592,mês!A:B,2,0)</f>
        <v>Janeiro</v>
      </c>
      <c r="N2592" s="24" t="e">
        <f t="shared" si="167"/>
        <v>#VALUE!</v>
      </c>
    </row>
    <row r="2593" spans="10:14" ht="57" customHeight="1" x14ac:dyDescent="0.2">
      <c r="J2593" s="29">
        <f t="shared" si="164"/>
        <v>0</v>
      </c>
      <c r="K2593" s="29">
        <f t="shared" si="165"/>
        <v>0</v>
      </c>
      <c r="L2593" s="24">
        <f t="shared" si="166"/>
        <v>1</v>
      </c>
      <c r="M2593" s="24" t="str">
        <f>VLOOKUP(L2593,mês!A:B,2,0)</f>
        <v>Janeiro</v>
      </c>
      <c r="N2593" s="24" t="e">
        <f t="shared" si="167"/>
        <v>#VALUE!</v>
      </c>
    </row>
    <row r="2594" spans="10:14" ht="57" customHeight="1" x14ac:dyDescent="0.2">
      <c r="J2594" s="29">
        <f t="shared" si="164"/>
        <v>0</v>
      </c>
      <c r="K2594" s="29">
        <f t="shared" si="165"/>
        <v>0</v>
      </c>
      <c r="L2594" s="24">
        <f t="shared" si="166"/>
        <v>1</v>
      </c>
      <c r="M2594" s="24" t="str">
        <f>VLOOKUP(L2594,mês!A:B,2,0)</f>
        <v>Janeiro</v>
      </c>
      <c r="N2594" s="24" t="e">
        <f t="shared" si="167"/>
        <v>#VALUE!</v>
      </c>
    </row>
    <row r="2595" spans="10:14" ht="57" customHeight="1" x14ac:dyDescent="0.2">
      <c r="J2595" s="29">
        <f t="shared" si="164"/>
        <v>0</v>
      </c>
      <c r="K2595" s="29">
        <f t="shared" si="165"/>
        <v>0</v>
      </c>
      <c r="L2595" s="24">
        <f t="shared" si="166"/>
        <v>1</v>
      </c>
      <c r="M2595" s="24" t="str">
        <f>VLOOKUP(L2595,mês!A:B,2,0)</f>
        <v>Janeiro</v>
      </c>
      <c r="N2595" s="24" t="e">
        <f t="shared" si="167"/>
        <v>#VALUE!</v>
      </c>
    </row>
    <row r="2596" spans="10:14" ht="57" customHeight="1" x14ac:dyDescent="0.2">
      <c r="J2596" s="29">
        <f t="shared" si="164"/>
        <v>0</v>
      </c>
      <c r="K2596" s="29">
        <f t="shared" si="165"/>
        <v>0</v>
      </c>
      <c r="L2596" s="24">
        <f t="shared" si="166"/>
        <v>1</v>
      </c>
      <c r="M2596" s="24" t="str">
        <f>VLOOKUP(L2596,mês!A:B,2,0)</f>
        <v>Janeiro</v>
      </c>
      <c r="N2596" s="24" t="e">
        <f t="shared" si="167"/>
        <v>#VALUE!</v>
      </c>
    </row>
    <row r="2597" spans="10:14" ht="57" customHeight="1" x14ac:dyDescent="0.2">
      <c r="J2597" s="29">
        <f t="shared" si="164"/>
        <v>0</v>
      </c>
      <c r="K2597" s="29">
        <f t="shared" si="165"/>
        <v>0</v>
      </c>
      <c r="L2597" s="24">
        <f t="shared" si="166"/>
        <v>1</v>
      </c>
      <c r="M2597" s="24" t="str">
        <f>VLOOKUP(L2597,mês!A:B,2,0)</f>
        <v>Janeiro</v>
      </c>
      <c r="N2597" s="24" t="e">
        <f t="shared" si="167"/>
        <v>#VALUE!</v>
      </c>
    </row>
    <row r="2598" spans="10:14" ht="57" customHeight="1" x14ac:dyDescent="0.2">
      <c r="J2598" s="29">
        <f t="shared" si="164"/>
        <v>0</v>
      </c>
      <c r="K2598" s="29">
        <f t="shared" si="165"/>
        <v>0</v>
      </c>
      <c r="L2598" s="24">
        <f t="shared" si="166"/>
        <v>1</v>
      </c>
      <c r="M2598" s="24" t="str">
        <f>VLOOKUP(L2598,mês!A:B,2,0)</f>
        <v>Janeiro</v>
      </c>
      <c r="N2598" s="24" t="e">
        <f t="shared" si="167"/>
        <v>#VALUE!</v>
      </c>
    </row>
    <row r="2599" spans="10:14" ht="57" customHeight="1" x14ac:dyDescent="0.2">
      <c r="J2599" s="29">
        <f t="shared" si="164"/>
        <v>0</v>
      </c>
      <c r="K2599" s="29">
        <f t="shared" si="165"/>
        <v>0</v>
      </c>
      <c r="L2599" s="24">
        <f t="shared" si="166"/>
        <v>1</v>
      </c>
      <c r="M2599" s="24" t="str">
        <f>VLOOKUP(L2599,mês!A:B,2,0)</f>
        <v>Janeiro</v>
      </c>
      <c r="N2599" s="24" t="e">
        <f t="shared" si="167"/>
        <v>#VALUE!</v>
      </c>
    </row>
    <row r="2600" spans="10:14" ht="57" customHeight="1" x14ac:dyDescent="0.2">
      <c r="J2600" s="29">
        <f t="shared" ref="J2600:J2663" si="168">IF(G2600="Não",0,H2600)</f>
        <v>0</v>
      </c>
      <c r="K2600" s="29">
        <f t="shared" ref="K2600:K2663" si="169">IF(G2600="Não",H2600,0)</f>
        <v>0</v>
      </c>
      <c r="L2600" s="24">
        <f t="shared" ref="L2600:L2663" si="170">MONTH(B2600)</f>
        <v>1</v>
      </c>
      <c r="M2600" s="24" t="str">
        <f>VLOOKUP(L2600,mês!A:B,2,0)</f>
        <v>Janeiro</v>
      </c>
      <c r="N2600" s="24" t="e">
        <f t="shared" ref="N2600:N2663" si="171">LEFT(A2600,SEARCH("-",A2600)-1)</f>
        <v>#VALUE!</v>
      </c>
    </row>
    <row r="2601" spans="10:14" ht="57" customHeight="1" x14ac:dyDescent="0.2">
      <c r="J2601" s="29">
        <f t="shared" si="168"/>
        <v>0</v>
      </c>
      <c r="K2601" s="29">
        <f t="shared" si="169"/>
        <v>0</v>
      </c>
      <c r="L2601" s="24">
        <f t="shared" si="170"/>
        <v>1</v>
      </c>
      <c r="M2601" s="24" t="str">
        <f>VLOOKUP(L2601,mês!A:B,2,0)</f>
        <v>Janeiro</v>
      </c>
      <c r="N2601" s="24" t="e">
        <f t="shared" si="171"/>
        <v>#VALUE!</v>
      </c>
    </row>
    <row r="2602" spans="10:14" ht="57" customHeight="1" x14ac:dyDescent="0.2">
      <c r="J2602" s="29">
        <f t="shared" si="168"/>
        <v>0</v>
      </c>
      <c r="K2602" s="29">
        <f t="shared" si="169"/>
        <v>0</v>
      </c>
      <c r="L2602" s="24">
        <f t="shared" si="170"/>
        <v>1</v>
      </c>
      <c r="M2602" s="24" t="str">
        <f>VLOOKUP(L2602,mês!A:B,2,0)</f>
        <v>Janeiro</v>
      </c>
      <c r="N2602" s="24" t="e">
        <f t="shared" si="171"/>
        <v>#VALUE!</v>
      </c>
    </row>
    <row r="2603" spans="10:14" ht="57" customHeight="1" x14ac:dyDescent="0.2">
      <c r="J2603" s="29">
        <f t="shared" si="168"/>
        <v>0</v>
      </c>
      <c r="K2603" s="29">
        <f t="shared" si="169"/>
        <v>0</v>
      </c>
      <c r="L2603" s="24">
        <f t="shared" si="170"/>
        <v>1</v>
      </c>
      <c r="M2603" s="24" t="str">
        <f>VLOOKUP(L2603,mês!A:B,2,0)</f>
        <v>Janeiro</v>
      </c>
      <c r="N2603" s="24" t="e">
        <f t="shared" si="171"/>
        <v>#VALUE!</v>
      </c>
    </row>
    <row r="2604" spans="10:14" ht="57" customHeight="1" x14ac:dyDescent="0.2">
      <c r="J2604" s="29">
        <f t="shared" si="168"/>
        <v>0</v>
      </c>
      <c r="K2604" s="29">
        <f t="shared" si="169"/>
        <v>0</v>
      </c>
      <c r="L2604" s="24">
        <f t="shared" si="170"/>
        <v>1</v>
      </c>
      <c r="M2604" s="24" t="str">
        <f>VLOOKUP(L2604,mês!A:B,2,0)</f>
        <v>Janeiro</v>
      </c>
      <c r="N2604" s="24" t="e">
        <f t="shared" si="171"/>
        <v>#VALUE!</v>
      </c>
    </row>
    <row r="2605" spans="10:14" ht="57" customHeight="1" x14ac:dyDescent="0.2">
      <c r="J2605" s="29">
        <f t="shared" si="168"/>
        <v>0</v>
      </c>
      <c r="K2605" s="29">
        <f t="shared" si="169"/>
        <v>0</v>
      </c>
      <c r="L2605" s="24">
        <f t="shared" si="170"/>
        <v>1</v>
      </c>
      <c r="M2605" s="24" t="str">
        <f>VLOOKUP(L2605,mês!A:B,2,0)</f>
        <v>Janeiro</v>
      </c>
      <c r="N2605" s="24" t="e">
        <f t="shared" si="171"/>
        <v>#VALUE!</v>
      </c>
    </row>
    <row r="2606" spans="10:14" ht="57" customHeight="1" x14ac:dyDescent="0.2">
      <c r="J2606" s="29">
        <f t="shared" si="168"/>
        <v>0</v>
      </c>
      <c r="K2606" s="29">
        <f t="shared" si="169"/>
        <v>0</v>
      </c>
      <c r="L2606" s="24">
        <f t="shared" si="170"/>
        <v>1</v>
      </c>
      <c r="M2606" s="24" t="str">
        <f>VLOOKUP(L2606,mês!A:B,2,0)</f>
        <v>Janeiro</v>
      </c>
      <c r="N2606" s="24" t="e">
        <f t="shared" si="171"/>
        <v>#VALUE!</v>
      </c>
    </row>
    <row r="2607" spans="10:14" ht="57" customHeight="1" x14ac:dyDescent="0.2">
      <c r="J2607" s="29">
        <f t="shared" si="168"/>
        <v>0</v>
      </c>
      <c r="K2607" s="29">
        <f t="shared" si="169"/>
        <v>0</v>
      </c>
      <c r="L2607" s="24">
        <f t="shared" si="170"/>
        <v>1</v>
      </c>
      <c r="M2607" s="24" t="str">
        <f>VLOOKUP(L2607,mês!A:B,2,0)</f>
        <v>Janeiro</v>
      </c>
      <c r="N2607" s="24" t="e">
        <f t="shared" si="171"/>
        <v>#VALUE!</v>
      </c>
    </row>
    <row r="2608" spans="10:14" ht="57" customHeight="1" x14ac:dyDescent="0.2">
      <c r="J2608" s="29">
        <f t="shared" si="168"/>
        <v>0</v>
      </c>
      <c r="K2608" s="29">
        <f t="shared" si="169"/>
        <v>0</v>
      </c>
      <c r="L2608" s="24">
        <f t="shared" si="170"/>
        <v>1</v>
      </c>
      <c r="M2608" s="24" t="str">
        <f>VLOOKUP(L2608,mês!A:B,2,0)</f>
        <v>Janeiro</v>
      </c>
      <c r="N2608" s="24" t="e">
        <f t="shared" si="171"/>
        <v>#VALUE!</v>
      </c>
    </row>
    <row r="2609" spans="10:14" ht="57" customHeight="1" x14ac:dyDescent="0.2">
      <c r="J2609" s="29">
        <f t="shared" si="168"/>
        <v>0</v>
      </c>
      <c r="K2609" s="29">
        <f t="shared" si="169"/>
        <v>0</v>
      </c>
      <c r="L2609" s="24">
        <f t="shared" si="170"/>
        <v>1</v>
      </c>
      <c r="M2609" s="24" t="str">
        <f>VLOOKUP(L2609,mês!A:B,2,0)</f>
        <v>Janeiro</v>
      </c>
      <c r="N2609" s="24" t="e">
        <f t="shared" si="171"/>
        <v>#VALUE!</v>
      </c>
    </row>
    <row r="2610" spans="10:14" ht="57" customHeight="1" x14ac:dyDescent="0.2">
      <c r="J2610" s="29">
        <f t="shared" si="168"/>
        <v>0</v>
      </c>
      <c r="K2610" s="29">
        <f t="shared" si="169"/>
        <v>0</v>
      </c>
      <c r="L2610" s="24">
        <f t="shared" si="170"/>
        <v>1</v>
      </c>
      <c r="M2610" s="24" t="str">
        <f>VLOOKUP(L2610,mês!A:B,2,0)</f>
        <v>Janeiro</v>
      </c>
      <c r="N2610" s="24" t="e">
        <f t="shared" si="171"/>
        <v>#VALUE!</v>
      </c>
    </row>
    <row r="2611" spans="10:14" ht="57" customHeight="1" x14ac:dyDescent="0.2">
      <c r="J2611" s="29">
        <f t="shared" si="168"/>
        <v>0</v>
      </c>
      <c r="K2611" s="29">
        <f t="shared" si="169"/>
        <v>0</v>
      </c>
      <c r="L2611" s="24">
        <f t="shared" si="170"/>
        <v>1</v>
      </c>
      <c r="M2611" s="24" t="str">
        <f>VLOOKUP(L2611,mês!A:B,2,0)</f>
        <v>Janeiro</v>
      </c>
      <c r="N2611" s="24" t="e">
        <f t="shared" si="171"/>
        <v>#VALUE!</v>
      </c>
    </row>
    <row r="2612" spans="10:14" ht="57" customHeight="1" x14ac:dyDescent="0.2">
      <c r="J2612" s="29">
        <f t="shared" si="168"/>
        <v>0</v>
      </c>
      <c r="K2612" s="29">
        <f t="shared" si="169"/>
        <v>0</v>
      </c>
      <c r="L2612" s="24">
        <f t="shared" si="170"/>
        <v>1</v>
      </c>
      <c r="M2612" s="24" t="str">
        <f>VLOOKUP(L2612,mês!A:B,2,0)</f>
        <v>Janeiro</v>
      </c>
      <c r="N2612" s="24" t="e">
        <f t="shared" si="171"/>
        <v>#VALUE!</v>
      </c>
    </row>
    <row r="2613" spans="10:14" ht="57" customHeight="1" x14ac:dyDescent="0.2">
      <c r="J2613" s="29">
        <f t="shared" si="168"/>
        <v>0</v>
      </c>
      <c r="K2613" s="29">
        <f t="shared" si="169"/>
        <v>0</v>
      </c>
      <c r="L2613" s="24">
        <f t="shared" si="170"/>
        <v>1</v>
      </c>
      <c r="M2613" s="24" t="str">
        <f>VLOOKUP(L2613,mês!A:B,2,0)</f>
        <v>Janeiro</v>
      </c>
      <c r="N2613" s="24" t="e">
        <f t="shared" si="171"/>
        <v>#VALUE!</v>
      </c>
    </row>
    <row r="2614" spans="10:14" ht="57" customHeight="1" x14ac:dyDescent="0.2">
      <c r="J2614" s="29">
        <f t="shared" si="168"/>
        <v>0</v>
      </c>
      <c r="K2614" s="29">
        <f t="shared" si="169"/>
        <v>0</v>
      </c>
      <c r="L2614" s="24">
        <f t="shared" si="170"/>
        <v>1</v>
      </c>
      <c r="M2614" s="24" t="str">
        <f>VLOOKUP(L2614,mês!A:B,2,0)</f>
        <v>Janeiro</v>
      </c>
      <c r="N2614" s="24" t="e">
        <f t="shared" si="171"/>
        <v>#VALUE!</v>
      </c>
    </row>
    <row r="2615" spans="10:14" ht="57" customHeight="1" x14ac:dyDescent="0.2">
      <c r="J2615" s="29">
        <f t="shared" si="168"/>
        <v>0</v>
      </c>
      <c r="K2615" s="29">
        <f t="shared" si="169"/>
        <v>0</v>
      </c>
      <c r="L2615" s="24">
        <f t="shared" si="170"/>
        <v>1</v>
      </c>
      <c r="M2615" s="24" t="str">
        <f>VLOOKUP(L2615,mês!A:B,2,0)</f>
        <v>Janeiro</v>
      </c>
      <c r="N2615" s="24" t="e">
        <f t="shared" si="171"/>
        <v>#VALUE!</v>
      </c>
    </row>
    <row r="2616" spans="10:14" ht="57" customHeight="1" x14ac:dyDescent="0.2">
      <c r="J2616" s="29">
        <f t="shared" si="168"/>
        <v>0</v>
      </c>
      <c r="K2616" s="29">
        <f t="shared" si="169"/>
        <v>0</v>
      </c>
      <c r="L2616" s="24">
        <f t="shared" si="170"/>
        <v>1</v>
      </c>
      <c r="M2616" s="24" t="str">
        <f>VLOOKUP(L2616,mês!A:B,2,0)</f>
        <v>Janeiro</v>
      </c>
      <c r="N2616" s="24" t="e">
        <f t="shared" si="171"/>
        <v>#VALUE!</v>
      </c>
    </row>
    <row r="2617" spans="10:14" ht="57" customHeight="1" x14ac:dyDescent="0.2">
      <c r="J2617" s="29">
        <f t="shared" si="168"/>
        <v>0</v>
      </c>
      <c r="K2617" s="29">
        <f t="shared" si="169"/>
        <v>0</v>
      </c>
      <c r="L2617" s="24">
        <f t="shared" si="170"/>
        <v>1</v>
      </c>
      <c r="M2617" s="24" t="str">
        <f>VLOOKUP(L2617,mês!A:B,2,0)</f>
        <v>Janeiro</v>
      </c>
      <c r="N2617" s="24" t="e">
        <f t="shared" si="171"/>
        <v>#VALUE!</v>
      </c>
    </row>
    <row r="2618" spans="10:14" ht="57" customHeight="1" x14ac:dyDescent="0.2">
      <c r="J2618" s="29">
        <f t="shared" si="168"/>
        <v>0</v>
      </c>
      <c r="K2618" s="29">
        <f t="shared" si="169"/>
        <v>0</v>
      </c>
      <c r="L2618" s="24">
        <f t="shared" si="170"/>
        <v>1</v>
      </c>
      <c r="M2618" s="24" t="str">
        <f>VLOOKUP(L2618,mês!A:B,2,0)</f>
        <v>Janeiro</v>
      </c>
      <c r="N2618" s="24" t="e">
        <f t="shared" si="171"/>
        <v>#VALUE!</v>
      </c>
    </row>
    <row r="2619" spans="10:14" ht="57" customHeight="1" x14ac:dyDescent="0.2">
      <c r="J2619" s="29">
        <f t="shared" si="168"/>
        <v>0</v>
      </c>
      <c r="K2619" s="29">
        <f t="shared" si="169"/>
        <v>0</v>
      </c>
      <c r="L2619" s="24">
        <f t="shared" si="170"/>
        <v>1</v>
      </c>
      <c r="M2619" s="24" t="str">
        <f>VLOOKUP(L2619,mês!A:B,2,0)</f>
        <v>Janeiro</v>
      </c>
      <c r="N2619" s="24" t="e">
        <f t="shared" si="171"/>
        <v>#VALUE!</v>
      </c>
    </row>
    <row r="2620" spans="10:14" ht="57" customHeight="1" x14ac:dyDescent="0.2">
      <c r="J2620" s="29">
        <f t="shared" si="168"/>
        <v>0</v>
      </c>
      <c r="K2620" s="29">
        <f t="shared" si="169"/>
        <v>0</v>
      </c>
      <c r="L2620" s="24">
        <f t="shared" si="170"/>
        <v>1</v>
      </c>
      <c r="M2620" s="24" t="str">
        <f>VLOOKUP(L2620,mês!A:B,2,0)</f>
        <v>Janeiro</v>
      </c>
      <c r="N2620" s="24" t="e">
        <f t="shared" si="171"/>
        <v>#VALUE!</v>
      </c>
    </row>
    <row r="2621" spans="10:14" ht="57" customHeight="1" x14ac:dyDescent="0.2">
      <c r="J2621" s="29">
        <f t="shared" si="168"/>
        <v>0</v>
      </c>
      <c r="K2621" s="29">
        <f t="shared" si="169"/>
        <v>0</v>
      </c>
      <c r="L2621" s="24">
        <f t="shared" si="170"/>
        <v>1</v>
      </c>
      <c r="M2621" s="24" t="str">
        <f>VLOOKUP(L2621,mês!A:B,2,0)</f>
        <v>Janeiro</v>
      </c>
      <c r="N2621" s="24" t="e">
        <f t="shared" si="171"/>
        <v>#VALUE!</v>
      </c>
    </row>
    <row r="2622" spans="10:14" ht="57" customHeight="1" x14ac:dyDescent="0.2">
      <c r="J2622" s="29">
        <f t="shared" si="168"/>
        <v>0</v>
      </c>
      <c r="K2622" s="29">
        <f t="shared" si="169"/>
        <v>0</v>
      </c>
      <c r="L2622" s="24">
        <f t="shared" si="170"/>
        <v>1</v>
      </c>
      <c r="M2622" s="24" t="str">
        <f>VLOOKUP(L2622,mês!A:B,2,0)</f>
        <v>Janeiro</v>
      </c>
      <c r="N2622" s="24" t="e">
        <f t="shared" si="171"/>
        <v>#VALUE!</v>
      </c>
    </row>
    <row r="2623" spans="10:14" ht="57" customHeight="1" x14ac:dyDescent="0.2">
      <c r="J2623" s="29">
        <f t="shared" si="168"/>
        <v>0</v>
      </c>
      <c r="K2623" s="29">
        <f t="shared" si="169"/>
        <v>0</v>
      </c>
      <c r="L2623" s="24">
        <f t="shared" si="170"/>
        <v>1</v>
      </c>
      <c r="M2623" s="24" t="str">
        <f>VLOOKUP(L2623,mês!A:B,2,0)</f>
        <v>Janeiro</v>
      </c>
      <c r="N2623" s="24" t="e">
        <f t="shared" si="171"/>
        <v>#VALUE!</v>
      </c>
    </row>
    <row r="2624" spans="10:14" ht="57" customHeight="1" x14ac:dyDescent="0.2">
      <c r="J2624" s="29">
        <f t="shared" si="168"/>
        <v>0</v>
      </c>
      <c r="K2624" s="29">
        <f t="shared" si="169"/>
        <v>0</v>
      </c>
      <c r="L2624" s="24">
        <f t="shared" si="170"/>
        <v>1</v>
      </c>
      <c r="M2624" s="24" t="str">
        <f>VLOOKUP(L2624,mês!A:B,2,0)</f>
        <v>Janeiro</v>
      </c>
      <c r="N2624" s="24" t="e">
        <f t="shared" si="171"/>
        <v>#VALUE!</v>
      </c>
    </row>
    <row r="2625" spans="10:14" ht="57" customHeight="1" x14ac:dyDescent="0.2">
      <c r="J2625" s="29">
        <f t="shared" si="168"/>
        <v>0</v>
      </c>
      <c r="K2625" s="29">
        <f t="shared" si="169"/>
        <v>0</v>
      </c>
      <c r="L2625" s="24">
        <f t="shared" si="170"/>
        <v>1</v>
      </c>
      <c r="M2625" s="24" t="str">
        <f>VLOOKUP(L2625,mês!A:B,2,0)</f>
        <v>Janeiro</v>
      </c>
      <c r="N2625" s="24" t="e">
        <f t="shared" si="171"/>
        <v>#VALUE!</v>
      </c>
    </row>
    <row r="2626" spans="10:14" ht="57" customHeight="1" x14ac:dyDescent="0.2">
      <c r="J2626" s="29">
        <f t="shared" si="168"/>
        <v>0</v>
      </c>
      <c r="K2626" s="29">
        <f t="shared" si="169"/>
        <v>0</v>
      </c>
      <c r="L2626" s="24">
        <f t="shared" si="170"/>
        <v>1</v>
      </c>
      <c r="M2626" s="24" t="str">
        <f>VLOOKUP(L2626,mês!A:B,2,0)</f>
        <v>Janeiro</v>
      </c>
      <c r="N2626" s="24" t="e">
        <f t="shared" si="171"/>
        <v>#VALUE!</v>
      </c>
    </row>
    <row r="2627" spans="10:14" ht="57" customHeight="1" x14ac:dyDescent="0.2">
      <c r="J2627" s="29">
        <f t="shared" si="168"/>
        <v>0</v>
      </c>
      <c r="K2627" s="29">
        <f t="shared" si="169"/>
        <v>0</v>
      </c>
      <c r="L2627" s="24">
        <f t="shared" si="170"/>
        <v>1</v>
      </c>
      <c r="M2627" s="24" t="str">
        <f>VLOOKUP(L2627,mês!A:B,2,0)</f>
        <v>Janeiro</v>
      </c>
      <c r="N2627" s="24" t="e">
        <f t="shared" si="171"/>
        <v>#VALUE!</v>
      </c>
    </row>
    <row r="2628" spans="10:14" ht="57" customHeight="1" x14ac:dyDescent="0.2">
      <c r="J2628" s="29">
        <f t="shared" si="168"/>
        <v>0</v>
      </c>
      <c r="K2628" s="29">
        <f t="shared" si="169"/>
        <v>0</v>
      </c>
      <c r="L2628" s="24">
        <f t="shared" si="170"/>
        <v>1</v>
      </c>
      <c r="M2628" s="24" t="str">
        <f>VLOOKUP(L2628,mês!A:B,2,0)</f>
        <v>Janeiro</v>
      </c>
      <c r="N2628" s="24" t="e">
        <f t="shared" si="171"/>
        <v>#VALUE!</v>
      </c>
    </row>
    <row r="2629" spans="10:14" ht="57" customHeight="1" x14ac:dyDescent="0.2">
      <c r="J2629" s="29">
        <f t="shared" si="168"/>
        <v>0</v>
      </c>
      <c r="K2629" s="29">
        <f t="shared" si="169"/>
        <v>0</v>
      </c>
      <c r="L2629" s="24">
        <f t="shared" si="170"/>
        <v>1</v>
      </c>
      <c r="M2629" s="24" t="str">
        <f>VLOOKUP(L2629,mês!A:B,2,0)</f>
        <v>Janeiro</v>
      </c>
      <c r="N2629" s="24" t="e">
        <f t="shared" si="171"/>
        <v>#VALUE!</v>
      </c>
    </row>
    <row r="2630" spans="10:14" ht="57" customHeight="1" x14ac:dyDescent="0.2">
      <c r="J2630" s="29">
        <f t="shared" si="168"/>
        <v>0</v>
      </c>
      <c r="K2630" s="29">
        <f t="shared" si="169"/>
        <v>0</v>
      </c>
      <c r="L2630" s="24">
        <f t="shared" si="170"/>
        <v>1</v>
      </c>
      <c r="M2630" s="24" t="str">
        <f>VLOOKUP(L2630,mês!A:B,2,0)</f>
        <v>Janeiro</v>
      </c>
      <c r="N2630" s="24" t="e">
        <f t="shared" si="171"/>
        <v>#VALUE!</v>
      </c>
    </row>
    <row r="2631" spans="10:14" ht="57" customHeight="1" x14ac:dyDescent="0.2">
      <c r="J2631" s="29">
        <f t="shared" si="168"/>
        <v>0</v>
      </c>
      <c r="K2631" s="29">
        <f t="shared" si="169"/>
        <v>0</v>
      </c>
      <c r="L2631" s="24">
        <f t="shared" si="170"/>
        <v>1</v>
      </c>
      <c r="M2631" s="24" t="str">
        <f>VLOOKUP(L2631,mês!A:B,2,0)</f>
        <v>Janeiro</v>
      </c>
      <c r="N2631" s="24" t="e">
        <f t="shared" si="171"/>
        <v>#VALUE!</v>
      </c>
    </row>
    <row r="2632" spans="10:14" ht="57" customHeight="1" x14ac:dyDescent="0.2">
      <c r="J2632" s="29">
        <f t="shared" si="168"/>
        <v>0</v>
      </c>
      <c r="K2632" s="29">
        <f t="shared" si="169"/>
        <v>0</v>
      </c>
      <c r="L2632" s="24">
        <f t="shared" si="170"/>
        <v>1</v>
      </c>
      <c r="M2632" s="24" t="str">
        <f>VLOOKUP(L2632,mês!A:B,2,0)</f>
        <v>Janeiro</v>
      </c>
      <c r="N2632" s="24" t="e">
        <f t="shared" si="171"/>
        <v>#VALUE!</v>
      </c>
    </row>
    <row r="2633" spans="10:14" ht="57" customHeight="1" x14ac:dyDescent="0.2">
      <c r="J2633" s="29">
        <f t="shared" si="168"/>
        <v>0</v>
      </c>
      <c r="K2633" s="29">
        <f t="shared" si="169"/>
        <v>0</v>
      </c>
      <c r="L2633" s="24">
        <f t="shared" si="170"/>
        <v>1</v>
      </c>
      <c r="M2633" s="24" t="str">
        <f>VLOOKUP(L2633,mês!A:B,2,0)</f>
        <v>Janeiro</v>
      </c>
      <c r="N2633" s="24" t="e">
        <f t="shared" si="171"/>
        <v>#VALUE!</v>
      </c>
    </row>
    <row r="2634" spans="10:14" ht="57" customHeight="1" x14ac:dyDescent="0.2">
      <c r="J2634" s="29">
        <f t="shared" si="168"/>
        <v>0</v>
      </c>
      <c r="K2634" s="29">
        <f t="shared" si="169"/>
        <v>0</v>
      </c>
      <c r="L2634" s="24">
        <f t="shared" si="170"/>
        <v>1</v>
      </c>
      <c r="M2634" s="24" t="str">
        <f>VLOOKUP(L2634,mês!A:B,2,0)</f>
        <v>Janeiro</v>
      </c>
      <c r="N2634" s="24" t="e">
        <f t="shared" si="171"/>
        <v>#VALUE!</v>
      </c>
    </row>
    <row r="2635" spans="10:14" ht="57" customHeight="1" x14ac:dyDescent="0.2">
      <c r="J2635" s="29">
        <f t="shared" si="168"/>
        <v>0</v>
      </c>
      <c r="K2635" s="29">
        <f t="shared" si="169"/>
        <v>0</v>
      </c>
      <c r="L2635" s="24">
        <f t="shared" si="170"/>
        <v>1</v>
      </c>
      <c r="M2635" s="24" t="str">
        <f>VLOOKUP(L2635,mês!A:B,2,0)</f>
        <v>Janeiro</v>
      </c>
      <c r="N2635" s="24" t="e">
        <f t="shared" si="171"/>
        <v>#VALUE!</v>
      </c>
    </row>
    <row r="2636" spans="10:14" ht="57" customHeight="1" x14ac:dyDescent="0.2">
      <c r="J2636" s="29">
        <f t="shared" si="168"/>
        <v>0</v>
      </c>
      <c r="K2636" s="29">
        <f t="shared" si="169"/>
        <v>0</v>
      </c>
      <c r="L2636" s="24">
        <f t="shared" si="170"/>
        <v>1</v>
      </c>
      <c r="M2636" s="24" t="str">
        <f>VLOOKUP(L2636,mês!A:B,2,0)</f>
        <v>Janeiro</v>
      </c>
      <c r="N2636" s="24" t="e">
        <f t="shared" si="171"/>
        <v>#VALUE!</v>
      </c>
    </row>
    <row r="2637" spans="10:14" ht="57" customHeight="1" x14ac:dyDescent="0.2">
      <c r="J2637" s="29">
        <f t="shared" si="168"/>
        <v>0</v>
      </c>
      <c r="K2637" s="29">
        <f t="shared" si="169"/>
        <v>0</v>
      </c>
      <c r="L2637" s="24">
        <f t="shared" si="170"/>
        <v>1</v>
      </c>
      <c r="M2637" s="24" t="str">
        <f>VLOOKUP(L2637,mês!A:B,2,0)</f>
        <v>Janeiro</v>
      </c>
      <c r="N2637" s="24" t="e">
        <f t="shared" si="171"/>
        <v>#VALUE!</v>
      </c>
    </row>
    <row r="2638" spans="10:14" ht="57" customHeight="1" x14ac:dyDescent="0.2">
      <c r="J2638" s="29">
        <f t="shared" si="168"/>
        <v>0</v>
      </c>
      <c r="K2638" s="29">
        <f t="shared" si="169"/>
        <v>0</v>
      </c>
      <c r="L2638" s="24">
        <f t="shared" si="170"/>
        <v>1</v>
      </c>
      <c r="M2638" s="24" t="str">
        <f>VLOOKUP(L2638,mês!A:B,2,0)</f>
        <v>Janeiro</v>
      </c>
      <c r="N2638" s="24" t="e">
        <f t="shared" si="171"/>
        <v>#VALUE!</v>
      </c>
    </row>
    <row r="2639" spans="10:14" ht="57" customHeight="1" x14ac:dyDescent="0.2">
      <c r="J2639" s="29">
        <f t="shared" si="168"/>
        <v>0</v>
      </c>
      <c r="K2639" s="29">
        <f t="shared" si="169"/>
        <v>0</v>
      </c>
      <c r="L2639" s="24">
        <f t="shared" si="170"/>
        <v>1</v>
      </c>
      <c r="M2639" s="24" t="str">
        <f>VLOOKUP(L2639,mês!A:B,2,0)</f>
        <v>Janeiro</v>
      </c>
      <c r="N2639" s="24" t="e">
        <f t="shared" si="171"/>
        <v>#VALUE!</v>
      </c>
    </row>
    <row r="2640" spans="10:14" ht="57" customHeight="1" x14ac:dyDescent="0.2">
      <c r="J2640" s="29">
        <f t="shared" si="168"/>
        <v>0</v>
      </c>
      <c r="K2640" s="29">
        <f t="shared" si="169"/>
        <v>0</v>
      </c>
      <c r="L2640" s="24">
        <f t="shared" si="170"/>
        <v>1</v>
      </c>
      <c r="M2640" s="24" t="str">
        <f>VLOOKUP(L2640,mês!A:B,2,0)</f>
        <v>Janeiro</v>
      </c>
      <c r="N2640" s="24" t="e">
        <f t="shared" si="171"/>
        <v>#VALUE!</v>
      </c>
    </row>
    <row r="2641" spans="10:14" ht="57" customHeight="1" x14ac:dyDescent="0.2">
      <c r="J2641" s="29">
        <f t="shared" si="168"/>
        <v>0</v>
      </c>
      <c r="K2641" s="29">
        <f t="shared" si="169"/>
        <v>0</v>
      </c>
      <c r="L2641" s="24">
        <f t="shared" si="170"/>
        <v>1</v>
      </c>
      <c r="M2641" s="24" t="str">
        <f>VLOOKUP(L2641,mês!A:B,2,0)</f>
        <v>Janeiro</v>
      </c>
      <c r="N2641" s="24" t="e">
        <f t="shared" si="171"/>
        <v>#VALUE!</v>
      </c>
    </row>
    <row r="2642" spans="10:14" ht="57" customHeight="1" x14ac:dyDescent="0.2">
      <c r="J2642" s="29">
        <f t="shared" si="168"/>
        <v>0</v>
      </c>
      <c r="K2642" s="29">
        <f t="shared" si="169"/>
        <v>0</v>
      </c>
      <c r="L2642" s="24">
        <f t="shared" si="170"/>
        <v>1</v>
      </c>
      <c r="M2642" s="24" t="str">
        <f>VLOOKUP(L2642,mês!A:B,2,0)</f>
        <v>Janeiro</v>
      </c>
      <c r="N2642" s="24" t="e">
        <f t="shared" si="171"/>
        <v>#VALUE!</v>
      </c>
    </row>
    <row r="2643" spans="10:14" ht="57" customHeight="1" x14ac:dyDescent="0.2">
      <c r="J2643" s="29">
        <f t="shared" si="168"/>
        <v>0</v>
      </c>
      <c r="K2643" s="29">
        <f t="shared" si="169"/>
        <v>0</v>
      </c>
      <c r="L2643" s="24">
        <f t="shared" si="170"/>
        <v>1</v>
      </c>
      <c r="M2643" s="24" t="str">
        <f>VLOOKUP(L2643,mês!A:B,2,0)</f>
        <v>Janeiro</v>
      </c>
      <c r="N2643" s="24" t="e">
        <f t="shared" si="171"/>
        <v>#VALUE!</v>
      </c>
    </row>
    <row r="2644" spans="10:14" ht="57" customHeight="1" x14ac:dyDescent="0.2">
      <c r="J2644" s="29">
        <f t="shared" si="168"/>
        <v>0</v>
      </c>
      <c r="K2644" s="29">
        <f t="shared" si="169"/>
        <v>0</v>
      </c>
      <c r="L2644" s="24">
        <f t="shared" si="170"/>
        <v>1</v>
      </c>
      <c r="M2644" s="24" t="str">
        <f>VLOOKUP(L2644,mês!A:B,2,0)</f>
        <v>Janeiro</v>
      </c>
      <c r="N2644" s="24" t="e">
        <f t="shared" si="171"/>
        <v>#VALUE!</v>
      </c>
    </row>
    <row r="2645" spans="10:14" ht="57" customHeight="1" x14ac:dyDescent="0.2">
      <c r="J2645" s="29">
        <f t="shared" si="168"/>
        <v>0</v>
      </c>
      <c r="K2645" s="29">
        <f t="shared" si="169"/>
        <v>0</v>
      </c>
      <c r="L2645" s="24">
        <f t="shared" si="170"/>
        <v>1</v>
      </c>
      <c r="M2645" s="24" t="str">
        <f>VLOOKUP(L2645,mês!A:B,2,0)</f>
        <v>Janeiro</v>
      </c>
      <c r="N2645" s="24" t="e">
        <f t="shared" si="171"/>
        <v>#VALUE!</v>
      </c>
    </row>
    <row r="2646" spans="10:14" ht="57" customHeight="1" x14ac:dyDescent="0.2">
      <c r="J2646" s="29">
        <f t="shared" si="168"/>
        <v>0</v>
      </c>
      <c r="K2646" s="29">
        <f t="shared" si="169"/>
        <v>0</v>
      </c>
      <c r="L2646" s="24">
        <f t="shared" si="170"/>
        <v>1</v>
      </c>
      <c r="M2646" s="24" t="str">
        <f>VLOOKUP(L2646,mês!A:B,2,0)</f>
        <v>Janeiro</v>
      </c>
      <c r="N2646" s="24" t="e">
        <f t="shared" si="171"/>
        <v>#VALUE!</v>
      </c>
    </row>
    <row r="2647" spans="10:14" ht="57" customHeight="1" x14ac:dyDescent="0.2">
      <c r="J2647" s="29">
        <f t="shared" si="168"/>
        <v>0</v>
      </c>
      <c r="K2647" s="29">
        <f t="shared" si="169"/>
        <v>0</v>
      </c>
      <c r="L2647" s="24">
        <f t="shared" si="170"/>
        <v>1</v>
      </c>
      <c r="M2647" s="24" t="str">
        <f>VLOOKUP(L2647,mês!A:B,2,0)</f>
        <v>Janeiro</v>
      </c>
      <c r="N2647" s="24" t="e">
        <f t="shared" si="171"/>
        <v>#VALUE!</v>
      </c>
    </row>
    <row r="2648" spans="10:14" ht="57" customHeight="1" x14ac:dyDescent="0.2">
      <c r="J2648" s="29">
        <f t="shared" si="168"/>
        <v>0</v>
      </c>
      <c r="K2648" s="29">
        <f t="shared" si="169"/>
        <v>0</v>
      </c>
      <c r="L2648" s="24">
        <f t="shared" si="170"/>
        <v>1</v>
      </c>
      <c r="M2648" s="24" t="str">
        <f>VLOOKUP(L2648,mês!A:B,2,0)</f>
        <v>Janeiro</v>
      </c>
      <c r="N2648" s="24" t="e">
        <f t="shared" si="171"/>
        <v>#VALUE!</v>
      </c>
    </row>
    <row r="2649" spans="10:14" ht="57" customHeight="1" x14ac:dyDescent="0.2">
      <c r="J2649" s="29">
        <f t="shared" si="168"/>
        <v>0</v>
      </c>
      <c r="K2649" s="29">
        <f t="shared" si="169"/>
        <v>0</v>
      </c>
      <c r="L2649" s="24">
        <f t="shared" si="170"/>
        <v>1</v>
      </c>
      <c r="M2649" s="24" t="str">
        <f>VLOOKUP(L2649,mês!A:B,2,0)</f>
        <v>Janeiro</v>
      </c>
      <c r="N2649" s="24" t="e">
        <f t="shared" si="171"/>
        <v>#VALUE!</v>
      </c>
    </row>
    <row r="2650" spans="10:14" ht="57" customHeight="1" x14ac:dyDescent="0.2">
      <c r="J2650" s="29">
        <f t="shared" si="168"/>
        <v>0</v>
      </c>
      <c r="K2650" s="29">
        <f t="shared" si="169"/>
        <v>0</v>
      </c>
      <c r="L2650" s="24">
        <f t="shared" si="170"/>
        <v>1</v>
      </c>
      <c r="M2650" s="24" t="str">
        <f>VLOOKUP(L2650,mês!A:B,2,0)</f>
        <v>Janeiro</v>
      </c>
      <c r="N2650" s="24" t="e">
        <f t="shared" si="171"/>
        <v>#VALUE!</v>
      </c>
    </row>
    <row r="2651" spans="10:14" ht="57" customHeight="1" x14ac:dyDescent="0.2">
      <c r="J2651" s="29">
        <f t="shared" si="168"/>
        <v>0</v>
      </c>
      <c r="K2651" s="29">
        <f t="shared" si="169"/>
        <v>0</v>
      </c>
      <c r="L2651" s="24">
        <f t="shared" si="170"/>
        <v>1</v>
      </c>
      <c r="M2651" s="24" t="str">
        <f>VLOOKUP(L2651,mês!A:B,2,0)</f>
        <v>Janeiro</v>
      </c>
      <c r="N2651" s="24" t="e">
        <f t="shared" si="171"/>
        <v>#VALUE!</v>
      </c>
    </row>
    <row r="2652" spans="10:14" ht="57" customHeight="1" x14ac:dyDescent="0.2">
      <c r="J2652" s="29">
        <f t="shared" si="168"/>
        <v>0</v>
      </c>
      <c r="K2652" s="29">
        <f t="shared" si="169"/>
        <v>0</v>
      </c>
      <c r="L2652" s="24">
        <f t="shared" si="170"/>
        <v>1</v>
      </c>
      <c r="M2652" s="24" t="str">
        <f>VLOOKUP(L2652,mês!A:B,2,0)</f>
        <v>Janeiro</v>
      </c>
      <c r="N2652" s="24" t="e">
        <f t="shared" si="171"/>
        <v>#VALUE!</v>
      </c>
    </row>
    <row r="2653" spans="10:14" ht="57" customHeight="1" x14ac:dyDescent="0.2">
      <c r="J2653" s="29">
        <f t="shared" si="168"/>
        <v>0</v>
      </c>
      <c r="K2653" s="29">
        <f t="shared" si="169"/>
        <v>0</v>
      </c>
      <c r="L2653" s="24">
        <f t="shared" si="170"/>
        <v>1</v>
      </c>
      <c r="M2653" s="24" t="str">
        <f>VLOOKUP(L2653,mês!A:B,2,0)</f>
        <v>Janeiro</v>
      </c>
      <c r="N2653" s="24" t="e">
        <f t="shared" si="171"/>
        <v>#VALUE!</v>
      </c>
    </row>
    <row r="2654" spans="10:14" ht="57" customHeight="1" x14ac:dyDescent="0.2">
      <c r="J2654" s="29">
        <f t="shared" si="168"/>
        <v>0</v>
      </c>
      <c r="K2654" s="29">
        <f t="shared" si="169"/>
        <v>0</v>
      </c>
      <c r="L2654" s="24">
        <f t="shared" si="170"/>
        <v>1</v>
      </c>
      <c r="M2654" s="24" t="str">
        <f>VLOOKUP(L2654,mês!A:B,2,0)</f>
        <v>Janeiro</v>
      </c>
      <c r="N2654" s="24" t="e">
        <f t="shared" si="171"/>
        <v>#VALUE!</v>
      </c>
    </row>
    <row r="2655" spans="10:14" ht="57" customHeight="1" x14ac:dyDescent="0.2">
      <c r="J2655" s="29">
        <f t="shared" si="168"/>
        <v>0</v>
      </c>
      <c r="K2655" s="29">
        <f t="shared" si="169"/>
        <v>0</v>
      </c>
      <c r="L2655" s="24">
        <f t="shared" si="170"/>
        <v>1</v>
      </c>
      <c r="M2655" s="24" t="str">
        <f>VLOOKUP(L2655,mês!A:B,2,0)</f>
        <v>Janeiro</v>
      </c>
      <c r="N2655" s="24" t="e">
        <f t="shared" si="171"/>
        <v>#VALUE!</v>
      </c>
    </row>
    <row r="2656" spans="10:14" ht="57" customHeight="1" x14ac:dyDescent="0.2">
      <c r="J2656" s="29">
        <f t="shared" si="168"/>
        <v>0</v>
      </c>
      <c r="K2656" s="29">
        <f t="shared" si="169"/>
        <v>0</v>
      </c>
      <c r="L2656" s="24">
        <f t="shared" si="170"/>
        <v>1</v>
      </c>
      <c r="M2656" s="24" t="str">
        <f>VLOOKUP(L2656,mês!A:B,2,0)</f>
        <v>Janeiro</v>
      </c>
      <c r="N2656" s="24" t="e">
        <f t="shared" si="171"/>
        <v>#VALUE!</v>
      </c>
    </row>
    <row r="2657" spans="10:14" ht="57" customHeight="1" x14ac:dyDescent="0.2">
      <c r="J2657" s="29">
        <f t="shared" si="168"/>
        <v>0</v>
      </c>
      <c r="K2657" s="29">
        <f t="shared" si="169"/>
        <v>0</v>
      </c>
      <c r="L2657" s="24">
        <f t="shared" si="170"/>
        <v>1</v>
      </c>
      <c r="M2657" s="24" t="str">
        <f>VLOOKUP(L2657,mês!A:B,2,0)</f>
        <v>Janeiro</v>
      </c>
      <c r="N2657" s="24" t="e">
        <f t="shared" si="171"/>
        <v>#VALUE!</v>
      </c>
    </row>
    <row r="2658" spans="10:14" ht="57" customHeight="1" x14ac:dyDescent="0.2">
      <c r="J2658" s="29">
        <f t="shared" si="168"/>
        <v>0</v>
      </c>
      <c r="K2658" s="29">
        <f t="shared" si="169"/>
        <v>0</v>
      </c>
      <c r="L2658" s="24">
        <f t="shared" si="170"/>
        <v>1</v>
      </c>
      <c r="M2658" s="24" t="str">
        <f>VLOOKUP(L2658,mês!A:B,2,0)</f>
        <v>Janeiro</v>
      </c>
      <c r="N2658" s="24" t="e">
        <f t="shared" si="171"/>
        <v>#VALUE!</v>
      </c>
    </row>
    <row r="2659" spans="10:14" ht="57" customHeight="1" x14ac:dyDescent="0.2">
      <c r="J2659" s="29">
        <f t="shared" si="168"/>
        <v>0</v>
      </c>
      <c r="K2659" s="29">
        <f t="shared" si="169"/>
        <v>0</v>
      </c>
      <c r="L2659" s="24">
        <f t="shared" si="170"/>
        <v>1</v>
      </c>
      <c r="M2659" s="24" t="str">
        <f>VLOOKUP(L2659,mês!A:B,2,0)</f>
        <v>Janeiro</v>
      </c>
      <c r="N2659" s="24" t="e">
        <f t="shared" si="171"/>
        <v>#VALUE!</v>
      </c>
    </row>
    <row r="2660" spans="10:14" ht="57" customHeight="1" x14ac:dyDescent="0.2">
      <c r="J2660" s="29">
        <f t="shared" si="168"/>
        <v>0</v>
      </c>
      <c r="K2660" s="29">
        <f t="shared" si="169"/>
        <v>0</v>
      </c>
      <c r="L2660" s="24">
        <f t="shared" si="170"/>
        <v>1</v>
      </c>
      <c r="M2660" s="24" t="str">
        <f>VLOOKUP(L2660,mês!A:B,2,0)</f>
        <v>Janeiro</v>
      </c>
      <c r="N2660" s="24" t="e">
        <f t="shared" si="171"/>
        <v>#VALUE!</v>
      </c>
    </row>
    <row r="2661" spans="10:14" ht="57" customHeight="1" x14ac:dyDescent="0.2">
      <c r="J2661" s="29">
        <f t="shared" si="168"/>
        <v>0</v>
      </c>
      <c r="K2661" s="29">
        <f t="shared" si="169"/>
        <v>0</v>
      </c>
      <c r="L2661" s="24">
        <f t="shared" si="170"/>
        <v>1</v>
      </c>
      <c r="M2661" s="24" t="str">
        <f>VLOOKUP(L2661,mês!A:B,2,0)</f>
        <v>Janeiro</v>
      </c>
      <c r="N2661" s="24" t="e">
        <f t="shared" si="171"/>
        <v>#VALUE!</v>
      </c>
    </row>
    <row r="2662" spans="10:14" ht="57" customHeight="1" x14ac:dyDescent="0.2">
      <c r="J2662" s="29">
        <f t="shared" si="168"/>
        <v>0</v>
      </c>
      <c r="K2662" s="29">
        <f t="shared" si="169"/>
        <v>0</v>
      </c>
      <c r="L2662" s="24">
        <f t="shared" si="170"/>
        <v>1</v>
      </c>
      <c r="M2662" s="24" t="str">
        <f>VLOOKUP(L2662,mês!A:B,2,0)</f>
        <v>Janeiro</v>
      </c>
      <c r="N2662" s="24" t="e">
        <f t="shared" si="171"/>
        <v>#VALUE!</v>
      </c>
    </row>
    <row r="2663" spans="10:14" ht="57" customHeight="1" x14ac:dyDescent="0.2">
      <c r="J2663" s="29">
        <f t="shared" si="168"/>
        <v>0</v>
      </c>
      <c r="K2663" s="29">
        <f t="shared" si="169"/>
        <v>0</v>
      </c>
      <c r="L2663" s="24">
        <f t="shared" si="170"/>
        <v>1</v>
      </c>
      <c r="M2663" s="24" t="str">
        <f>VLOOKUP(L2663,mês!A:B,2,0)</f>
        <v>Janeiro</v>
      </c>
      <c r="N2663" s="24" t="e">
        <f t="shared" si="171"/>
        <v>#VALUE!</v>
      </c>
    </row>
    <row r="2664" spans="10:14" ht="57" customHeight="1" x14ac:dyDescent="0.2">
      <c r="J2664" s="29">
        <f t="shared" ref="J2664:J2727" si="172">IF(G2664="Não",0,H2664)</f>
        <v>0</v>
      </c>
      <c r="K2664" s="29">
        <f t="shared" ref="K2664:K2727" si="173">IF(G2664="Não",H2664,0)</f>
        <v>0</v>
      </c>
      <c r="L2664" s="24">
        <f t="shared" ref="L2664:L2727" si="174">MONTH(B2664)</f>
        <v>1</v>
      </c>
      <c r="M2664" s="24" t="str">
        <f>VLOOKUP(L2664,mês!A:B,2,0)</f>
        <v>Janeiro</v>
      </c>
      <c r="N2664" s="24" t="e">
        <f t="shared" ref="N2664:N2727" si="175">LEFT(A2664,SEARCH("-",A2664)-1)</f>
        <v>#VALUE!</v>
      </c>
    </row>
    <row r="2665" spans="10:14" ht="57" customHeight="1" x14ac:dyDescent="0.2">
      <c r="J2665" s="29">
        <f t="shared" si="172"/>
        <v>0</v>
      </c>
      <c r="K2665" s="29">
        <f t="shared" si="173"/>
        <v>0</v>
      </c>
      <c r="L2665" s="24">
        <f t="shared" si="174"/>
        <v>1</v>
      </c>
      <c r="M2665" s="24" t="str">
        <f>VLOOKUP(L2665,mês!A:B,2,0)</f>
        <v>Janeiro</v>
      </c>
      <c r="N2665" s="24" t="e">
        <f t="shared" si="175"/>
        <v>#VALUE!</v>
      </c>
    </row>
    <row r="2666" spans="10:14" ht="57" customHeight="1" x14ac:dyDescent="0.2">
      <c r="J2666" s="29">
        <f t="shared" si="172"/>
        <v>0</v>
      </c>
      <c r="K2666" s="29">
        <f t="shared" si="173"/>
        <v>0</v>
      </c>
      <c r="L2666" s="24">
        <f t="shared" si="174"/>
        <v>1</v>
      </c>
      <c r="M2666" s="24" t="str">
        <f>VLOOKUP(L2666,mês!A:B,2,0)</f>
        <v>Janeiro</v>
      </c>
      <c r="N2666" s="24" t="e">
        <f t="shared" si="175"/>
        <v>#VALUE!</v>
      </c>
    </row>
    <row r="2667" spans="10:14" ht="57" customHeight="1" x14ac:dyDescent="0.2">
      <c r="J2667" s="29">
        <f t="shared" si="172"/>
        <v>0</v>
      </c>
      <c r="K2667" s="29">
        <f t="shared" si="173"/>
        <v>0</v>
      </c>
      <c r="L2667" s="24">
        <f t="shared" si="174"/>
        <v>1</v>
      </c>
      <c r="M2667" s="24" t="str">
        <f>VLOOKUP(L2667,mês!A:B,2,0)</f>
        <v>Janeiro</v>
      </c>
      <c r="N2667" s="24" t="e">
        <f t="shared" si="175"/>
        <v>#VALUE!</v>
      </c>
    </row>
    <row r="2668" spans="10:14" ht="57" customHeight="1" x14ac:dyDescent="0.2">
      <c r="J2668" s="29">
        <f t="shared" si="172"/>
        <v>0</v>
      </c>
      <c r="K2668" s="29">
        <f t="shared" si="173"/>
        <v>0</v>
      </c>
      <c r="L2668" s="24">
        <f t="shared" si="174"/>
        <v>1</v>
      </c>
      <c r="M2668" s="24" t="str">
        <f>VLOOKUP(L2668,mês!A:B,2,0)</f>
        <v>Janeiro</v>
      </c>
      <c r="N2668" s="24" t="e">
        <f t="shared" si="175"/>
        <v>#VALUE!</v>
      </c>
    </row>
    <row r="2669" spans="10:14" ht="57" customHeight="1" x14ac:dyDescent="0.2">
      <c r="J2669" s="29">
        <f t="shared" si="172"/>
        <v>0</v>
      </c>
      <c r="K2669" s="29">
        <f t="shared" si="173"/>
        <v>0</v>
      </c>
      <c r="L2669" s="24">
        <f t="shared" si="174"/>
        <v>1</v>
      </c>
      <c r="M2669" s="24" t="str">
        <f>VLOOKUP(L2669,mês!A:B,2,0)</f>
        <v>Janeiro</v>
      </c>
      <c r="N2669" s="24" t="e">
        <f t="shared" si="175"/>
        <v>#VALUE!</v>
      </c>
    </row>
    <row r="2670" spans="10:14" ht="57" customHeight="1" x14ac:dyDescent="0.2">
      <c r="J2670" s="29">
        <f t="shared" si="172"/>
        <v>0</v>
      </c>
      <c r="K2670" s="29">
        <f t="shared" si="173"/>
        <v>0</v>
      </c>
      <c r="L2670" s="24">
        <f t="shared" si="174"/>
        <v>1</v>
      </c>
      <c r="M2670" s="24" t="str">
        <f>VLOOKUP(L2670,mês!A:B,2,0)</f>
        <v>Janeiro</v>
      </c>
      <c r="N2670" s="24" t="e">
        <f t="shared" si="175"/>
        <v>#VALUE!</v>
      </c>
    </row>
    <row r="2671" spans="10:14" ht="57" customHeight="1" x14ac:dyDescent="0.2">
      <c r="J2671" s="29">
        <f t="shared" si="172"/>
        <v>0</v>
      </c>
      <c r="K2671" s="29">
        <f t="shared" si="173"/>
        <v>0</v>
      </c>
      <c r="L2671" s="24">
        <f t="shared" si="174"/>
        <v>1</v>
      </c>
      <c r="M2671" s="24" t="str">
        <f>VLOOKUP(L2671,mês!A:B,2,0)</f>
        <v>Janeiro</v>
      </c>
      <c r="N2671" s="24" t="e">
        <f t="shared" si="175"/>
        <v>#VALUE!</v>
      </c>
    </row>
    <row r="2672" spans="10:14" ht="57" customHeight="1" x14ac:dyDescent="0.2">
      <c r="J2672" s="29">
        <f t="shared" si="172"/>
        <v>0</v>
      </c>
      <c r="K2672" s="29">
        <f t="shared" si="173"/>
        <v>0</v>
      </c>
      <c r="L2672" s="24">
        <f t="shared" si="174"/>
        <v>1</v>
      </c>
      <c r="M2672" s="24" t="str">
        <f>VLOOKUP(L2672,mês!A:B,2,0)</f>
        <v>Janeiro</v>
      </c>
      <c r="N2672" s="24" t="e">
        <f t="shared" si="175"/>
        <v>#VALUE!</v>
      </c>
    </row>
    <row r="2673" spans="10:14" ht="57" customHeight="1" x14ac:dyDescent="0.2">
      <c r="J2673" s="29">
        <f t="shared" si="172"/>
        <v>0</v>
      </c>
      <c r="K2673" s="29">
        <f t="shared" si="173"/>
        <v>0</v>
      </c>
      <c r="L2673" s="24">
        <f t="shared" si="174"/>
        <v>1</v>
      </c>
      <c r="M2673" s="24" t="str">
        <f>VLOOKUP(L2673,mês!A:B,2,0)</f>
        <v>Janeiro</v>
      </c>
      <c r="N2673" s="24" t="e">
        <f t="shared" si="175"/>
        <v>#VALUE!</v>
      </c>
    </row>
    <row r="2674" spans="10:14" ht="57" customHeight="1" x14ac:dyDescent="0.2">
      <c r="J2674" s="29">
        <f t="shared" si="172"/>
        <v>0</v>
      </c>
      <c r="K2674" s="29">
        <f t="shared" si="173"/>
        <v>0</v>
      </c>
      <c r="L2674" s="24">
        <f t="shared" si="174"/>
        <v>1</v>
      </c>
      <c r="M2674" s="24" t="str">
        <f>VLOOKUP(L2674,mês!A:B,2,0)</f>
        <v>Janeiro</v>
      </c>
      <c r="N2674" s="24" t="e">
        <f t="shared" si="175"/>
        <v>#VALUE!</v>
      </c>
    </row>
    <row r="2675" spans="10:14" ht="57" customHeight="1" x14ac:dyDescent="0.2">
      <c r="J2675" s="29">
        <f t="shared" si="172"/>
        <v>0</v>
      </c>
      <c r="K2675" s="29">
        <f t="shared" si="173"/>
        <v>0</v>
      </c>
      <c r="L2675" s="24">
        <f t="shared" si="174"/>
        <v>1</v>
      </c>
      <c r="M2675" s="24" t="str">
        <f>VLOOKUP(L2675,mês!A:B,2,0)</f>
        <v>Janeiro</v>
      </c>
      <c r="N2675" s="24" t="e">
        <f t="shared" si="175"/>
        <v>#VALUE!</v>
      </c>
    </row>
    <row r="2676" spans="10:14" ht="57" customHeight="1" x14ac:dyDescent="0.2">
      <c r="J2676" s="29">
        <f t="shared" si="172"/>
        <v>0</v>
      </c>
      <c r="K2676" s="29">
        <f t="shared" si="173"/>
        <v>0</v>
      </c>
      <c r="L2676" s="24">
        <f t="shared" si="174"/>
        <v>1</v>
      </c>
      <c r="M2676" s="24" t="str">
        <f>VLOOKUP(L2676,mês!A:B,2,0)</f>
        <v>Janeiro</v>
      </c>
      <c r="N2676" s="24" t="e">
        <f t="shared" si="175"/>
        <v>#VALUE!</v>
      </c>
    </row>
    <row r="2677" spans="10:14" ht="57" customHeight="1" x14ac:dyDescent="0.2">
      <c r="J2677" s="29">
        <f t="shared" si="172"/>
        <v>0</v>
      </c>
      <c r="K2677" s="29">
        <f t="shared" si="173"/>
        <v>0</v>
      </c>
      <c r="L2677" s="24">
        <f t="shared" si="174"/>
        <v>1</v>
      </c>
      <c r="M2677" s="24" t="str">
        <f>VLOOKUP(L2677,mês!A:B,2,0)</f>
        <v>Janeiro</v>
      </c>
      <c r="N2677" s="24" t="e">
        <f t="shared" si="175"/>
        <v>#VALUE!</v>
      </c>
    </row>
    <row r="2678" spans="10:14" ht="57" customHeight="1" x14ac:dyDescent="0.2">
      <c r="J2678" s="29">
        <f t="shared" si="172"/>
        <v>0</v>
      </c>
      <c r="K2678" s="29">
        <f t="shared" si="173"/>
        <v>0</v>
      </c>
      <c r="L2678" s="24">
        <f t="shared" si="174"/>
        <v>1</v>
      </c>
      <c r="M2678" s="24" t="str">
        <f>VLOOKUP(L2678,mês!A:B,2,0)</f>
        <v>Janeiro</v>
      </c>
      <c r="N2678" s="24" t="e">
        <f t="shared" si="175"/>
        <v>#VALUE!</v>
      </c>
    </row>
    <row r="2679" spans="10:14" ht="57" customHeight="1" x14ac:dyDescent="0.2">
      <c r="J2679" s="29">
        <f t="shared" si="172"/>
        <v>0</v>
      </c>
      <c r="K2679" s="29">
        <f t="shared" si="173"/>
        <v>0</v>
      </c>
      <c r="L2679" s="24">
        <f t="shared" si="174"/>
        <v>1</v>
      </c>
      <c r="M2679" s="24" t="str">
        <f>VLOOKUP(L2679,mês!A:B,2,0)</f>
        <v>Janeiro</v>
      </c>
      <c r="N2679" s="24" t="e">
        <f t="shared" si="175"/>
        <v>#VALUE!</v>
      </c>
    </row>
    <row r="2680" spans="10:14" ht="57" customHeight="1" x14ac:dyDescent="0.2">
      <c r="J2680" s="29">
        <f t="shared" si="172"/>
        <v>0</v>
      </c>
      <c r="K2680" s="29">
        <f t="shared" si="173"/>
        <v>0</v>
      </c>
      <c r="L2680" s="24">
        <f t="shared" si="174"/>
        <v>1</v>
      </c>
      <c r="M2680" s="24" t="str">
        <f>VLOOKUP(L2680,mês!A:B,2,0)</f>
        <v>Janeiro</v>
      </c>
      <c r="N2680" s="24" t="e">
        <f t="shared" si="175"/>
        <v>#VALUE!</v>
      </c>
    </row>
    <row r="2681" spans="10:14" ht="57" customHeight="1" x14ac:dyDescent="0.2">
      <c r="J2681" s="29">
        <f t="shared" si="172"/>
        <v>0</v>
      </c>
      <c r="K2681" s="29">
        <f t="shared" si="173"/>
        <v>0</v>
      </c>
      <c r="L2681" s="24">
        <f t="shared" si="174"/>
        <v>1</v>
      </c>
      <c r="M2681" s="24" t="str">
        <f>VLOOKUP(L2681,mês!A:B,2,0)</f>
        <v>Janeiro</v>
      </c>
      <c r="N2681" s="24" t="e">
        <f t="shared" si="175"/>
        <v>#VALUE!</v>
      </c>
    </row>
    <row r="2682" spans="10:14" ht="57" customHeight="1" x14ac:dyDescent="0.2">
      <c r="J2682" s="29">
        <f t="shared" si="172"/>
        <v>0</v>
      </c>
      <c r="K2682" s="29">
        <f t="shared" si="173"/>
        <v>0</v>
      </c>
      <c r="L2682" s="24">
        <f t="shared" si="174"/>
        <v>1</v>
      </c>
      <c r="M2682" s="24" t="str">
        <f>VLOOKUP(L2682,mês!A:B,2,0)</f>
        <v>Janeiro</v>
      </c>
      <c r="N2682" s="24" t="e">
        <f t="shared" si="175"/>
        <v>#VALUE!</v>
      </c>
    </row>
    <row r="2683" spans="10:14" ht="57" customHeight="1" x14ac:dyDescent="0.2">
      <c r="J2683" s="29">
        <f t="shared" si="172"/>
        <v>0</v>
      </c>
      <c r="K2683" s="29">
        <f t="shared" si="173"/>
        <v>0</v>
      </c>
      <c r="L2683" s="24">
        <f t="shared" si="174"/>
        <v>1</v>
      </c>
      <c r="M2683" s="24" t="str">
        <f>VLOOKUP(L2683,mês!A:B,2,0)</f>
        <v>Janeiro</v>
      </c>
      <c r="N2683" s="24" t="e">
        <f t="shared" si="175"/>
        <v>#VALUE!</v>
      </c>
    </row>
    <row r="2684" spans="10:14" ht="57" customHeight="1" x14ac:dyDescent="0.2">
      <c r="J2684" s="29">
        <f t="shared" si="172"/>
        <v>0</v>
      </c>
      <c r="K2684" s="29">
        <f t="shared" si="173"/>
        <v>0</v>
      </c>
      <c r="L2684" s="24">
        <f t="shared" si="174"/>
        <v>1</v>
      </c>
      <c r="M2684" s="24" t="str">
        <f>VLOOKUP(L2684,mês!A:B,2,0)</f>
        <v>Janeiro</v>
      </c>
      <c r="N2684" s="24" t="e">
        <f t="shared" si="175"/>
        <v>#VALUE!</v>
      </c>
    </row>
    <row r="2685" spans="10:14" ht="57" customHeight="1" x14ac:dyDescent="0.2">
      <c r="J2685" s="29">
        <f t="shared" si="172"/>
        <v>0</v>
      </c>
      <c r="K2685" s="29">
        <f t="shared" si="173"/>
        <v>0</v>
      </c>
      <c r="L2685" s="24">
        <f t="shared" si="174"/>
        <v>1</v>
      </c>
      <c r="M2685" s="24" t="str">
        <f>VLOOKUP(L2685,mês!A:B,2,0)</f>
        <v>Janeiro</v>
      </c>
      <c r="N2685" s="24" t="e">
        <f t="shared" si="175"/>
        <v>#VALUE!</v>
      </c>
    </row>
    <row r="2686" spans="10:14" ht="57" customHeight="1" x14ac:dyDescent="0.2">
      <c r="J2686" s="29">
        <f t="shared" si="172"/>
        <v>0</v>
      </c>
      <c r="K2686" s="29">
        <f t="shared" si="173"/>
        <v>0</v>
      </c>
      <c r="L2686" s="24">
        <f t="shared" si="174"/>
        <v>1</v>
      </c>
      <c r="M2686" s="24" t="str">
        <f>VLOOKUP(L2686,mês!A:B,2,0)</f>
        <v>Janeiro</v>
      </c>
      <c r="N2686" s="24" t="e">
        <f t="shared" si="175"/>
        <v>#VALUE!</v>
      </c>
    </row>
    <row r="2687" spans="10:14" ht="57" customHeight="1" x14ac:dyDescent="0.2">
      <c r="J2687" s="29">
        <f t="shared" si="172"/>
        <v>0</v>
      </c>
      <c r="K2687" s="29">
        <f t="shared" si="173"/>
        <v>0</v>
      </c>
      <c r="L2687" s="24">
        <f t="shared" si="174"/>
        <v>1</v>
      </c>
      <c r="M2687" s="24" t="str">
        <f>VLOOKUP(L2687,mês!A:B,2,0)</f>
        <v>Janeiro</v>
      </c>
      <c r="N2687" s="24" t="e">
        <f t="shared" si="175"/>
        <v>#VALUE!</v>
      </c>
    </row>
    <row r="2688" spans="10:14" ht="57" customHeight="1" x14ac:dyDescent="0.2">
      <c r="J2688" s="29">
        <f t="shared" si="172"/>
        <v>0</v>
      </c>
      <c r="K2688" s="29">
        <f t="shared" si="173"/>
        <v>0</v>
      </c>
      <c r="L2688" s="24">
        <f t="shared" si="174"/>
        <v>1</v>
      </c>
      <c r="M2688" s="24" t="str">
        <f>VLOOKUP(L2688,mês!A:B,2,0)</f>
        <v>Janeiro</v>
      </c>
      <c r="N2688" s="24" t="e">
        <f t="shared" si="175"/>
        <v>#VALUE!</v>
      </c>
    </row>
    <row r="2689" spans="10:14" ht="57" customHeight="1" x14ac:dyDescent="0.2">
      <c r="J2689" s="29">
        <f t="shared" si="172"/>
        <v>0</v>
      </c>
      <c r="K2689" s="29">
        <f t="shared" si="173"/>
        <v>0</v>
      </c>
      <c r="L2689" s="24">
        <f t="shared" si="174"/>
        <v>1</v>
      </c>
      <c r="M2689" s="24" t="str">
        <f>VLOOKUP(L2689,mês!A:B,2,0)</f>
        <v>Janeiro</v>
      </c>
      <c r="N2689" s="24" t="e">
        <f t="shared" si="175"/>
        <v>#VALUE!</v>
      </c>
    </row>
    <row r="2690" spans="10:14" ht="57" customHeight="1" x14ac:dyDescent="0.2">
      <c r="J2690" s="29">
        <f t="shared" si="172"/>
        <v>0</v>
      </c>
      <c r="K2690" s="29">
        <f t="shared" si="173"/>
        <v>0</v>
      </c>
      <c r="L2690" s="24">
        <f t="shared" si="174"/>
        <v>1</v>
      </c>
      <c r="M2690" s="24" t="str">
        <f>VLOOKUP(L2690,mês!A:B,2,0)</f>
        <v>Janeiro</v>
      </c>
      <c r="N2690" s="24" t="e">
        <f t="shared" si="175"/>
        <v>#VALUE!</v>
      </c>
    </row>
    <row r="2691" spans="10:14" ht="57" customHeight="1" x14ac:dyDescent="0.2">
      <c r="J2691" s="29">
        <f t="shared" si="172"/>
        <v>0</v>
      </c>
      <c r="K2691" s="29">
        <f t="shared" si="173"/>
        <v>0</v>
      </c>
      <c r="L2691" s="24">
        <f t="shared" si="174"/>
        <v>1</v>
      </c>
      <c r="M2691" s="24" t="str">
        <f>VLOOKUP(L2691,mês!A:B,2,0)</f>
        <v>Janeiro</v>
      </c>
      <c r="N2691" s="24" t="e">
        <f t="shared" si="175"/>
        <v>#VALUE!</v>
      </c>
    </row>
    <row r="2692" spans="10:14" ht="57" customHeight="1" x14ac:dyDescent="0.2">
      <c r="J2692" s="29">
        <f t="shared" si="172"/>
        <v>0</v>
      </c>
      <c r="K2692" s="29">
        <f t="shared" si="173"/>
        <v>0</v>
      </c>
      <c r="L2692" s="24">
        <f t="shared" si="174"/>
        <v>1</v>
      </c>
      <c r="M2692" s="24" t="str">
        <f>VLOOKUP(L2692,mês!A:B,2,0)</f>
        <v>Janeiro</v>
      </c>
      <c r="N2692" s="24" t="e">
        <f t="shared" si="175"/>
        <v>#VALUE!</v>
      </c>
    </row>
    <row r="2693" spans="10:14" ht="57" customHeight="1" x14ac:dyDescent="0.2">
      <c r="J2693" s="29">
        <f t="shared" si="172"/>
        <v>0</v>
      </c>
      <c r="K2693" s="29">
        <f t="shared" si="173"/>
        <v>0</v>
      </c>
      <c r="L2693" s="24">
        <f t="shared" si="174"/>
        <v>1</v>
      </c>
      <c r="M2693" s="24" t="str">
        <f>VLOOKUP(L2693,mês!A:B,2,0)</f>
        <v>Janeiro</v>
      </c>
      <c r="N2693" s="24" t="e">
        <f t="shared" si="175"/>
        <v>#VALUE!</v>
      </c>
    </row>
    <row r="2694" spans="10:14" ht="57" customHeight="1" x14ac:dyDescent="0.2">
      <c r="J2694" s="29">
        <f t="shared" si="172"/>
        <v>0</v>
      </c>
      <c r="K2694" s="29">
        <f t="shared" si="173"/>
        <v>0</v>
      </c>
      <c r="L2694" s="24">
        <f t="shared" si="174"/>
        <v>1</v>
      </c>
      <c r="M2694" s="24" t="str">
        <f>VLOOKUP(L2694,mês!A:B,2,0)</f>
        <v>Janeiro</v>
      </c>
      <c r="N2694" s="24" t="e">
        <f t="shared" si="175"/>
        <v>#VALUE!</v>
      </c>
    </row>
    <row r="2695" spans="10:14" ht="57" customHeight="1" x14ac:dyDescent="0.2">
      <c r="J2695" s="29">
        <f t="shared" si="172"/>
        <v>0</v>
      </c>
      <c r="K2695" s="29">
        <f t="shared" si="173"/>
        <v>0</v>
      </c>
      <c r="L2695" s="24">
        <f t="shared" si="174"/>
        <v>1</v>
      </c>
      <c r="M2695" s="24" t="str">
        <f>VLOOKUP(L2695,mês!A:B,2,0)</f>
        <v>Janeiro</v>
      </c>
      <c r="N2695" s="24" t="e">
        <f t="shared" si="175"/>
        <v>#VALUE!</v>
      </c>
    </row>
    <row r="2696" spans="10:14" ht="57" customHeight="1" x14ac:dyDescent="0.2">
      <c r="J2696" s="29">
        <f t="shared" si="172"/>
        <v>0</v>
      </c>
      <c r="K2696" s="29">
        <f t="shared" si="173"/>
        <v>0</v>
      </c>
      <c r="L2696" s="24">
        <f t="shared" si="174"/>
        <v>1</v>
      </c>
      <c r="M2696" s="24" t="str">
        <f>VLOOKUP(L2696,mês!A:B,2,0)</f>
        <v>Janeiro</v>
      </c>
      <c r="N2696" s="24" t="e">
        <f t="shared" si="175"/>
        <v>#VALUE!</v>
      </c>
    </row>
    <row r="2697" spans="10:14" ht="57" customHeight="1" x14ac:dyDescent="0.2">
      <c r="J2697" s="29">
        <f t="shared" si="172"/>
        <v>0</v>
      </c>
      <c r="K2697" s="29">
        <f t="shared" si="173"/>
        <v>0</v>
      </c>
      <c r="L2697" s="24">
        <f t="shared" si="174"/>
        <v>1</v>
      </c>
      <c r="M2697" s="24" t="str">
        <f>VLOOKUP(L2697,mês!A:B,2,0)</f>
        <v>Janeiro</v>
      </c>
      <c r="N2697" s="24" t="e">
        <f t="shared" si="175"/>
        <v>#VALUE!</v>
      </c>
    </row>
    <row r="2698" spans="10:14" ht="57" customHeight="1" x14ac:dyDescent="0.2">
      <c r="J2698" s="29">
        <f t="shared" si="172"/>
        <v>0</v>
      </c>
      <c r="K2698" s="29">
        <f t="shared" si="173"/>
        <v>0</v>
      </c>
      <c r="L2698" s="24">
        <f t="shared" si="174"/>
        <v>1</v>
      </c>
      <c r="M2698" s="24" t="str">
        <f>VLOOKUP(L2698,mês!A:B,2,0)</f>
        <v>Janeiro</v>
      </c>
      <c r="N2698" s="24" t="e">
        <f t="shared" si="175"/>
        <v>#VALUE!</v>
      </c>
    </row>
    <row r="2699" spans="10:14" ht="57" customHeight="1" x14ac:dyDescent="0.2">
      <c r="J2699" s="29">
        <f t="shared" si="172"/>
        <v>0</v>
      </c>
      <c r="K2699" s="29">
        <f t="shared" si="173"/>
        <v>0</v>
      </c>
      <c r="L2699" s="24">
        <f t="shared" si="174"/>
        <v>1</v>
      </c>
      <c r="M2699" s="24" t="str">
        <f>VLOOKUP(L2699,mês!A:B,2,0)</f>
        <v>Janeiro</v>
      </c>
      <c r="N2699" s="24" t="e">
        <f t="shared" si="175"/>
        <v>#VALUE!</v>
      </c>
    </row>
    <row r="2700" spans="10:14" ht="57" customHeight="1" x14ac:dyDescent="0.2">
      <c r="J2700" s="29">
        <f t="shared" si="172"/>
        <v>0</v>
      </c>
      <c r="K2700" s="29">
        <f t="shared" si="173"/>
        <v>0</v>
      </c>
      <c r="L2700" s="24">
        <f t="shared" si="174"/>
        <v>1</v>
      </c>
      <c r="M2700" s="24" t="str">
        <f>VLOOKUP(L2700,mês!A:B,2,0)</f>
        <v>Janeiro</v>
      </c>
      <c r="N2700" s="24" t="e">
        <f t="shared" si="175"/>
        <v>#VALUE!</v>
      </c>
    </row>
    <row r="2701" spans="10:14" ht="57" customHeight="1" x14ac:dyDescent="0.2">
      <c r="J2701" s="29">
        <f t="shared" si="172"/>
        <v>0</v>
      </c>
      <c r="K2701" s="29">
        <f t="shared" si="173"/>
        <v>0</v>
      </c>
      <c r="L2701" s="24">
        <f t="shared" si="174"/>
        <v>1</v>
      </c>
      <c r="M2701" s="24" t="str">
        <f>VLOOKUP(L2701,mês!A:B,2,0)</f>
        <v>Janeiro</v>
      </c>
      <c r="N2701" s="24" t="e">
        <f t="shared" si="175"/>
        <v>#VALUE!</v>
      </c>
    </row>
    <row r="2702" spans="10:14" ht="57" customHeight="1" x14ac:dyDescent="0.2">
      <c r="J2702" s="29">
        <f t="shared" si="172"/>
        <v>0</v>
      </c>
      <c r="K2702" s="29">
        <f t="shared" si="173"/>
        <v>0</v>
      </c>
      <c r="L2702" s="24">
        <f t="shared" si="174"/>
        <v>1</v>
      </c>
      <c r="M2702" s="24" t="str">
        <f>VLOOKUP(L2702,mês!A:B,2,0)</f>
        <v>Janeiro</v>
      </c>
      <c r="N2702" s="24" t="e">
        <f t="shared" si="175"/>
        <v>#VALUE!</v>
      </c>
    </row>
    <row r="2703" spans="10:14" ht="57" customHeight="1" x14ac:dyDescent="0.2">
      <c r="J2703" s="29">
        <f t="shared" si="172"/>
        <v>0</v>
      </c>
      <c r="K2703" s="29">
        <f t="shared" si="173"/>
        <v>0</v>
      </c>
      <c r="L2703" s="24">
        <f t="shared" si="174"/>
        <v>1</v>
      </c>
      <c r="M2703" s="24" t="str">
        <f>VLOOKUP(L2703,mês!A:B,2,0)</f>
        <v>Janeiro</v>
      </c>
      <c r="N2703" s="24" t="e">
        <f t="shared" si="175"/>
        <v>#VALUE!</v>
      </c>
    </row>
    <row r="2704" spans="10:14" ht="57" customHeight="1" x14ac:dyDescent="0.2">
      <c r="J2704" s="29">
        <f t="shared" si="172"/>
        <v>0</v>
      </c>
      <c r="K2704" s="29">
        <f t="shared" si="173"/>
        <v>0</v>
      </c>
      <c r="L2704" s="24">
        <f t="shared" si="174"/>
        <v>1</v>
      </c>
      <c r="M2704" s="24" t="str">
        <f>VLOOKUP(L2704,mês!A:B,2,0)</f>
        <v>Janeiro</v>
      </c>
      <c r="N2704" s="24" t="e">
        <f t="shared" si="175"/>
        <v>#VALUE!</v>
      </c>
    </row>
    <row r="2705" spans="10:14" ht="57" customHeight="1" x14ac:dyDescent="0.2">
      <c r="J2705" s="29">
        <f t="shared" si="172"/>
        <v>0</v>
      </c>
      <c r="K2705" s="29">
        <f t="shared" si="173"/>
        <v>0</v>
      </c>
      <c r="L2705" s="24">
        <f t="shared" si="174"/>
        <v>1</v>
      </c>
      <c r="M2705" s="24" t="str">
        <f>VLOOKUP(L2705,mês!A:B,2,0)</f>
        <v>Janeiro</v>
      </c>
      <c r="N2705" s="24" t="e">
        <f t="shared" si="175"/>
        <v>#VALUE!</v>
      </c>
    </row>
    <row r="2706" spans="10:14" ht="57" customHeight="1" x14ac:dyDescent="0.2">
      <c r="J2706" s="29">
        <f t="shared" si="172"/>
        <v>0</v>
      </c>
      <c r="K2706" s="29">
        <f t="shared" si="173"/>
        <v>0</v>
      </c>
      <c r="L2706" s="24">
        <f t="shared" si="174"/>
        <v>1</v>
      </c>
      <c r="M2706" s="24" t="str">
        <f>VLOOKUP(L2706,mês!A:B,2,0)</f>
        <v>Janeiro</v>
      </c>
      <c r="N2706" s="24" t="e">
        <f t="shared" si="175"/>
        <v>#VALUE!</v>
      </c>
    </row>
    <row r="2707" spans="10:14" ht="57" customHeight="1" x14ac:dyDescent="0.2">
      <c r="J2707" s="29">
        <f t="shared" si="172"/>
        <v>0</v>
      </c>
      <c r="K2707" s="29">
        <f t="shared" si="173"/>
        <v>0</v>
      </c>
      <c r="L2707" s="24">
        <f t="shared" si="174"/>
        <v>1</v>
      </c>
      <c r="M2707" s="24" t="str">
        <f>VLOOKUP(L2707,mês!A:B,2,0)</f>
        <v>Janeiro</v>
      </c>
      <c r="N2707" s="24" t="e">
        <f t="shared" si="175"/>
        <v>#VALUE!</v>
      </c>
    </row>
    <row r="2708" spans="10:14" ht="57" customHeight="1" x14ac:dyDescent="0.2">
      <c r="J2708" s="29">
        <f t="shared" si="172"/>
        <v>0</v>
      </c>
      <c r="K2708" s="29">
        <f t="shared" si="173"/>
        <v>0</v>
      </c>
      <c r="L2708" s="24">
        <f t="shared" si="174"/>
        <v>1</v>
      </c>
      <c r="M2708" s="24" t="str">
        <f>VLOOKUP(L2708,mês!A:B,2,0)</f>
        <v>Janeiro</v>
      </c>
      <c r="N2708" s="24" t="e">
        <f t="shared" si="175"/>
        <v>#VALUE!</v>
      </c>
    </row>
    <row r="2709" spans="10:14" ht="57" customHeight="1" x14ac:dyDescent="0.2">
      <c r="J2709" s="29">
        <f t="shared" si="172"/>
        <v>0</v>
      </c>
      <c r="K2709" s="29">
        <f t="shared" si="173"/>
        <v>0</v>
      </c>
      <c r="L2709" s="24">
        <f t="shared" si="174"/>
        <v>1</v>
      </c>
      <c r="M2709" s="24" t="str">
        <f>VLOOKUP(L2709,mês!A:B,2,0)</f>
        <v>Janeiro</v>
      </c>
      <c r="N2709" s="24" t="e">
        <f t="shared" si="175"/>
        <v>#VALUE!</v>
      </c>
    </row>
    <row r="2710" spans="10:14" ht="57" customHeight="1" x14ac:dyDescent="0.2">
      <c r="J2710" s="29">
        <f t="shared" si="172"/>
        <v>0</v>
      </c>
      <c r="K2710" s="29">
        <f t="shared" si="173"/>
        <v>0</v>
      </c>
      <c r="L2710" s="24">
        <f t="shared" si="174"/>
        <v>1</v>
      </c>
      <c r="M2710" s="24" t="str">
        <f>VLOOKUP(L2710,mês!A:B,2,0)</f>
        <v>Janeiro</v>
      </c>
      <c r="N2710" s="24" t="e">
        <f t="shared" si="175"/>
        <v>#VALUE!</v>
      </c>
    </row>
    <row r="2711" spans="10:14" ht="57" customHeight="1" x14ac:dyDescent="0.2">
      <c r="J2711" s="29">
        <f t="shared" si="172"/>
        <v>0</v>
      </c>
      <c r="K2711" s="29">
        <f t="shared" si="173"/>
        <v>0</v>
      </c>
      <c r="L2711" s="24">
        <f t="shared" si="174"/>
        <v>1</v>
      </c>
      <c r="M2711" s="24" t="str">
        <f>VLOOKUP(L2711,mês!A:B,2,0)</f>
        <v>Janeiro</v>
      </c>
      <c r="N2711" s="24" t="e">
        <f t="shared" si="175"/>
        <v>#VALUE!</v>
      </c>
    </row>
    <row r="2712" spans="10:14" ht="57" customHeight="1" x14ac:dyDescent="0.2">
      <c r="J2712" s="29">
        <f t="shared" si="172"/>
        <v>0</v>
      </c>
      <c r="K2712" s="29">
        <f t="shared" si="173"/>
        <v>0</v>
      </c>
      <c r="L2712" s="24">
        <f t="shared" si="174"/>
        <v>1</v>
      </c>
      <c r="M2712" s="24" t="str">
        <f>VLOOKUP(L2712,mês!A:B,2,0)</f>
        <v>Janeiro</v>
      </c>
      <c r="N2712" s="24" t="e">
        <f t="shared" si="175"/>
        <v>#VALUE!</v>
      </c>
    </row>
    <row r="2713" spans="10:14" ht="57" customHeight="1" x14ac:dyDescent="0.2">
      <c r="J2713" s="29">
        <f t="shared" si="172"/>
        <v>0</v>
      </c>
      <c r="K2713" s="29">
        <f t="shared" si="173"/>
        <v>0</v>
      </c>
      <c r="L2713" s="24">
        <f t="shared" si="174"/>
        <v>1</v>
      </c>
      <c r="M2713" s="24" t="str">
        <f>VLOOKUP(L2713,mês!A:B,2,0)</f>
        <v>Janeiro</v>
      </c>
      <c r="N2713" s="24" t="e">
        <f t="shared" si="175"/>
        <v>#VALUE!</v>
      </c>
    </row>
    <row r="2714" spans="10:14" ht="57" customHeight="1" x14ac:dyDescent="0.2">
      <c r="J2714" s="29">
        <f t="shared" si="172"/>
        <v>0</v>
      </c>
      <c r="K2714" s="29">
        <f t="shared" si="173"/>
        <v>0</v>
      </c>
      <c r="L2714" s="24">
        <f t="shared" si="174"/>
        <v>1</v>
      </c>
      <c r="M2714" s="24" t="str">
        <f>VLOOKUP(L2714,mês!A:B,2,0)</f>
        <v>Janeiro</v>
      </c>
      <c r="N2714" s="24" t="e">
        <f t="shared" si="175"/>
        <v>#VALUE!</v>
      </c>
    </row>
    <row r="2715" spans="10:14" ht="57" customHeight="1" x14ac:dyDescent="0.2">
      <c r="J2715" s="29">
        <f t="shared" si="172"/>
        <v>0</v>
      </c>
      <c r="K2715" s="29">
        <f t="shared" si="173"/>
        <v>0</v>
      </c>
      <c r="L2715" s="24">
        <f t="shared" si="174"/>
        <v>1</v>
      </c>
      <c r="M2715" s="24" t="str">
        <f>VLOOKUP(L2715,mês!A:B,2,0)</f>
        <v>Janeiro</v>
      </c>
      <c r="N2715" s="24" t="e">
        <f t="shared" si="175"/>
        <v>#VALUE!</v>
      </c>
    </row>
    <row r="2716" spans="10:14" ht="57" customHeight="1" x14ac:dyDescent="0.2">
      <c r="J2716" s="29">
        <f t="shared" si="172"/>
        <v>0</v>
      </c>
      <c r="K2716" s="29">
        <f t="shared" si="173"/>
        <v>0</v>
      </c>
      <c r="L2716" s="24">
        <f t="shared" si="174"/>
        <v>1</v>
      </c>
      <c r="M2716" s="24" t="str">
        <f>VLOOKUP(L2716,mês!A:B,2,0)</f>
        <v>Janeiro</v>
      </c>
      <c r="N2716" s="24" t="e">
        <f t="shared" si="175"/>
        <v>#VALUE!</v>
      </c>
    </row>
    <row r="2717" spans="10:14" ht="57" customHeight="1" x14ac:dyDescent="0.2">
      <c r="J2717" s="29">
        <f t="shared" si="172"/>
        <v>0</v>
      </c>
      <c r="K2717" s="29">
        <f t="shared" si="173"/>
        <v>0</v>
      </c>
      <c r="L2717" s="24">
        <f t="shared" si="174"/>
        <v>1</v>
      </c>
      <c r="M2717" s="24" t="str">
        <f>VLOOKUP(L2717,mês!A:B,2,0)</f>
        <v>Janeiro</v>
      </c>
      <c r="N2717" s="24" t="e">
        <f t="shared" si="175"/>
        <v>#VALUE!</v>
      </c>
    </row>
    <row r="2718" spans="10:14" ht="57" customHeight="1" x14ac:dyDescent="0.2">
      <c r="J2718" s="29">
        <f t="shared" si="172"/>
        <v>0</v>
      </c>
      <c r="K2718" s="29">
        <f t="shared" si="173"/>
        <v>0</v>
      </c>
      <c r="L2718" s="24">
        <f t="shared" si="174"/>
        <v>1</v>
      </c>
      <c r="M2718" s="24" t="str">
        <f>VLOOKUP(L2718,mês!A:B,2,0)</f>
        <v>Janeiro</v>
      </c>
      <c r="N2718" s="24" t="e">
        <f t="shared" si="175"/>
        <v>#VALUE!</v>
      </c>
    </row>
    <row r="2719" spans="10:14" ht="57" customHeight="1" x14ac:dyDescent="0.2">
      <c r="J2719" s="29">
        <f t="shared" si="172"/>
        <v>0</v>
      </c>
      <c r="K2719" s="29">
        <f t="shared" si="173"/>
        <v>0</v>
      </c>
      <c r="L2719" s="24">
        <f t="shared" si="174"/>
        <v>1</v>
      </c>
      <c r="M2719" s="24" t="str">
        <f>VLOOKUP(L2719,mês!A:B,2,0)</f>
        <v>Janeiro</v>
      </c>
      <c r="N2719" s="24" t="e">
        <f t="shared" si="175"/>
        <v>#VALUE!</v>
      </c>
    </row>
    <row r="2720" spans="10:14" ht="57" customHeight="1" x14ac:dyDescent="0.2">
      <c r="J2720" s="29">
        <f t="shared" si="172"/>
        <v>0</v>
      </c>
      <c r="K2720" s="29">
        <f t="shared" si="173"/>
        <v>0</v>
      </c>
      <c r="L2720" s="24">
        <f t="shared" si="174"/>
        <v>1</v>
      </c>
      <c r="M2720" s="24" t="str">
        <f>VLOOKUP(L2720,mês!A:B,2,0)</f>
        <v>Janeiro</v>
      </c>
      <c r="N2720" s="24" t="e">
        <f t="shared" si="175"/>
        <v>#VALUE!</v>
      </c>
    </row>
    <row r="2721" spans="10:14" ht="57" customHeight="1" x14ac:dyDescent="0.2">
      <c r="J2721" s="29">
        <f t="shared" si="172"/>
        <v>0</v>
      </c>
      <c r="K2721" s="29">
        <f t="shared" si="173"/>
        <v>0</v>
      </c>
      <c r="L2721" s="24">
        <f t="shared" si="174"/>
        <v>1</v>
      </c>
      <c r="M2721" s="24" t="str">
        <f>VLOOKUP(L2721,mês!A:B,2,0)</f>
        <v>Janeiro</v>
      </c>
      <c r="N2721" s="24" t="e">
        <f t="shared" si="175"/>
        <v>#VALUE!</v>
      </c>
    </row>
    <row r="2722" spans="10:14" ht="57" customHeight="1" x14ac:dyDescent="0.2">
      <c r="J2722" s="29">
        <f t="shared" si="172"/>
        <v>0</v>
      </c>
      <c r="K2722" s="29">
        <f t="shared" si="173"/>
        <v>0</v>
      </c>
      <c r="L2722" s="24">
        <f t="shared" si="174"/>
        <v>1</v>
      </c>
      <c r="M2722" s="24" t="str">
        <f>VLOOKUP(L2722,mês!A:B,2,0)</f>
        <v>Janeiro</v>
      </c>
      <c r="N2722" s="24" t="e">
        <f t="shared" si="175"/>
        <v>#VALUE!</v>
      </c>
    </row>
    <row r="2723" spans="10:14" ht="57" customHeight="1" x14ac:dyDescent="0.2">
      <c r="J2723" s="29">
        <f t="shared" si="172"/>
        <v>0</v>
      </c>
      <c r="K2723" s="29">
        <f t="shared" si="173"/>
        <v>0</v>
      </c>
      <c r="L2723" s="24">
        <f t="shared" si="174"/>
        <v>1</v>
      </c>
      <c r="M2723" s="24" t="str">
        <f>VLOOKUP(L2723,mês!A:B,2,0)</f>
        <v>Janeiro</v>
      </c>
      <c r="N2723" s="24" t="e">
        <f t="shared" si="175"/>
        <v>#VALUE!</v>
      </c>
    </row>
    <row r="2724" spans="10:14" ht="57" customHeight="1" x14ac:dyDescent="0.2">
      <c r="J2724" s="29">
        <f t="shared" si="172"/>
        <v>0</v>
      </c>
      <c r="K2724" s="29">
        <f t="shared" si="173"/>
        <v>0</v>
      </c>
      <c r="L2724" s="24">
        <f t="shared" si="174"/>
        <v>1</v>
      </c>
      <c r="M2724" s="24" t="str">
        <f>VLOOKUP(L2724,mês!A:B,2,0)</f>
        <v>Janeiro</v>
      </c>
      <c r="N2724" s="24" t="e">
        <f t="shared" si="175"/>
        <v>#VALUE!</v>
      </c>
    </row>
    <row r="2725" spans="10:14" ht="57" customHeight="1" x14ac:dyDescent="0.2">
      <c r="J2725" s="29">
        <f t="shared" si="172"/>
        <v>0</v>
      </c>
      <c r="K2725" s="29">
        <f t="shared" si="173"/>
        <v>0</v>
      </c>
      <c r="L2725" s="24">
        <f t="shared" si="174"/>
        <v>1</v>
      </c>
      <c r="M2725" s="24" t="str">
        <f>VLOOKUP(L2725,mês!A:B,2,0)</f>
        <v>Janeiro</v>
      </c>
      <c r="N2725" s="24" t="e">
        <f t="shared" si="175"/>
        <v>#VALUE!</v>
      </c>
    </row>
    <row r="2726" spans="10:14" ht="57" customHeight="1" x14ac:dyDescent="0.2">
      <c r="J2726" s="29">
        <f t="shared" si="172"/>
        <v>0</v>
      </c>
      <c r="K2726" s="29">
        <f t="shared" si="173"/>
        <v>0</v>
      </c>
      <c r="L2726" s="24">
        <f t="shared" si="174"/>
        <v>1</v>
      </c>
      <c r="M2726" s="24" t="str">
        <f>VLOOKUP(L2726,mês!A:B,2,0)</f>
        <v>Janeiro</v>
      </c>
      <c r="N2726" s="24" t="e">
        <f t="shared" si="175"/>
        <v>#VALUE!</v>
      </c>
    </row>
    <row r="2727" spans="10:14" ht="57" customHeight="1" x14ac:dyDescent="0.2">
      <c r="J2727" s="29">
        <f t="shared" si="172"/>
        <v>0</v>
      </c>
      <c r="K2727" s="29">
        <f t="shared" si="173"/>
        <v>0</v>
      </c>
      <c r="L2727" s="24">
        <f t="shared" si="174"/>
        <v>1</v>
      </c>
      <c r="M2727" s="24" t="str">
        <f>VLOOKUP(L2727,mês!A:B,2,0)</f>
        <v>Janeiro</v>
      </c>
      <c r="N2727" s="24" t="e">
        <f t="shared" si="175"/>
        <v>#VALUE!</v>
      </c>
    </row>
    <row r="2728" spans="10:14" ht="57" customHeight="1" x14ac:dyDescent="0.2">
      <c r="J2728" s="29">
        <f t="shared" ref="J2728:J2791" si="176">IF(G2728="Não",0,H2728)</f>
        <v>0</v>
      </c>
      <c r="K2728" s="29">
        <f t="shared" ref="K2728:K2791" si="177">IF(G2728="Não",H2728,0)</f>
        <v>0</v>
      </c>
      <c r="L2728" s="24">
        <f t="shared" ref="L2728:L2791" si="178">MONTH(B2728)</f>
        <v>1</v>
      </c>
      <c r="M2728" s="24" t="str">
        <f>VLOOKUP(L2728,mês!A:B,2,0)</f>
        <v>Janeiro</v>
      </c>
      <c r="N2728" s="24" t="e">
        <f t="shared" ref="N2728:N2791" si="179">LEFT(A2728,SEARCH("-",A2728)-1)</f>
        <v>#VALUE!</v>
      </c>
    </row>
    <row r="2729" spans="10:14" ht="57" customHeight="1" x14ac:dyDescent="0.2">
      <c r="J2729" s="29">
        <f t="shared" si="176"/>
        <v>0</v>
      </c>
      <c r="K2729" s="29">
        <f t="shared" si="177"/>
        <v>0</v>
      </c>
      <c r="L2729" s="24">
        <f t="shared" si="178"/>
        <v>1</v>
      </c>
      <c r="M2729" s="24" t="str">
        <f>VLOOKUP(L2729,mês!A:B,2,0)</f>
        <v>Janeiro</v>
      </c>
      <c r="N2729" s="24" t="e">
        <f t="shared" si="179"/>
        <v>#VALUE!</v>
      </c>
    </row>
    <row r="2730" spans="10:14" ht="57" customHeight="1" x14ac:dyDescent="0.2">
      <c r="J2730" s="29">
        <f t="shared" si="176"/>
        <v>0</v>
      </c>
      <c r="K2730" s="29">
        <f t="shared" si="177"/>
        <v>0</v>
      </c>
      <c r="L2730" s="24">
        <f t="shared" si="178"/>
        <v>1</v>
      </c>
      <c r="M2730" s="24" t="str">
        <f>VLOOKUP(L2730,mês!A:B,2,0)</f>
        <v>Janeiro</v>
      </c>
      <c r="N2730" s="24" t="e">
        <f t="shared" si="179"/>
        <v>#VALUE!</v>
      </c>
    </row>
    <row r="2731" spans="10:14" ht="57" customHeight="1" x14ac:dyDescent="0.2">
      <c r="J2731" s="29">
        <f t="shared" si="176"/>
        <v>0</v>
      </c>
      <c r="K2731" s="29">
        <f t="shared" si="177"/>
        <v>0</v>
      </c>
      <c r="L2731" s="24">
        <f t="shared" si="178"/>
        <v>1</v>
      </c>
      <c r="M2731" s="24" t="str">
        <f>VLOOKUP(L2731,mês!A:B,2,0)</f>
        <v>Janeiro</v>
      </c>
      <c r="N2731" s="24" t="e">
        <f t="shared" si="179"/>
        <v>#VALUE!</v>
      </c>
    </row>
    <row r="2732" spans="10:14" ht="57" customHeight="1" x14ac:dyDescent="0.2">
      <c r="J2732" s="29">
        <f t="shared" si="176"/>
        <v>0</v>
      </c>
      <c r="K2732" s="29">
        <f t="shared" si="177"/>
        <v>0</v>
      </c>
      <c r="L2732" s="24">
        <f t="shared" si="178"/>
        <v>1</v>
      </c>
      <c r="M2732" s="24" t="str">
        <f>VLOOKUP(L2732,mês!A:B,2,0)</f>
        <v>Janeiro</v>
      </c>
      <c r="N2732" s="24" t="e">
        <f t="shared" si="179"/>
        <v>#VALUE!</v>
      </c>
    </row>
    <row r="2733" spans="10:14" ht="57" customHeight="1" x14ac:dyDescent="0.2">
      <c r="J2733" s="29">
        <f t="shared" si="176"/>
        <v>0</v>
      </c>
      <c r="K2733" s="29">
        <f t="shared" si="177"/>
        <v>0</v>
      </c>
      <c r="L2733" s="24">
        <f t="shared" si="178"/>
        <v>1</v>
      </c>
      <c r="M2733" s="24" t="str">
        <f>VLOOKUP(L2733,mês!A:B,2,0)</f>
        <v>Janeiro</v>
      </c>
      <c r="N2733" s="24" t="e">
        <f t="shared" si="179"/>
        <v>#VALUE!</v>
      </c>
    </row>
    <row r="2734" spans="10:14" ht="57" customHeight="1" x14ac:dyDescent="0.2">
      <c r="J2734" s="29">
        <f t="shared" si="176"/>
        <v>0</v>
      </c>
      <c r="K2734" s="29">
        <f t="shared" si="177"/>
        <v>0</v>
      </c>
      <c r="L2734" s="24">
        <f t="shared" si="178"/>
        <v>1</v>
      </c>
      <c r="M2734" s="24" t="str">
        <f>VLOOKUP(L2734,mês!A:B,2,0)</f>
        <v>Janeiro</v>
      </c>
      <c r="N2734" s="24" t="e">
        <f t="shared" si="179"/>
        <v>#VALUE!</v>
      </c>
    </row>
    <row r="2735" spans="10:14" ht="57" customHeight="1" x14ac:dyDescent="0.2">
      <c r="J2735" s="29">
        <f t="shared" si="176"/>
        <v>0</v>
      </c>
      <c r="K2735" s="29">
        <f t="shared" si="177"/>
        <v>0</v>
      </c>
      <c r="L2735" s="24">
        <f t="shared" si="178"/>
        <v>1</v>
      </c>
      <c r="M2735" s="24" t="str">
        <f>VLOOKUP(L2735,mês!A:B,2,0)</f>
        <v>Janeiro</v>
      </c>
      <c r="N2735" s="24" t="e">
        <f t="shared" si="179"/>
        <v>#VALUE!</v>
      </c>
    </row>
    <row r="2736" spans="10:14" ht="57" customHeight="1" x14ac:dyDescent="0.2">
      <c r="J2736" s="29">
        <f t="shared" si="176"/>
        <v>0</v>
      </c>
      <c r="K2736" s="29">
        <f t="shared" si="177"/>
        <v>0</v>
      </c>
      <c r="L2736" s="24">
        <f t="shared" si="178"/>
        <v>1</v>
      </c>
      <c r="M2736" s="24" t="str">
        <f>VLOOKUP(L2736,mês!A:B,2,0)</f>
        <v>Janeiro</v>
      </c>
      <c r="N2736" s="24" t="e">
        <f t="shared" si="179"/>
        <v>#VALUE!</v>
      </c>
    </row>
    <row r="2737" spans="10:14" ht="57" customHeight="1" x14ac:dyDescent="0.2">
      <c r="J2737" s="29">
        <f t="shared" si="176"/>
        <v>0</v>
      </c>
      <c r="K2737" s="29">
        <f t="shared" si="177"/>
        <v>0</v>
      </c>
      <c r="L2737" s="24">
        <f t="shared" si="178"/>
        <v>1</v>
      </c>
      <c r="M2737" s="24" t="str">
        <f>VLOOKUP(L2737,mês!A:B,2,0)</f>
        <v>Janeiro</v>
      </c>
      <c r="N2737" s="24" t="e">
        <f t="shared" si="179"/>
        <v>#VALUE!</v>
      </c>
    </row>
    <row r="2738" spans="10:14" ht="57" customHeight="1" x14ac:dyDescent="0.2">
      <c r="J2738" s="29">
        <f t="shared" si="176"/>
        <v>0</v>
      </c>
      <c r="K2738" s="29">
        <f t="shared" si="177"/>
        <v>0</v>
      </c>
      <c r="L2738" s="24">
        <f t="shared" si="178"/>
        <v>1</v>
      </c>
      <c r="M2738" s="24" t="str">
        <f>VLOOKUP(L2738,mês!A:B,2,0)</f>
        <v>Janeiro</v>
      </c>
      <c r="N2738" s="24" t="e">
        <f t="shared" si="179"/>
        <v>#VALUE!</v>
      </c>
    </row>
    <row r="2739" spans="10:14" ht="57" customHeight="1" x14ac:dyDescent="0.2">
      <c r="J2739" s="29">
        <f t="shared" si="176"/>
        <v>0</v>
      </c>
      <c r="K2739" s="29">
        <f t="shared" si="177"/>
        <v>0</v>
      </c>
      <c r="L2739" s="24">
        <f t="shared" si="178"/>
        <v>1</v>
      </c>
      <c r="M2739" s="24" t="str">
        <f>VLOOKUP(L2739,mês!A:B,2,0)</f>
        <v>Janeiro</v>
      </c>
      <c r="N2739" s="24" t="e">
        <f t="shared" si="179"/>
        <v>#VALUE!</v>
      </c>
    </row>
    <row r="2740" spans="10:14" ht="57" customHeight="1" x14ac:dyDescent="0.2">
      <c r="J2740" s="29">
        <f t="shared" si="176"/>
        <v>0</v>
      </c>
      <c r="K2740" s="29">
        <f t="shared" si="177"/>
        <v>0</v>
      </c>
      <c r="L2740" s="24">
        <f t="shared" si="178"/>
        <v>1</v>
      </c>
      <c r="M2740" s="24" t="str">
        <f>VLOOKUP(L2740,mês!A:B,2,0)</f>
        <v>Janeiro</v>
      </c>
      <c r="N2740" s="24" t="e">
        <f t="shared" si="179"/>
        <v>#VALUE!</v>
      </c>
    </row>
    <row r="2741" spans="10:14" ht="57" customHeight="1" x14ac:dyDescent="0.2">
      <c r="J2741" s="29">
        <f t="shared" si="176"/>
        <v>0</v>
      </c>
      <c r="K2741" s="29">
        <f t="shared" si="177"/>
        <v>0</v>
      </c>
      <c r="L2741" s="24">
        <f t="shared" si="178"/>
        <v>1</v>
      </c>
      <c r="M2741" s="24" t="str">
        <f>VLOOKUP(L2741,mês!A:B,2,0)</f>
        <v>Janeiro</v>
      </c>
      <c r="N2741" s="24" t="e">
        <f t="shared" si="179"/>
        <v>#VALUE!</v>
      </c>
    </row>
    <row r="2742" spans="10:14" ht="57" customHeight="1" x14ac:dyDescent="0.2">
      <c r="J2742" s="29">
        <f t="shared" si="176"/>
        <v>0</v>
      </c>
      <c r="K2742" s="29">
        <f t="shared" si="177"/>
        <v>0</v>
      </c>
      <c r="L2742" s="24">
        <f t="shared" si="178"/>
        <v>1</v>
      </c>
      <c r="M2742" s="24" t="str">
        <f>VLOOKUP(L2742,mês!A:B,2,0)</f>
        <v>Janeiro</v>
      </c>
      <c r="N2742" s="24" t="e">
        <f t="shared" si="179"/>
        <v>#VALUE!</v>
      </c>
    </row>
    <row r="2743" spans="10:14" ht="57" customHeight="1" x14ac:dyDescent="0.2">
      <c r="J2743" s="29">
        <f t="shared" si="176"/>
        <v>0</v>
      </c>
      <c r="K2743" s="29">
        <f t="shared" si="177"/>
        <v>0</v>
      </c>
      <c r="L2743" s="24">
        <f t="shared" si="178"/>
        <v>1</v>
      </c>
      <c r="M2743" s="24" t="str">
        <f>VLOOKUP(L2743,mês!A:B,2,0)</f>
        <v>Janeiro</v>
      </c>
      <c r="N2743" s="24" t="e">
        <f t="shared" si="179"/>
        <v>#VALUE!</v>
      </c>
    </row>
    <row r="2744" spans="10:14" ht="57" customHeight="1" x14ac:dyDescent="0.2">
      <c r="J2744" s="29">
        <f t="shared" si="176"/>
        <v>0</v>
      </c>
      <c r="K2744" s="29">
        <f t="shared" si="177"/>
        <v>0</v>
      </c>
      <c r="L2744" s="24">
        <f t="shared" si="178"/>
        <v>1</v>
      </c>
      <c r="M2744" s="24" t="str">
        <f>VLOOKUP(L2744,mês!A:B,2,0)</f>
        <v>Janeiro</v>
      </c>
      <c r="N2744" s="24" t="e">
        <f t="shared" si="179"/>
        <v>#VALUE!</v>
      </c>
    </row>
    <row r="2745" spans="10:14" ht="57" customHeight="1" x14ac:dyDescent="0.2">
      <c r="J2745" s="29">
        <f t="shared" si="176"/>
        <v>0</v>
      </c>
      <c r="K2745" s="29">
        <f t="shared" si="177"/>
        <v>0</v>
      </c>
      <c r="L2745" s="24">
        <f t="shared" si="178"/>
        <v>1</v>
      </c>
      <c r="M2745" s="24" t="str">
        <f>VLOOKUP(L2745,mês!A:B,2,0)</f>
        <v>Janeiro</v>
      </c>
      <c r="N2745" s="24" t="e">
        <f t="shared" si="179"/>
        <v>#VALUE!</v>
      </c>
    </row>
    <row r="2746" spans="10:14" ht="57" customHeight="1" x14ac:dyDescent="0.2">
      <c r="J2746" s="29">
        <f t="shared" si="176"/>
        <v>0</v>
      </c>
      <c r="K2746" s="29">
        <f t="shared" si="177"/>
        <v>0</v>
      </c>
      <c r="L2746" s="24">
        <f t="shared" si="178"/>
        <v>1</v>
      </c>
      <c r="M2746" s="24" t="str">
        <f>VLOOKUP(L2746,mês!A:B,2,0)</f>
        <v>Janeiro</v>
      </c>
      <c r="N2746" s="24" t="e">
        <f t="shared" si="179"/>
        <v>#VALUE!</v>
      </c>
    </row>
    <row r="2747" spans="10:14" ht="57" customHeight="1" x14ac:dyDescent="0.2">
      <c r="J2747" s="29">
        <f t="shared" si="176"/>
        <v>0</v>
      </c>
      <c r="K2747" s="29">
        <f t="shared" si="177"/>
        <v>0</v>
      </c>
      <c r="L2747" s="24">
        <f t="shared" si="178"/>
        <v>1</v>
      </c>
      <c r="M2747" s="24" t="str">
        <f>VLOOKUP(L2747,mês!A:B,2,0)</f>
        <v>Janeiro</v>
      </c>
      <c r="N2747" s="24" t="e">
        <f t="shared" si="179"/>
        <v>#VALUE!</v>
      </c>
    </row>
    <row r="2748" spans="10:14" ht="57" customHeight="1" x14ac:dyDescent="0.2">
      <c r="J2748" s="29">
        <f t="shared" si="176"/>
        <v>0</v>
      </c>
      <c r="K2748" s="29">
        <f t="shared" si="177"/>
        <v>0</v>
      </c>
      <c r="L2748" s="24">
        <f t="shared" si="178"/>
        <v>1</v>
      </c>
      <c r="M2748" s="24" t="str">
        <f>VLOOKUP(L2748,mês!A:B,2,0)</f>
        <v>Janeiro</v>
      </c>
      <c r="N2748" s="24" t="e">
        <f t="shared" si="179"/>
        <v>#VALUE!</v>
      </c>
    </row>
    <row r="2749" spans="10:14" ht="57" customHeight="1" x14ac:dyDescent="0.2">
      <c r="J2749" s="29">
        <f t="shared" si="176"/>
        <v>0</v>
      </c>
      <c r="K2749" s="29">
        <f t="shared" si="177"/>
        <v>0</v>
      </c>
      <c r="L2749" s="24">
        <f t="shared" si="178"/>
        <v>1</v>
      </c>
      <c r="M2749" s="24" t="str">
        <f>VLOOKUP(L2749,mês!A:B,2,0)</f>
        <v>Janeiro</v>
      </c>
      <c r="N2749" s="24" t="e">
        <f t="shared" si="179"/>
        <v>#VALUE!</v>
      </c>
    </row>
    <row r="2750" spans="10:14" ht="57" customHeight="1" x14ac:dyDescent="0.2">
      <c r="J2750" s="29">
        <f t="shared" si="176"/>
        <v>0</v>
      </c>
      <c r="K2750" s="29">
        <f t="shared" si="177"/>
        <v>0</v>
      </c>
      <c r="L2750" s="24">
        <f t="shared" si="178"/>
        <v>1</v>
      </c>
      <c r="M2750" s="24" t="str">
        <f>VLOOKUP(L2750,mês!A:B,2,0)</f>
        <v>Janeiro</v>
      </c>
      <c r="N2750" s="24" t="e">
        <f t="shared" si="179"/>
        <v>#VALUE!</v>
      </c>
    </row>
    <row r="2751" spans="10:14" ht="57" customHeight="1" x14ac:dyDescent="0.2">
      <c r="J2751" s="29">
        <f t="shared" si="176"/>
        <v>0</v>
      </c>
      <c r="K2751" s="29">
        <f t="shared" si="177"/>
        <v>0</v>
      </c>
      <c r="L2751" s="24">
        <f t="shared" si="178"/>
        <v>1</v>
      </c>
      <c r="M2751" s="24" t="str">
        <f>VLOOKUP(L2751,mês!A:B,2,0)</f>
        <v>Janeiro</v>
      </c>
      <c r="N2751" s="24" t="e">
        <f t="shared" si="179"/>
        <v>#VALUE!</v>
      </c>
    </row>
    <row r="2752" spans="10:14" ht="57" customHeight="1" x14ac:dyDescent="0.2">
      <c r="J2752" s="29">
        <f t="shared" si="176"/>
        <v>0</v>
      </c>
      <c r="K2752" s="29">
        <f t="shared" si="177"/>
        <v>0</v>
      </c>
      <c r="L2752" s="24">
        <f t="shared" si="178"/>
        <v>1</v>
      </c>
      <c r="M2752" s="24" t="str">
        <f>VLOOKUP(L2752,mês!A:B,2,0)</f>
        <v>Janeiro</v>
      </c>
      <c r="N2752" s="24" t="e">
        <f t="shared" si="179"/>
        <v>#VALUE!</v>
      </c>
    </row>
    <row r="2753" spans="10:14" ht="57" customHeight="1" x14ac:dyDescent="0.2">
      <c r="J2753" s="29">
        <f t="shared" si="176"/>
        <v>0</v>
      </c>
      <c r="K2753" s="29">
        <f t="shared" si="177"/>
        <v>0</v>
      </c>
      <c r="L2753" s="24">
        <f t="shared" si="178"/>
        <v>1</v>
      </c>
      <c r="M2753" s="24" t="str">
        <f>VLOOKUP(L2753,mês!A:B,2,0)</f>
        <v>Janeiro</v>
      </c>
      <c r="N2753" s="24" t="e">
        <f t="shared" si="179"/>
        <v>#VALUE!</v>
      </c>
    </row>
    <row r="2754" spans="10:14" ht="57" customHeight="1" x14ac:dyDescent="0.2">
      <c r="J2754" s="29">
        <f t="shared" si="176"/>
        <v>0</v>
      </c>
      <c r="K2754" s="29">
        <f t="shared" si="177"/>
        <v>0</v>
      </c>
      <c r="L2754" s="24">
        <f t="shared" si="178"/>
        <v>1</v>
      </c>
      <c r="M2754" s="24" t="str">
        <f>VLOOKUP(L2754,mês!A:B,2,0)</f>
        <v>Janeiro</v>
      </c>
      <c r="N2754" s="24" t="e">
        <f t="shared" si="179"/>
        <v>#VALUE!</v>
      </c>
    </row>
    <row r="2755" spans="10:14" ht="57" customHeight="1" x14ac:dyDescent="0.2">
      <c r="J2755" s="29">
        <f t="shared" si="176"/>
        <v>0</v>
      </c>
      <c r="K2755" s="29">
        <f t="shared" si="177"/>
        <v>0</v>
      </c>
      <c r="L2755" s="24">
        <f t="shared" si="178"/>
        <v>1</v>
      </c>
      <c r="M2755" s="24" t="str">
        <f>VLOOKUP(L2755,mês!A:B,2,0)</f>
        <v>Janeiro</v>
      </c>
      <c r="N2755" s="24" t="e">
        <f t="shared" si="179"/>
        <v>#VALUE!</v>
      </c>
    </row>
    <row r="2756" spans="10:14" ht="57" customHeight="1" x14ac:dyDescent="0.2">
      <c r="J2756" s="29">
        <f t="shared" si="176"/>
        <v>0</v>
      </c>
      <c r="K2756" s="29">
        <f t="shared" si="177"/>
        <v>0</v>
      </c>
      <c r="L2756" s="24">
        <f t="shared" si="178"/>
        <v>1</v>
      </c>
      <c r="M2756" s="24" t="str">
        <f>VLOOKUP(L2756,mês!A:B,2,0)</f>
        <v>Janeiro</v>
      </c>
      <c r="N2756" s="24" t="e">
        <f t="shared" si="179"/>
        <v>#VALUE!</v>
      </c>
    </row>
    <row r="2757" spans="10:14" ht="57" customHeight="1" x14ac:dyDescent="0.2">
      <c r="J2757" s="29">
        <f t="shared" si="176"/>
        <v>0</v>
      </c>
      <c r="K2757" s="29">
        <f t="shared" si="177"/>
        <v>0</v>
      </c>
      <c r="L2757" s="24">
        <f t="shared" si="178"/>
        <v>1</v>
      </c>
      <c r="M2757" s="24" t="str">
        <f>VLOOKUP(L2757,mês!A:B,2,0)</f>
        <v>Janeiro</v>
      </c>
      <c r="N2757" s="24" t="e">
        <f t="shared" si="179"/>
        <v>#VALUE!</v>
      </c>
    </row>
    <row r="2758" spans="10:14" ht="57" customHeight="1" x14ac:dyDescent="0.2">
      <c r="J2758" s="29">
        <f t="shared" si="176"/>
        <v>0</v>
      </c>
      <c r="K2758" s="29">
        <f t="shared" si="177"/>
        <v>0</v>
      </c>
      <c r="L2758" s="24">
        <f t="shared" si="178"/>
        <v>1</v>
      </c>
      <c r="M2758" s="24" t="str">
        <f>VLOOKUP(L2758,mês!A:B,2,0)</f>
        <v>Janeiro</v>
      </c>
      <c r="N2758" s="24" t="e">
        <f t="shared" si="179"/>
        <v>#VALUE!</v>
      </c>
    </row>
    <row r="2759" spans="10:14" ht="57" customHeight="1" x14ac:dyDescent="0.2">
      <c r="J2759" s="29">
        <f t="shared" si="176"/>
        <v>0</v>
      </c>
      <c r="K2759" s="29">
        <f t="shared" si="177"/>
        <v>0</v>
      </c>
      <c r="L2759" s="24">
        <f t="shared" si="178"/>
        <v>1</v>
      </c>
      <c r="M2759" s="24" t="str">
        <f>VLOOKUP(L2759,mês!A:B,2,0)</f>
        <v>Janeiro</v>
      </c>
      <c r="N2759" s="24" t="e">
        <f t="shared" si="179"/>
        <v>#VALUE!</v>
      </c>
    </row>
    <row r="2760" spans="10:14" ht="57" customHeight="1" x14ac:dyDescent="0.2">
      <c r="J2760" s="29">
        <f t="shared" si="176"/>
        <v>0</v>
      </c>
      <c r="K2760" s="29">
        <f t="shared" si="177"/>
        <v>0</v>
      </c>
      <c r="L2760" s="24">
        <f t="shared" si="178"/>
        <v>1</v>
      </c>
      <c r="M2760" s="24" t="str">
        <f>VLOOKUP(L2760,mês!A:B,2,0)</f>
        <v>Janeiro</v>
      </c>
      <c r="N2760" s="24" t="e">
        <f t="shared" si="179"/>
        <v>#VALUE!</v>
      </c>
    </row>
    <row r="2761" spans="10:14" ht="57" customHeight="1" x14ac:dyDescent="0.2">
      <c r="J2761" s="29">
        <f t="shared" si="176"/>
        <v>0</v>
      </c>
      <c r="K2761" s="29">
        <f t="shared" si="177"/>
        <v>0</v>
      </c>
      <c r="L2761" s="24">
        <f t="shared" si="178"/>
        <v>1</v>
      </c>
      <c r="M2761" s="24" t="str">
        <f>VLOOKUP(L2761,mês!A:B,2,0)</f>
        <v>Janeiro</v>
      </c>
      <c r="N2761" s="24" t="e">
        <f t="shared" si="179"/>
        <v>#VALUE!</v>
      </c>
    </row>
    <row r="2762" spans="10:14" ht="57" customHeight="1" x14ac:dyDescent="0.2">
      <c r="J2762" s="29">
        <f t="shared" si="176"/>
        <v>0</v>
      </c>
      <c r="K2762" s="29">
        <f t="shared" si="177"/>
        <v>0</v>
      </c>
      <c r="L2762" s="24">
        <f t="shared" si="178"/>
        <v>1</v>
      </c>
      <c r="M2762" s="24" t="str">
        <f>VLOOKUP(L2762,mês!A:B,2,0)</f>
        <v>Janeiro</v>
      </c>
      <c r="N2762" s="24" t="e">
        <f t="shared" si="179"/>
        <v>#VALUE!</v>
      </c>
    </row>
    <row r="2763" spans="10:14" ht="57" customHeight="1" x14ac:dyDescent="0.2">
      <c r="J2763" s="29">
        <f t="shared" si="176"/>
        <v>0</v>
      </c>
      <c r="K2763" s="29">
        <f t="shared" si="177"/>
        <v>0</v>
      </c>
      <c r="L2763" s="24">
        <f t="shared" si="178"/>
        <v>1</v>
      </c>
      <c r="M2763" s="24" t="str">
        <f>VLOOKUP(L2763,mês!A:B,2,0)</f>
        <v>Janeiro</v>
      </c>
      <c r="N2763" s="24" t="e">
        <f t="shared" si="179"/>
        <v>#VALUE!</v>
      </c>
    </row>
    <row r="2764" spans="10:14" ht="57" customHeight="1" x14ac:dyDescent="0.2">
      <c r="J2764" s="29">
        <f t="shared" si="176"/>
        <v>0</v>
      </c>
      <c r="K2764" s="29">
        <f t="shared" si="177"/>
        <v>0</v>
      </c>
      <c r="L2764" s="24">
        <f t="shared" si="178"/>
        <v>1</v>
      </c>
      <c r="M2764" s="24" t="str">
        <f>VLOOKUP(L2764,mês!A:B,2,0)</f>
        <v>Janeiro</v>
      </c>
      <c r="N2764" s="24" t="e">
        <f t="shared" si="179"/>
        <v>#VALUE!</v>
      </c>
    </row>
    <row r="2765" spans="10:14" ht="57" customHeight="1" x14ac:dyDescent="0.2">
      <c r="J2765" s="29">
        <f t="shared" si="176"/>
        <v>0</v>
      </c>
      <c r="K2765" s="29">
        <f t="shared" si="177"/>
        <v>0</v>
      </c>
      <c r="L2765" s="24">
        <f t="shared" si="178"/>
        <v>1</v>
      </c>
      <c r="M2765" s="24" t="str">
        <f>VLOOKUP(L2765,mês!A:B,2,0)</f>
        <v>Janeiro</v>
      </c>
      <c r="N2765" s="24" t="e">
        <f t="shared" si="179"/>
        <v>#VALUE!</v>
      </c>
    </row>
    <row r="2766" spans="10:14" ht="57" customHeight="1" x14ac:dyDescent="0.2">
      <c r="J2766" s="29">
        <f t="shared" si="176"/>
        <v>0</v>
      </c>
      <c r="K2766" s="29">
        <f t="shared" si="177"/>
        <v>0</v>
      </c>
      <c r="L2766" s="24">
        <f t="shared" si="178"/>
        <v>1</v>
      </c>
      <c r="M2766" s="24" t="str">
        <f>VLOOKUP(L2766,mês!A:B,2,0)</f>
        <v>Janeiro</v>
      </c>
      <c r="N2766" s="24" t="e">
        <f t="shared" si="179"/>
        <v>#VALUE!</v>
      </c>
    </row>
    <row r="2767" spans="10:14" ht="57" customHeight="1" x14ac:dyDescent="0.2">
      <c r="J2767" s="29">
        <f t="shared" si="176"/>
        <v>0</v>
      </c>
      <c r="K2767" s="29">
        <f t="shared" si="177"/>
        <v>0</v>
      </c>
      <c r="L2767" s="24">
        <f t="shared" si="178"/>
        <v>1</v>
      </c>
      <c r="M2767" s="24" t="str">
        <f>VLOOKUP(L2767,mês!A:B,2,0)</f>
        <v>Janeiro</v>
      </c>
      <c r="N2767" s="24" t="e">
        <f t="shared" si="179"/>
        <v>#VALUE!</v>
      </c>
    </row>
    <row r="2768" spans="10:14" ht="57" customHeight="1" x14ac:dyDescent="0.2">
      <c r="J2768" s="29">
        <f t="shared" si="176"/>
        <v>0</v>
      </c>
      <c r="K2768" s="29">
        <f t="shared" si="177"/>
        <v>0</v>
      </c>
      <c r="L2768" s="24">
        <f t="shared" si="178"/>
        <v>1</v>
      </c>
      <c r="M2768" s="24" t="str">
        <f>VLOOKUP(L2768,mês!A:B,2,0)</f>
        <v>Janeiro</v>
      </c>
      <c r="N2768" s="24" t="e">
        <f t="shared" si="179"/>
        <v>#VALUE!</v>
      </c>
    </row>
    <row r="2769" spans="10:14" ht="57" customHeight="1" x14ac:dyDescent="0.2">
      <c r="J2769" s="29">
        <f t="shared" si="176"/>
        <v>0</v>
      </c>
      <c r="K2769" s="29">
        <f t="shared" si="177"/>
        <v>0</v>
      </c>
      <c r="L2769" s="24">
        <f t="shared" si="178"/>
        <v>1</v>
      </c>
      <c r="M2769" s="24" t="str">
        <f>VLOOKUP(L2769,mês!A:B,2,0)</f>
        <v>Janeiro</v>
      </c>
      <c r="N2769" s="24" t="e">
        <f t="shared" si="179"/>
        <v>#VALUE!</v>
      </c>
    </row>
    <row r="2770" spans="10:14" ht="57" customHeight="1" x14ac:dyDescent="0.2">
      <c r="J2770" s="29">
        <f t="shared" si="176"/>
        <v>0</v>
      </c>
      <c r="K2770" s="29">
        <f t="shared" si="177"/>
        <v>0</v>
      </c>
      <c r="L2770" s="24">
        <f t="shared" si="178"/>
        <v>1</v>
      </c>
      <c r="M2770" s="24" t="str">
        <f>VLOOKUP(L2770,mês!A:B,2,0)</f>
        <v>Janeiro</v>
      </c>
      <c r="N2770" s="24" t="e">
        <f t="shared" si="179"/>
        <v>#VALUE!</v>
      </c>
    </row>
    <row r="2771" spans="10:14" ht="57" customHeight="1" x14ac:dyDescent="0.2">
      <c r="J2771" s="29">
        <f t="shared" si="176"/>
        <v>0</v>
      </c>
      <c r="K2771" s="29">
        <f t="shared" si="177"/>
        <v>0</v>
      </c>
      <c r="L2771" s="24">
        <f t="shared" si="178"/>
        <v>1</v>
      </c>
      <c r="M2771" s="24" t="str">
        <f>VLOOKUP(L2771,mês!A:B,2,0)</f>
        <v>Janeiro</v>
      </c>
      <c r="N2771" s="24" t="e">
        <f t="shared" si="179"/>
        <v>#VALUE!</v>
      </c>
    </row>
    <row r="2772" spans="10:14" ht="57" customHeight="1" x14ac:dyDescent="0.2">
      <c r="J2772" s="29">
        <f t="shared" si="176"/>
        <v>0</v>
      </c>
      <c r="K2772" s="29">
        <f t="shared" si="177"/>
        <v>0</v>
      </c>
      <c r="L2772" s="24">
        <f t="shared" si="178"/>
        <v>1</v>
      </c>
      <c r="M2772" s="24" t="str">
        <f>VLOOKUP(L2772,mês!A:B,2,0)</f>
        <v>Janeiro</v>
      </c>
      <c r="N2772" s="24" t="e">
        <f t="shared" si="179"/>
        <v>#VALUE!</v>
      </c>
    </row>
    <row r="2773" spans="10:14" ht="57" customHeight="1" x14ac:dyDescent="0.2">
      <c r="J2773" s="29">
        <f t="shared" si="176"/>
        <v>0</v>
      </c>
      <c r="K2773" s="29">
        <f t="shared" si="177"/>
        <v>0</v>
      </c>
      <c r="L2773" s="24">
        <f t="shared" si="178"/>
        <v>1</v>
      </c>
      <c r="M2773" s="24" t="str">
        <f>VLOOKUP(L2773,mês!A:B,2,0)</f>
        <v>Janeiro</v>
      </c>
      <c r="N2773" s="24" t="e">
        <f t="shared" si="179"/>
        <v>#VALUE!</v>
      </c>
    </row>
    <row r="2774" spans="10:14" ht="57" customHeight="1" x14ac:dyDescent="0.2">
      <c r="J2774" s="29">
        <f t="shared" si="176"/>
        <v>0</v>
      </c>
      <c r="K2774" s="29">
        <f t="shared" si="177"/>
        <v>0</v>
      </c>
      <c r="L2774" s="24">
        <f t="shared" si="178"/>
        <v>1</v>
      </c>
      <c r="M2774" s="24" t="str">
        <f>VLOOKUP(L2774,mês!A:B,2,0)</f>
        <v>Janeiro</v>
      </c>
      <c r="N2774" s="24" t="e">
        <f t="shared" si="179"/>
        <v>#VALUE!</v>
      </c>
    </row>
    <row r="2775" spans="10:14" ht="57" customHeight="1" x14ac:dyDescent="0.2">
      <c r="J2775" s="29">
        <f t="shared" si="176"/>
        <v>0</v>
      </c>
      <c r="K2775" s="29">
        <f t="shared" si="177"/>
        <v>0</v>
      </c>
      <c r="L2775" s="24">
        <f t="shared" si="178"/>
        <v>1</v>
      </c>
      <c r="M2775" s="24" t="str">
        <f>VLOOKUP(L2775,mês!A:B,2,0)</f>
        <v>Janeiro</v>
      </c>
      <c r="N2775" s="24" t="e">
        <f t="shared" si="179"/>
        <v>#VALUE!</v>
      </c>
    </row>
    <row r="2776" spans="10:14" ht="57" customHeight="1" x14ac:dyDescent="0.2">
      <c r="J2776" s="29">
        <f t="shared" si="176"/>
        <v>0</v>
      </c>
      <c r="K2776" s="29">
        <f t="shared" si="177"/>
        <v>0</v>
      </c>
      <c r="L2776" s="24">
        <f t="shared" si="178"/>
        <v>1</v>
      </c>
      <c r="M2776" s="24" t="str">
        <f>VLOOKUP(L2776,mês!A:B,2,0)</f>
        <v>Janeiro</v>
      </c>
      <c r="N2776" s="24" t="e">
        <f t="shared" si="179"/>
        <v>#VALUE!</v>
      </c>
    </row>
    <row r="2777" spans="10:14" ht="57" customHeight="1" x14ac:dyDescent="0.2">
      <c r="J2777" s="29">
        <f t="shared" si="176"/>
        <v>0</v>
      </c>
      <c r="K2777" s="29">
        <f t="shared" si="177"/>
        <v>0</v>
      </c>
      <c r="L2777" s="24">
        <f t="shared" si="178"/>
        <v>1</v>
      </c>
      <c r="M2777" s="24" t="str">
        <f>VLOOKUP(L2777,mês!A:B,2,0)</f>
        <v>Janeiro</v>
      </c>
      <c r="N2777" s="24" t="e">
        <f t="shared" si="179"/>
        <v>#VALUE!</v>
      </c>
    </row>
    <row r="2778" spans="10:14" ht="57" customHeight="1" x14ac:dyDescent="0.2">
      <c r="J2778" s="29">
        <f t="shared" si="176"/>
        <v>0</v>
      </c>
      <c r="K2778" s="29">
        <f t="shared" si="177"/>
        <v>0</v>
      </c>
      <c r="L2778" s="24">
        <f t="shared" si="178"/>
        <v>1</v>
      </c>
      <c r="M2778" s="24" t="str">
        <f>VLOOKUP(L2778,mês!A:B,2,0)</f>
        <v>Janeiro</v>
      </c>
      <c r="N2778" s="24" t="e">
        <f t="shared" si="179"/>
        <v>#VALUE!</v>
      </c>
    </row>
    <row r="2779" spans="10:14" ht="57" customHeight="1" x14ac:dyDescent="0.2">
      <c r="J2779" s="29">
        <f t="shared" si="176"/>
        <v>0</v>
      </c>
      <c r="K2779" s="29">
        <f t="shared" si="177"/>
        <v>0</v>
      </c>
      <c r="L2779" s="24">
        <f t="shared" si="178"/>
        <v>1</v>
      </c>
      <c r="M2779" s="24" t="str">
        <f>VLOOKUP(L2779,mês!A:B,2,0)</f>
        <v>Janeiro</v>
      </c>
      <c r="N2779" s="24" t="e">
        <f t="shared" si="179"/>
        <v>#VALUE!</v>
      </c>
    </row>
    <row r="2780" spans="10:14" ht="57" customHeight="1" x14ac:dyDescent="0.2">
      <c r="J2780" s="29">
        <f t="shared" si="176"/>
        <v>0</v>
      </c>
      <c r="K2780" s="29">
        <f t="shared" si="177"/>
        <v>0</v>
      </c>
      <c r="L2780" s="24">
        <f t="shared" si="178"/>
        <v>1</v>
      </c>
      <c r="M2780" s="24" t="str">
        <f>VLOOKUP(L2780,mês!A:B,2,0)</f>
        <v>Janeiro</v>
      </c>
      <c r="N2780" s="24" t="e">
        <f t="shared" si="179"/>
        <v>#VALUE!</v>
      </c>
    </row>
    <row r="2781" spans="10:14" ht="57" customHeight="1" x14ac:dyDescent="0.2">
      <c r="J2781" s="29">
        <f t="shared" si="176"/>
        <v>0</v>
      </c>
      <c r="K2781" s="29">
        <f t="shared" si="177"/>
        <v>0</v>
      </c>
      <c r="L2781" s="24">
        <f t="shared" si="178"/>
        <v>1</v>
      </c>
      <c r="M2781" s="24" t="str">
        <f>VLOOKUP(L2781,mês!A:B,2,0)</f>
        <v>Janeiro</v>
      </c>
      <c r="N2781" s="24" t="e">
        <f t="shared" si="179"/>
        <v>#VALUE!</v>
      </c>
    </row>
    <row r="2782" spans="10:14" ht="57" customHeight="1" x14ac:dyDescent="0.2">
      <c r="J2782" s="29">
        <f t="shared" si="176"/>
        <v>0</v>
      </c>
      <c r="K2782" s="29">
        <f t="shared" si="177"/>
        <v>0</v>
      </c>
      <c r="L2782" s="24">
        <f t="shared" si="178"/>
        <v>1</v>
      </c>
      <c r="M2782" s="24" t="str">
        <f>VLOOKUP(L2782,mês!A:B,2,0)</f>
        <v>Janeiro</v>
      </c>
      <c r="N2782" s="24" t="e">
        <f t="shared" si="179"/>
        <v>#VALUE!</v>
      </c>
    </row>
    <row r="2783" spans="10:14" ht="57" customHeight="1" x14ac:dyDescent="0.2">
      <c r="J2783" s="29">
        <f t="shared" si="176"/>
        <v>0</v>
      </c>
      <c r="K2783" s="29">
        <f t="shared" si="177"/>
        <v>0</v>
      </c>
      <c r="L2783" s="24">
        <f t="shared" si="178"/>
        <v>1</v>
      </c>
      <c r="M2783" s="24" t="str">
        <f>VLOOKUP(L2783,mês!A:B,2,0)</f>
        <v>Janeiro</v>
      </c>
      <c r="N2783" s="24" t="e">
        <f t="shared" si="179"/>
        <v>#VALUE!</v>
      </c>
    </row>
    <row r="2784" spans="10:14" ht="57" customHeight="1" x14ac:dyDescent="0.2">
      <c r="J2784" s="29">
        <f t="shared" si="176"/>
        <v>0</v>
      </c>
      <c r="K2784" s="29">
        <f t="shared" si="177"/>
        <v>0</v>
      </c>
      <c r="L2784" s="24">
        <f t="shared" si="178"/>
        <v>1</v>
      </c>
      <c r="M2784" s="24" t="str">
        <f>VLOOKUP(L2784,mês!A:B,2,0)</f>
        <v>Janeiro</v>
      </c>
      <c r="N2784" s="24" t="e">
        <f t="shared" si="179"/>
        <v>#VALUE!</v>
      </c>
    </row>
    <row r="2785" spans="10:14" ht="57" customHeight="1" x14ac:dyDescent="0.2">
      <c r="J2785" s="29">
        <f t="shared" si="176"/>
        <v>0</v>
      </c>
      <c r="K2785" s="29">
        <f t="shared" si="177"/>
        <v>0</v>
      </c>
      <c r="L2785" s="24">
        <f t="shared" si="178"/>
        <v>1</v>
      </c>
      <c r="M2785" s="24" t="str">
        <f>VLOOKUP(L2785,mês!A:B,2,0)</f>
        <v>Janeiro</v>
      </c>
      <c r="N2785" s="24" t="e">
        <f t="shared" si="179"/>
        <v>#VALUE!</v>
      </c>
    </row>
    <row r="2786" spans="10:14" ht="57" customHeight="1" x14ac:dyDescent="0.2">
      <c r="J2786" s="29">
        <f t="shared" si="176"/>
        <v>0</v>
      </c>
      <c r="K2786" s="29">
        <f t="shared" si="177"/>
        <v>0</v>
      </c>
      <c r="L2786" s="24">
        <f t="shared" si="178"/>
        <v>1</v>
      </c>
      <c r="M2786" s="24" t="str">
        <f>VLOOKUP(L2786,mês!A:B,2,0)</f>
        <v>Janeiro</v>
      </c>
      <c r="N2786" s="24" t="e">
        <f t="shared" si="179"/>
        <v>#VALUE!</v>
      </c>
    </row>
    <row r="2787" spans="10:14" ht="57" customHeight="1" x14ac:dyDescent="0.2">
      <c r="J2787" s="29">
        <f t="shared" si="176"/>
        <v>0</v>
      </c>
      <c r="K2787" s="29">
        <f t="shared" si="177"/>
        <v>0</v>
      </c>
      <c r="L2787" s="24">
        <f t="shared" si="178"/>
        <v>1</v>
      </c>
      <c r="M2787" s="24" t="str">
        <f>VLOOKUP(L2787,mês!A:B,2,0)</f>
        <v>Janeiro</v>
      </c>
      <c r="N2787" s="24" t="e">
        <f t="shared" si="179"/>
        <v>#VALUE!</v>
      </c>
    </row>
    <row r="2788" spans="10:14" ht="57" customHeight="1" x14ac:dyDescent="0.2">
      <c r="J2788" s="29">
        <f t="shared" si="176"/>
        <v>0</v>
      </c>
      <c r="K2788" s="29">
        <f t="shared" si="177"/>
        <v>0</v>
      </c>
      <c r="L2788" s="24">
        <f t="shared" si="178"/>
        <v>1</v>
      </c>
      <c r="M2788" s="24" t="str">
        <f>VLOOKUP(L2788,mês!A:B,2,0)</f>
        <v>Janeiro</v>
      </c>
      <c r="N2788" s="24" t="e">
        <f t="shared" si="179"/>
        <v>#VALUE!</v>
      </c>
    </row>
    <row r="2789" spans="10:14" ht="57" customHeight="1" x14ac:dyDescent="0.2">
      <c r="J2789" s="29">
        <f t="shared" si="176"/>
        <v>0</v>
      </c>
      <c r="K2789" s="29">
        <f t="shared" si="177"/>
        <v>0</v>
      </c>
      <c r="L2789" s="24">
        <f t="shared" si="178"/>
        <v>1</v>
      </c>
      <c r="M2789" s="24" t="str">
        <f>VLOOKUP(L2789,mês!A:B,2,0)</f>
        <v>Janeiro</v>
      </c>
      <c r="N2789" s="24" t="e">
        <f t="shared" si="179"/>
        <v>#VALUE!</v>
      </c>
    </row>
    <row r="2790" spans="10:14" ht="57" customHeight="1" x14ac:dyDescent="0.2">
      <c r="J2790" s="29">
        <f t="shared" si="176"/>
        <v>0</v>
      </c>
      <c r="K2790" s="29">
        <f t="shared" si="177"/>
        <v>0</v>
      </c>
      <c r="L2790" s="24">
        <f t="shared" si="178"/>
        <v>1</v>
      </c>
      <c r="M2790" s="24" t="str">
        <f>VLOOKUP(L2790,mês!A:B,2,0)</f>
        <v>Janeiro</v>
      </c>
      <c r="N2790" s="24" t="e">
        <f t="shared" si="179"/>
        <v>#VALUE!</v>
      </c>
    </row>
    <row r="2791" spans="10:14" ht="57" customHeight="1" x14ac:dyDescent="0.2">
      <c r="J2791" s="29">
        <f t="shared" si="176"/>
        <v>0</v>
      </c>
      <c r="K2791" s="29">
        <f t="shared" si="177"/>
        <v>0</v>
      </c>
      <c r="L2791" s="24">
        <f t="shared" si="178"/>
        <v>1</v>
      </c>
      <c r="M2791" s="24" t="str">
        <f>VLOOKUP(L2791,mês!A:B,2,0)</f>
        <v>Janeiro</v>
      </c>
      <c r="N2791" s="24" t="e">
        <f t="shared" si="179"/>
        <v>#VALUE!</v>
      </c>
    </row>
    <row r="2792" spans="10:14" ht="57" customHeight="1" x14ac:dyDescent="0.2">
      <c r="J2792" s="29">
        <f t="shared" ref="J2792:J2855" si="180">IF(G2792="Não",0,H2792)</f>
        <v>0</v>
      </c>
      <c r="K2792" s="29">
        <f t="shared" ref="K2792:K2855" si="181">IF(G2792="Não",H2792,0)</f>
        <v>0</v>
      </c>
      <c r="L2792" s="24">
        <f t="shared" ref="L2792:L2855" si="182">MONTH(B2792)</f>
        <v>1</v>
      </c>
      <c r="M2792" s="24" t="str">
        <f>VLOOKUP(L2792,mês!A:B,2,0)</f>
        <v>Janeiro</v>
      </c>
      <c r="N2792" s="24" t="e">
        <f t="shared" ref="N2792:N2855" si="183">LEFT(A2792,SEARCH("-",A2792)-1)</f>
        <v>#VALUE!</v>
      </c>
    </row>
    <row r="2793" spans="10:14" ht="57" customHeight="1" x14ac:dyDescent="0.2">
      <c r="J2793" s="29">
        <f t="shared" si="180"/>
        <v>0</v>
      </c>
      <c r="K2793" s="29">
        <f t="shared" si="181"/>
        <v>0</v>
      </c>
      <c r="L2793" s="24">
        <f t="shared" si="182"/>
        <v>1</v>
      </c>
      <c r="M2793" s="24" t="str">
        <f>VLOOKUP(L2793,mês!A:B,2,0)</f>
        <v>Janeiro</v>
      </c>
      <c r="N2793" s="24" t="e">
        <f t="shared" si="183"/>
        <v>#VALUE!</v>
      </c>
    </row>
    <row r="2794" spans="10:14" ht="57" customHeight="1" x14ac:dyDescent="0.2">
      <c r="J2794" s="29">
        <f t="shared" si="180"/>
        <v>0</v>
      </c>
      <c r="K2794" s="29">
        <f t="shared" si="181"/>
        <v>0</v>
      </c>
      <c r="L2794" s="24">
        <f t="shared" si="182"/>
        <v>1</v>
      </c>
      <c r="M2794" s="24" t="str">
        <f>VLOOKUP(L2794,mês!A:B,2,0)</f>
        <v>Janeiro</v>
      </c>
      <c r="N2794" s="24" t="e">
        <f t="shared" si="183"/>
        <v>#VALUE!</v>
      </c>
    </row>
    <row r="2795" spans="10:14" ht="57" customHeight="1" x14ac:dyDescent="0.2">
      <c r="J2795" s="29">
        <f t="shared" si="180"/>
        <v>0</v>
      </c>
      <c r="K2795" s="29">
        <f t="shared" si="181"/>
        <v>0</v>
      </c>
      <c r="L2795" s="24">
        <f t="shared" si="182"/>
        <v>1</v>
      </c>
      <c r="M2795" s="24" t="str">
        <f>VLOOKUP(L2795,mês!A:B,2,0)</f>
        <v>Janeiro</v>
      </c>
      <c r="N2795" s="24" t="e">
        <f t="shared" si="183"/>
        <v>#VALUE!</v>
      </c>
    </row>
    <row r="2796" spans="10:14" ht="57" customHeight="1" x14ac:dyDescent="0.2">
      <c r="J2796" s="29">
        <f t="shared" si="180"/>
        <v>0</v>
      </c>
      <c r="K2796" s="29">
        <f t="shared" si="181"/>
        <v>0</v>
      </c>
      <c r="L2796" s="24">
        <f t="shared" si="182"/>
        <v>1</v>
      </c>
      <c r="M2796" s="24" t="str">
        <f>VLOOKUP(L2796,mês!A:B,2,0)</f>
        <v>Janeiro</v>
      </c>
      <c r="N2796" s="24" t="e">
        <f t="shared" si="183"/>
        <v>#VALUE!</v>
      </c>
    </row>
    <row r="2797" spans="10:14" ht="57" customHeight="1" x14ac:dyDescent="0.2">
      <c r="J2797" s="29">
        <f t="shared" si="180"/>
        <v>0</v>
      </c>
      <c r="K2797" s="29">
        <f t="shared" si="181"/>
        <v>0</v>
      </c>
      <c r="L2797" s="24">
        <f t="shared" si="182"/>
        <v>1</v>
      </c>
      <c r="M2797" s="24" t="str">
        <f>VLOOKUP(L2797,mês!A:B,2,0)</f>
        <v>Janeiro</v>
      </c>
      <c r="N2797" s="24" t="e">
        <f t="shared" si="183"/>
        <v>#VALUE!</v>
      </c>
    </row>
    <row r="2798" spans="10:14" ht="57" customHeight="1" x14ac:dyDescent="0.2">
      <c r="J2798" s="29">
        <f t="shared" si="180"/>
        <v>0</v>
      </c>
      <c r="K2798" s="29">
        <f t="shared" si="181"/>
        <v>0</v>
      </c>
      <c r="L2798" s="24">
        <f t="shared" si="182"/>
        <v>1</v>
      </c>
      <c r="M2798" s="24" t="str">
        <f>VLOOKUP(L2798,mês!A:B,2,0)</f>
        <v>Janeiro</v>
      </c>
      <c r="N2798" s="24" t="e">
        <f t="shared" si="183"/>
        <v>#VALUE!</v>
      </c>
    </row>
    <row r="2799" spans="10:14" ht="57" customHeight="1" x14ac:dyDescent="0.2">
      <c r="J2799" s="29">
        <f t="shared" si="180"/>
        <v>0</v>
      </c>
      <c r="K2799" s="29">
        <f t="shared" si="181"/>
        <v>0</v>
      </c>
      <c r="L2799" s="24">
        <f t="shared" si="182"/>
        <v>1</v>
      </c>
      <c r="M2799" s="24" t="str">
        <f>VLOOKUP(L2799,mês!A:B,2,0)</f>
        <v>Janeiro</v>
      </c>
      <c r="N2799" s="24" t="e">
        <f t="shared" si="183"/>
        <v>#VALUE!</v>
      </c>
    </row>
    <row r="2800" spans="10:14" ht="57" customHeight="1" x14ac:dyDescent="0.2">
      <c r="J2800" s="29">
        <f t="shared" si="180"/>
        <v>0</v>
      </c>
      <c r="K2800" s="29">
        <f t="shared" si="181"/>
        <v>0</v>
      </c>
      <c r="L2800" s="24">
        <f t="shared" si="182"/>
        <v>1</v>
      </c>
      <c r="M2800" s="24" t="str">
        <f>VLOOKUP(L2800,mês!A:B,2,0)</f>
        <v>Janeiro</v>
      </c>
      <c r="N2800" s="24" t="e">
        <f t="shared" si="183"/>
        <v>#VALUE!</v>
      </c>
    </row>
    <row r="2801" spans="10:14" ht="57" customHeight="1" x14ac:dyDescent="0.2">
      <c r="J2801" s="29">
        <f t="shared" si="180"/>
        <v>0</v>
      </c>
      <c r="K2801" s="29">
        <f t="shared" si="181"/>
        <v>0</v>
      </c>
      <c r="L2801" s="24">
        <f t="shared" si="182"/>
        <v>1</v>
      </c>
      <c r="M2801" s="24" t="str">
        <f>VLOOKUP(L2801,mês!A:B,2,0)</f>
        <v>Janeiro</v>
      </c>
      <c r="N2801" s="24" t="e">
        <f t="shared" si="183"/>
        <v>#VALUE!</v>
      </c>
    </row>
    <row r="2802" spans="10:14" ht="57" customHeight="1" x14ac:dyDescent="0.2">
      <c r="J2802" s="29">
        <f t="shared" si="180"/>
        <v>0</v>
      </c>
      <c r="K2802" s="29">
        <f t="shared" si="181"/>
        <v>0</v>
      </c>
      <c r="L2802" s="24">
        <f t="shared" si="182"/>
        <v>1</v>
      </c>
      <c r="M2802" s="24" t="str">
        <f>VLOOKUP(L2802,mês!A:B,2,0)</f>
        <v>Janeiro</v>
      </c>
      <c r="N2802" s="24" t="e">
        <f t="shared" si="183"/>
        <v>#VALUE!</v>
      </c>
    </row>
    <row r="2803" spans="10:14" ht="57" customHeight="1" x14ac:dyDescent="0.2">
      <c r="J2803" s="29">
        <f t="shared" si="180"/>
        <v>0</v>
      </c>
      <c r="K2803" s="29">
        <f t="shared" si="181"/>
        <v>0</v>
      </c>
      <c r="L2803" s="24">
        <f t="shared" si="182"/>
        <v>1</v>
      </c>
      <c r="M2803" s="24" t="str">
        <f>VLOOKUP(L2803,mês!A:B,2,0)</f>
        <v>Janeiro</v>
      </c>
      <c r="N2803" s="24" t="e">
        <f t="shared" si="183"/>
        <v>#VALUE!</v>
      </c>
    </row>
    <row r="2804" spans="10:14" ht="57" customHeight="1" x14ac:dyDescent="0.2">
      <c r="J2804" s="29">
        <f t="shared" si="180"/>
        <v>0</v>
      </c>
      <c r="K2804" s="29">
        <f t="shared" si="181"/>
        <v>0</v>
      </c>
      <c r="L2804" s="24">
        <f t="shared" si="182"/>
        <v>1</v>
      </c>
      <c r="M2804" s="24" t="str">
        <f>VLOOKUP(L2804,mês!A:B,2,0)</f>
        <v>Janeiro</v>
      </c>
      <c r="N2804" s="24" t="e">
        <f t="shared" si="183"/>
        <v>#VALUE!</v>
      </c>
    </row>
    <row r="2805" spans="10:14" ht="57" customHeight="1" x14ac:dyDescent="0.2">
      <c r="J2805" s="29">
        <f t="shared" si="180"/>
        <v>0</v>
      </c>
      <c r="K2805" s="29">
        <f t="shared" si="181"/>
        <v>0</v>
      </c>
      <c r="L2805" s="24">
        <f t="shared" si="182"/>
        <v>1</v>
      </c>
      <c r="M2805" s="24" t="str">
        <f>VLOOKUP(L2805,mês!A:B,2,0)</f>
        <v>Janeiro</v>
      </c>
      <c r="N2805" s="24" t="e">
        <f t="shared" si="183"/>
        <v>#VALUE!</v>
      </c>
    </row>
    <row r="2806" spans="10:14" ht="57" customHeight="1" x14ac:dyDescent="0.2">
      <c r="J2806" s="29">
        <f t="shared" si="180"/>
        <v>0</v>
      </c>
      <c r="K2806" s="29">
        <f t="shared" si="181"/>
        <v>0</v>
      </c>
      <c r="L2806" s="24">
        <f t="shared" si="182"/>
        <v>1</v>
      </c>
      <c r="M2806" s="24" t="str">
        <f>VLOOKUP(L2806,mês!A:B,2,0)</f>
        <v>Janeiro</v>
      </c>
      <c r="N2806" s="24" t="e">
        <f t="shared" si="183"/>
        <v>#VALUE!</v>
      </c>
    </row>
    <row r="2807" spans="10:14" ht="57" customHeight="1" x14ac:dyDescent="0.2">
      <c r="J2807" s="29">
        <f t="shared" si="180"/>
        <v>0</v>
      </c>
      <c r="K2807" s="29">
        <f t="shared" si="181"/>
        <v>0</v>
      </c>
      <c r="L2807" s="24">
        <f t="shared" si="182"/>
        <v>1</v>
      </c>
      <c r="M2807" s="24" t="str">
        <f>VLOOKUP(L2807,mês!A:B,2,0)</f>
        <v>Janeiro</v>
      </c>
      <c r="N2807" s="24" t="e">
        <f t="shared" si="183"/>
        <v>#VALUE!</v>
      </c>
    </row>
    <row r="2808" spans="10:14" ht="57" customHeight="1" x14ac:dyDescent="0.2">
      <c r="J2808" s="29">
        <f t="shared" si="180"/>
        <v>0</v>
      </c>
      <c r="K2808" s="29">
        <f t="shared" si="181"/>
        <v>0</v>
      </c>
      <c r="L2808" s="24">
        <f t="shared" si="182"/>
        <v>1</v>
      </c>
      <c r="M2808" s="24" t="str">
        <f>VLOOKUP(L2808,mês!A:B,2,0)</f>
        <v>Janeiro</v>
      </c>
      <c r="N2808" s="24" t="e">
        <f t="shared" si="183"/>
        <v>#VALUE!</v>
      </c>
    </row>
    <row r="2809" spans="10:14" ht="57" customHeight="1" x14ac:dyDescent="0.2">
      <c r="J2809" s="29">
        <f t="shared" si="180"/>
        <v>0</v>
      </c>
      <c r="K2809" s="29">
        <f t="shared" si="181"/>
        <v>0</v>
      </c>
      <c r="L2809" s="24">
        <f t="shared" si="182"/>
        <v>1</v>
      </c>
      <c r="M2809" s="24" t="str">
        <f>VLOOKUP(L2809,mês!A:B,2,0)</f>
        <v>Janeiro</v>
      </c>
      <c r="N2809" s="24" t="e">
        <f t="shared" si="183"/>
        <v>#VALUE!</v>
      </c>
    </row>
    <row r="2810" spans="10:14" ht="57" customHeight="1" x14ac:dyDescent="0.2">
      <c r="J2810" s="29">
        <f t="shared" si="180"/>
        <v>0</v>
      </c>
      <c r="K2810" s="29">
        <f t="shared" si="181"/>
        <v>0</v>
      </c>
      <c r="L2810" s="24">
        <f t="shared" si="182"/>
        <v>1</v>
      </c>
      <c r="M2810" s="24" t="str">
        <f>VLOOKUP(L2810,mês!A:B,2,0)</f>
        <v>Janeiro</v>
      </c>
      <c r="N2810" s="24" t="e">
        <f t="shared" si="183"/>
        <v>#VALUE!</v>
      </c>
    </row>
    <row r="2811" spans="10:14" ht="57" customHeight="1" x14ac:dyDescent="0.2">
      <c r="J2811" s="29">
        <f t="shared" si="180"/>
        <v>0</v>
      </c>
      <c r="K2811" s="29">
        <f t="shared" si="181"/>
        <v>0</v>
      </c>
      <c r="L2811" s="24">
        <f t="shared" si="182"/>
        <v>1</v>
      </c>
      <c r="M2811" s="24" t="str">
        <f>VLOOKUP(L2811,mês!A:B,2,0)</f>
        <v>Janeiro</v>
      </c>
      <c r="N2811" s="24" t="e">
        <f t="shared" si="183"/>
        <v>#VALUE!</v>
      </c>
    </row>
    <row r="2812" spans="10:14" ht="57" customHeight="1" x14ac:dyDescent="0.2">
      <c r="J2812" s="29">
        <f t="shared" si="180"/>
        <v>0</v>
      </c>
      <c r="K2812" s="29">
        <f t="shared" si="181"/>
        <v>0</v>
      </c>
      <c r="L2812" s="24">
        <f t="shared" si="182"/>
        <v>1</v>
      </c>
      <c r="M2812" s="24" t="str">
        <f>VLOOKUP(L2812,mês!A:B,2,0)</f>
        <v>Janeiro</v>
      </c>
      <c r="N2812" s="24" t="e">
        <f t="shared" si="183"/>
        <v>#VALUE!</v>
      </c>
    </row>
    <row r="2813" spans="10:14" ht="57" customHeight="1" x14ac:dyDescent="0.2">
      <c r="J2813" s="29">
        <f t="shared" si="180"/>
        <v>0</v>
      </c>
      <c r="K2813" s="29">
        <f t="shared" si="181"/>
        <v>0</v>
      </c>
      <c r="L2813" s="24">
        <f t="shared" si="182"/>
        <v>1</v>
      </c>
      <c r="M2813" s="24" t="str">
        <f>VLOOKUP(L2813,mês!A:B,2,0)</f>
        <v>Janeiro</v>
      </c>
      <c r="N2813" s="24" t="e">
        <f t="shared" si="183"/>
        <v>#VALUE!</v>
      </c>
    </row>
    <row r="2814" spans="10:14" ht="57" customHeight="1" x14ac:dyDescent="0.2">
      <c r="J2814" s="29">
        <f t="shared" si="180"/>
        <v>0</v>
      </c>
      <c r="K2814" s="29">
        <f t="shared" si="181"/>
        <v>0</v>
      </c>
      <c r="L2814" s="24">
        <f t="shared" si="182"/>
        <v>1</v>
      </c>
      <c r="M2814" s="24" t="str">
        <f>VLOOKUP(L2814,mês!A:B,2,0)</f>
        <v>Janeiro</v>
      </c>
      <c r="N2814" s="24" t="e">
        <f t="shared" si="183"/>
        <v>#VALUE!</v>
      </c>
    </row>
    <row r="2815" spans="10:14" ht="57" customHeight="1" x14ac:dyDescent="0.2">
      <c r="J2815" s="29">
        <f t="shared" si="180"/>
        <v>0</v>
      </c>
      <c r="K2815" s="29">
        <f t="shared" si="181"/>
        <v>0</v>
      </c>
      <c r="L2815" s="24">
        <f t="shared" si="182"/>
        <v>1</v>
      </c>
      <c r="M2815" s="24" t="str">
        <f>VLOOKUP(L2815,mês!A:B,2,0)</f>
        <v>Janeiro</v>
      </c>
      <c r="N2815" s="24" t="e">
        <f t="shared" si="183"/>
        <v>#VALUE!</v>
      </c>
    </row>
    <row r="2816" spans="10:14" ht="57" customHeight="1" x14ac:dyDescent="0.2">
      <c r="J2816" s="29">
        <f t="shared" si="180"/>
        <v>0</v>
      </c>
      <c r="K2816" s="29">
        <f t="shared" si="181"/>
        <v>0</v>
      </c>
      <c r="L2816" s="24">
        <f t="shared" si="182"/>
        <v>1</v>
      </c>
      <c r="M2816" s="24" t="str">
        <f>VLOOKUP(L2816,mês!A:B,2,0)</f>
        <v>Janeiro</v>
      </c>
      <c r="N2816" s="24" t="e">
        <f t="shared" si="183"/>
        <v>#VALUE!</v>
      </c>
    </row>
    <row r="2817" spans="10:14" ht="57" customHeight="1" x14ac:dyDescent="0.2">
      <c r="J2817" s="29">
        <f t="shared" si="180"/>
        <v>0</v>
      </c>
      <c r="K2817" s="29">
        <f t="shared" si="181"/>
        <v>0</v>
      </c>
      <c r="L2817" s="24">
        <f t="shared" si="182"/>
        <v>1</v>
      </c>
      <c r="M2817" s="24" t="str">
        <f>VLOOKUP(L2817,mês!A:B,2,0)</f>
        <v>Janeiro</v>
      </c>
      <c r="N2817" s="24" t="e">
        <f t="shared" si="183"/>
        <v>#VALUE!</v>
      </c>
    </row>
    <row r="2818" spans="10:14" ht="57" customHeight="1" x14ac:dyDescent="0.2">
      <c r="J2818" s="29">
        <f t="shared" si="180"/>
        <v>0</v>
      </c>
      <c r="K2818" s="29">
        <f t="shared" si="181"/>
        <v>0</v>
      </c>
      <c r="L2818" s="24">
        <f t="shared" si="182"/>
        <v>1</v>
      </c>
      <c r="M2818" s="24" t="str">
        <f>VLOOKUP(L2818,mês!A:B,2,0)</f>
        <v>Janeiro</v>
      </c>
      <c r="N2818" s="24" t="e">
        <f t="shared" si="183"/>
        <v>#VALUE!</v>
      </c>
    </row>
    <row r="2819" spans="10:14" ht="57" customHeight="1" x14ac:dyDescent="0.2">
      <c r="J2819" s="29">
        <f t="shared" si="180"/>
        <v>0</v>
      </c>
      <c r="K2819" s="29">
        <f t="shared" si="181"/>
        <v>0</v>
      </c>
      <c r="L2819" s="24">
        <f t="shared" si="182"/>
        <v>1</v>
      </c>
      <c r="M2819" s="24" t="str">
        <f>VLOOKUP(L2819,mês!A:B,2,0)</f>
        <v>Janeiro</v>
      </c>
      <c r="N2819" s="24" t="e">
        <f t="shared" si="183"/>
        <v>#VALUE!</v>
      </c>
    </row>
    <row r="2820" spans="10:14" ht="57" customHeight="1" x14ac:dyDescent="0.2">
      <c r="J2820" s="29">
        <f t="shared" si="180"/>
        <v>0</v>
      </c>
      <c r="K2820" s="29">
        <f t="shared" si="181"/>
        <v>0</v>
      </c>
      <c r="L2820" s="24">
        <f t="shared" si="182"/>
        <v>1</v>
      </c>
      <c r="M2820" s="24" t="str">
        <f>VLOOKUP(L2820,mês!A:B,2,0)</f>
        <v>Janeiro</v>
      </c>
      <c r="N2820" s="24" t="e">
        <f t="shared" si="183"/>
        <v>#VALUE!</v>
      </c>
    </row>
    <row r="2821" spans="10:14" ht="57" customHeight="1" x14ac:dyDescent="0.2">
      <c r="J2821" s="29">
        <f t="shared" si="180"/>
        <v>0</v>
      </c>
      <c r="K2821" s="29">
        <f t="shared" si="181"/>
        <v>0</v>
      </c>
      <c r="L2821" s="24">
        <f t="shared" si="182"/>
        <v>1</v>
      </c>
      <c r="M2821" s="24" t="str">
        <f>VLOOKUP(L2821,mês!A:B,2,0)</f>
        <v>Janeiro</v>
      </c>
      <c r="N2821" s="24" t="e">
        <f t="shared" si="183"/>
        <v>#VALUE!</v>
      </c>
    </row>
    <row r="2822" spans="10:14" ht="57" customHeight="1" x14ac:dyDescent="0.2">
      <c r="J2822" s="29">
        <f t="shared" si="180"/>
        <v>0</v>
      </c>
      <c r="K2822" s="29">
        <f t="shared" si="181"/>
        <v>0</v>
      </c>
      <c r="L2822" s="24">
        <f t="shared" si="182"/>
        <v>1</v>
      </c>
      <c r="M2822" s="24" t="str">
        <f>VLOOKUP(L2822,mês!A:B,2,0)</f>
        <v>Janeiro</v>
      </c>
      <c r="N2822" s="24" t="e">
        <f t="shared" si="183"/>
        <v>#VALUE!</v>
      </c>
    </row>
    <row r="2823" spans="10:14" ht="57" customHeight="1" x14ac:dyDescent="0.2">
      <c r="J2823" s="29">
        <f t="shared" si="180"/>
        <v>0</v>
      </c>
      <c r="K2823" s="29">
        <f t="shared" si="181"/>
        <v>0</v>
      </c>
      <c r="L2823" s="24">
        <f t="shared" si="182"/>
        <v>1</v>
      </c>
      <c r="M2823" s="24" t="str">
        <f>VLOOKUP(L2823,mês!A:B,2,0)</f>
        <v>Janeiro</v>
      </c>
      <c r="N2823" s="24" t="e">
        <f t="shared" si="183"/>
        <v>#VALUE!</v>
      </c>
    </row>
    <row r="2824" spans="10:14" ht="57" customHeight="1" x14ac:dyDescent="0.2">
      <c r="J2824" s="29">
        <f t="shared" si="180"/>
        <v>0</v>
      </c>
      <c r="K2824" s="29">
        <f t="shared" si="181"/>
        <v>0</v>
      </c>
      <c r="L2824" s="24">
        <f t="shared" si="182"/>
        <v>1</v>
      </c>
      <c r="M2824" s="24" t="str">
        <f>VLOOKUP(L2824,mês!A:B,2,0)</f>
        <v>Janeiro</v>
      </c>
      <c r="N2824" s="24" t="e">
        <f t="shared" si="183"/>
        <v>#VALUE!</v>
      </c>
    </row>
    <row r="2825" spans="10:14" ht="57" customHeight="1" x14ac:dyDescent="0.2">
      <c r="J2825" s="29">
        <f t="shared" si="180"/>
        <v>0</v>
      </c>
      <c r="K2825" s="29">
        <f t="shared" si="181"/>
        <v>0</v>
      </c>
      <c r="L2825" s="24">
        <f t="shared" si="182"/>
        <v>1</v>
      </c>
      <c r="M2825" s="24" t="str">
        <f>VLOOKUP(L2825,mês!A:B,2,0)</f>
        <v>Janeiro</v>
      </c>
      <c r="N2825" s="24" t="e">
        <f t="shared" si="183"/>
        <v>#VALUE!</v>
      </c>
    </row>
    <row r="2826" spans="10:14" ht="57" customHeight="1" x14ac:dyDescent="0.2">
      <c r="J2826" s="29">
        <f t="shared" si="180"/>
        <v>0</v>
      </c>
      <c r="K2826" s="29">
        <f t="shared" si="181"/>
        <v>0</v>
      </c>
      <c r="L2826" s="24">
        <f t="shared" si="182"/>
        <v>1</v>
      </c>
      <c r="M2826" s="24" t="str">
        <f>VLOOKUP(L2826,mês!A:B,2,0)</f>
        <v>Janeiro</v>
      </c>
      <c r="N2826" s="24" t="e">
        <f t="shared" si="183"/>
        <v>#VALUE!</v>
      </c>
    </row>
    <row r="2827" spans="10:14" ht="57" customHeight="1" x14ac:dyDescent="0.2">
      <c r="J2827" s="29">
        <f t="shared" si="180"/>
        <v>0</v>
      </c>
      <c r="K2827" s="29">
        <f t="shared" si="181"/>
        <v>0</v>
      </c>
      <c r="L2827" s="24">
        <f t="shared" si="182"/>
        <v>1</v>
      </c>
      <c r="M2827" s="24" t="str">
        <f>VLOOKUP(L2827,mês!A:B,2,0)</f>
        <v>Janeiro</v>
      </c>
      <c r="N2827" s="24" t="e">
        <f t="shared" si="183"/>
        <v>#VALUE!</v>
      </c>
    </row>
    <row r="2828" spans="10:14" ht="57" customHeight="1" x14ac:dyDescent="0.2">
      <c r="J2828" s="29">
        <f t="shared" si="180"/>
        <v>0</v>
      </c>
      <c r="K2828" s="29">
        <f t="shared" si="181"/>
        <v>0</v>
      </c>
      <c r="L2828" s="24">
        <f t="shared" si="182"/>
        <v>1</v>
      </c>
      <c r="M2828" s="24" t="str">
        <f>VLOOKUP(L2828,mês!A:B,2,0)</f>
        <v>Janeiro</v>
      </c>
      <c r="N2828" s="24" t="e">
        <f t="shared" si="183"/>
        <v>#VALUE!</v>
      </c>
    </row>
    <row r="2829" spans="10:14" ht="57" customHeight="1" x14ac:dyDescent="0.2">
      <c r="J2829" s="29">
        <f t="shared" si="180"/>
        <v>0</v>
      </c>
      <c r="K2829" s="29">
        <f t="shared" si="181"/>
        <v>0</v>
      </c>
      <c r="L2829" s="24">
        <f t="shared" si="182"/>
        <v>1</v>
      </c>
      <c r="M2829" s="24" t="str">
        <f>VLOOKUP(L2829,mês!A:B,2,0)</f>
        <v>Janeiro</v>
      </c>
      <c r="N2829" s="24" t="e">
        <f t="shared" si="183"/>
        <v>#VALUE!</v>
      </c>
    </row>
    <row r="2830" spans="10:14" ht="57" customHeight="1" x14ac:dyDescent="0.2">
      <c r="J2830" s="29">
        <f t="shared" si="180"/>
        <v>0</v>
      </c>
      <c r="K2830" s="29">
        <f t="shared" si="181"/>
        <v>0</v>
      </c>
      <c r="L2830" s="24">
        <f t="shared" si="182"/>
        <v>1</v>
      </c>
      <c r="M2830" s="24" t="str">
        <f>VLOOKUP(L2830,mês!A:B,2,0)</f>
        <v>Janeiro</v>
      </c>
      <c r="N2830" s="24" t="e">
        <f t="shared" si="183"/>
        <v>#VALUE!</v>
      </c>
    </row>
    <row r="2831" spans="10:14" ht="57" customHeight="1" x14ac:dyDescent="0.2">
      <c r="J2831" s="29">
        <f t="shared" si="180"/>
        <v>0</v>
      </c>
      <c r="K2831" s="29">
        <f t="shared" si="181"/>
        <v>0</v>
      </c>
      <c r="L2831" s="24">
        <f t="shared" si="182"/>
        <v>1</v>
      </c>
      <c r="M2831" s="24" t="str">
        <f>VLOOKUP(L2831,mês!A:B,2,0)</f>
        <v>Janeiro</v>
      </c>
      <c r="N2831" s="24" t="e">
        <f t="shared" si="183"/>
        <v>#VALUE!</v>
      </c>
    </row>
    <row r="2832" spans="10:14" ht="57" customHeight="1" x14ac:dyDescent="0.2">
      <c r="J2832" s="29">
        <f t="shared" si="180"/>
        <v>0</v>
      </c>
      <c r="K2832" s="29">
        <f t="shared" si="181"/>
        <v>0</v>
      </c>
      <c r="L2832" s="24">
        <f t="shared" si="182"/>
        <v>1</v>
      </c>
      <c r="M2832" s="24" t="str">
        <f>VLOOKUP(L2832,mês!A:B,2,0)</f>
        <v>Janeiro</v>
      </c>
      <c r="N2832" s="24" t="e">
        <f t="shared" si="183"/>
        <v>#VALUE!</v>
      </c>
    </row>
    <row r="2833" spans="10:14" ht="57" customHeight="1" x14ac:dyDescent="0.2">
      <c r="J2833" s="29">
        <f t="shared" si="180"/>
        <v>0</v>
      </c>
      <c r="K2833" s="29">
        <f t="shared" si="181"/>
        <v>0</v>
      </c>
      <c r="L2833" s="24">
        <f t="shared" si="182"/>
        <v>1</v>
      </c>
      <c r="M2833" s="24" t="str">
        <f>VLOOKUP(L2833,mês!A:B,2,0)</f>
        <v>Janeiro</v>
      </c>
      <c r="N2833" s="24" t="e">
        <f t="shared" si="183"/>
        <v>#VALUE!</v>
      </c>
    </row>
    <row r="2834" spans="10:14" ht="57" customHeight="1" x14ac:dyDescent="0.2">
      <c r="J2834" s="29">
        <f t="shared" si="180"/>
        <v>0</v>
      </c>
      <c r="K2834" s="29">
        <f t="shared" si="181"/>
        <v>0</v>
      </c>
      <c r="L2834" s="24">
        <f t="shared" si="182"/>
        <v>1</v>
      </c>
      <c r="M2834" s="24" t="str">
        <f>VLOOKUP(L2834,mês!A:B,2,0)</f>
        <v>Janeiro</v>
      </c>
      <c r="N2834" s="24" t="e">
        <f t="shared" si="183"/>
        <v>#VALUE!</v>
      </c>
    </row>
    <row r="2835" spans="10:14" ht="57" customHeight="1" x14ac:dyDescent="0.2">
      <c r="J2835" s="29">
        <f t="shared" si="180"/>
        <v>0</v>
      </c>
      <c r="K2835" s="29">
        <f t="shared" si="181"/>
        <v>0</v>
      </c>
      <c r="L2835" s="24">
        <f t="shared" si="182"/>
        <v>1</v>
      </c>
      <c r="M2835" s="24" t="str">
        <f>VLOOKUP(L2835,mês!A:B,2,0)</f>
        <v>Janeiro</v>
      </c>
      <c r="N2835" s="24" t="e">
        <f t="shared" si="183"/>
        <v>#VALUE!</v>
      </c>
    </row>
    <row r="2836" spans="10:14" ht="57" customHeight="1" x14ac:dyDescent="0.2">
      <c r="J2836" s="29">
        <f t="shared" si="180"/>
        <v>0</v>
      </c>
      <c r="K2836" s="29">
        <f t="shared" si="181"/>
        <v>0</v>
      </c>
      <c r="L2836" s="24">
        <f t="shared" si="182"/>
        <v>1</v>
      </c>
      <c r="M2836" s="24" t="str">
        <f>VLOOKUP(L2836,mês!A:B,2,0)</f>
        <v>Janeiro</v>
      </c>
      <c r="N2836" s="24" t="e">
        <f t="shared" si="183"/>
        <v>#VALUE!</v>
      </c>
    </row>
    <row r="2837" spans="10:14" ht="57" customHeight="1" x14ac:dyDescent="0.2">
      <c r="J2837" s="29">
        <f t="shared" si="180"/>
        <v>0</v>
      </c>
      <c r="K2837" s="29">
        <f t="shared" si="181"/>
        <v>0</v>
      </c>
      <c r="L2837" s="24">
        <f t="shared" si="182"/>
        <v>1</v>
      </c>
      <c r="M2837" s="24" t="str">
        <f>VLOOKUP(L2837,mês!A:B,2,0)</f>
        <v>Janeiro</v>
      </c>
      <c r="N2837" s="24" t="e">
        <f t="shared" si="183"/>
        <v>#VALUE!</v>
      </c>
    </row>
    <row r="2838" spans="10:14" ht="57" customHeight="1" x14ac:dyDescent="0.2">
      <c r="J2838" s="29">
        <f t="shared" si="180"/>
        <v>0</v>
      </c>
      <c r="K2838" s="29">
        <f t="shared" si="181"/>
        <v>0</v>
      </c>
      <c r="L2838" s="24">
        <f t="shared" si="182"/>
        <v>1</v>
      </c>
      <c r="M2838" s="24" t="str">
        <f>VLOOKUP(L2838,mês!A:B,2,0)</f>
        <v>Janeiro</v>
      </c>
      <c r="N2838" s="24" t="e">
        <f t="shared" si="183"/>
        <v>#VALUE!</v>
      </c>
    </row>
    <row r="2839" spans="10:14" ht="57" customHeight="1" x14ac:dyDescent="0.2">
      <c r="J2839" s="29">
        <f t="shared" si="180"/>
        <v>0</v>
      </c>
      <c r="K2839" s="29">
        <f t="shared" si="181"/>
        <v>0</v>
      </c>
      <c r="L2839" s="24">
        <f t="shared" si="182"/>
        <v>1</v>
      </c>
      <c r="M2839" s="24" t="str">
        <f>VLOOKUP(L2839,mês!A:B,2,0)</f>
        <v>Janeiro</v>
      </c>
      <c r="N2839" s="24" t="e">
        <f t="shared" si="183"/>
        <v>#VALUE!</v>
      </c>
    </row>
    <row r="2840" spans="10:14" ht="57" customHeight="1" x14ac:dyDescent="0.2">
      <c r="J2840" s="29">
        <f t="shared" si="180"/>
        <v>0</v>
      </c>
      <c r="K2840" s="29">
        <f t="shared" si="181"/>
        <v>0</v>
      </c>
      <c r="L2840" s="24">
        <f t="shared" si="182"/>
        <v>1</v>
      </c>
      <c r="M2840" s="24" t="str">
        <f>VLOOKUP(L2840,mês!A:B,2,0)</f>
        <v>Janeiro</v>
      </c>
      <c r="N2840" s="24" t="e">
        <f t="shared" si="183"/>
        <v>#VALUE!</v>
      </c>
    </row>
    <row r="2841" spans="10:14" ht="57" customHeight="1" x14ac:dyDescent="0.2">
      <c r="J2841" s="29">
        <f t="shared" si="180"/>
        <v>0</v>
      </c>
      <c r="K2841" s="29">
        <f t="shared" si="181"/>
        <v>0</v>
      </c>
      <c r="L2841" s="24">
        <f t="shared" si="182"/>
        <v>1</v>
      </c>
      <c r="M2841" s="24" t="str">
        <f>VLOOKUP(L2841,mês!A:B,2,0)</f>
        <v>Janeiro</v>
      </c>
      <c r="N2841" s="24" t="e">
        <f t="shared" si="183"/>
        <v>#VALUE!</v>
      </c>
    </row>
    <row r="2842" spans="10:14" ht="57" customHeight="1" x14ac:dyDescent="0.2">
      <c r="J2842" s="29">
        <f t="shared" si="180"/>
        <v>0</v>
      </c>
      <c r="K2842" s="29">
        <f t="shared" si="181"/>
        <v>0</v>
      </c>
      <c r="L2842" s="24">
        <f t="shared" si="182"/>
        <v>1</v>
      </c>
      <c r="M2842" s="24" t="str">
        <f>VLOOKUP(L2842,mês!A:B,2,0)</f>
        <v>Janeiro</v>
      </c>
      <c r="N2842" s="24" t="e">
        <f t="shared" si="183"/>
        <v>#VALUE!</v>
      </c>
    </row>
    <row r="2843" spans="10:14" ht="57" customHeight="1" x14ac:dyDescent="0.2">
      <c r="J2843" s="29">
        <f t="shared" si="180"/>
        <v>0</v>
      </c>
      <c r="K2843" s="29">
        <f t="shared" si="181"/>
        <v>0</v>
      </c>
      <c r="L2843" s="24">
        <f t="shared" si="182"/>
        <v>1</v>
      </c>
      <c r="M2843" s="24" t="str">
        <f>VLOOKUP(L2843,mês!A:B,2,0)</f>
        <v>Janeiro</v>
      </c>
      <c r="N2843" s="24" t="e">
        <f t="shared" si="183"/>
        <v>#VALUE!</v>
      </c>
    </row>
    <row r="2844" spans="10:14" ht="57" customHeight="1" x14ac:dyDescent="0.2">
      <c r="J2844" s="29">
        <f t="shared" si="180"/>
        <v>0</v>
      </c>
      <c r="K2844" s="29">
        <f t="shared" si="181"/>
        <v>0</v>
      </c>
      <c r="L2844" s="24">
        <f t="shared" si="182"/>
        <v>1</v>
      </c>
      <c r="M2844" s="24" t="str">
        <f>VLOOKUP(L2844,mês!A:B,2,0)</f>
        <v>Janeiro</v>
      </c>
      <c r="N2844" s="24" t="e">
        <f t="shared" si="183"/>
        <v>#VALUE!</v>
      </c>
    </row>
    <row r="2845" spans="10:14" ht="57" customHeight="1" x14ac:dyDescent="0.2">
      <c r="J2845" s="29">
        <f t="shared" si="180"/>
        <v>0</v>
      </c>
      <c r="K2845" s="29">
        <f t="shared" si="181"/>
        <v>0</v>
      </c>
      <c r="L2845" s="24">
        <f t="shared" si="182"/>
        <v>1</v>
      </c>
      <c r="M2845" s="24" t="str">
        <f>VLOOKUP(L2845,mês!A:B,2,0)</f>
        <v>Janeiro</v>
      </c>
      <c r="N2845" s="24" t="e">
        <f t="shared" si="183"/>
        <v>#VALUE!</v>
      </c>
    </row>
    <row r="2846" spans="10:14" ht="57" customHeight="1" x14ac:dyDescent="0.2">
      <c r="J2846" s="29">
        <f t="shared" si="180"/>
        <v>0</v>
      </c>
      <c r="K2846" s="29">
        <f t="shared" si="181"/>
        <v>0</v>
      </c>
      <c r="L2846" s="24">
        <f t="shared" si="182"/>
        <v>1</v>
      </c>
      <c r="M2846" s="24" t="str">
        <f>VLOOKUP(L2846,mês!A:B,2,0)</f>
        <v>Janeiro</v>
      </c>
      <c r="N2846" s="24" t="e">
        <f t="shared" si="183"/>
        <v>#VALUE!</v>
      </c>
    </row>
    <row r="2847" spans="10:14" ht="57" customHeight="1" x14ac:dyDescent="0.2">
      <c r="J2847" s="29">
        <f t="shared" si="180"/>
        <v>0</v>
      </c>
      <c r="K2847" s="29">
        <f t="shared" si="181"/>
        <v>0</v>
      </c>
      <c r="L2847" s="24">
        <f t="shared" si="182"/>
        <v>1</v>
      </c>
      <c r="M2847" s="24" t="str">
        <f>VLOOKUP(L2847,mês!A:B,2,0)</f>
        <v>Janeiro</v>
      </c>
      <c r="N2847" s="24" t="e">
        <f t="shared" si="183"/>
        <v>#VALUE!</v>
      </c>
    </row>
    <row r="2848" spans="10:14" ht="57" customHeight="1" x14ac:dyDescent="0.2">
      <c r="J2848" s="29">
        <f t="shared" si="180"/>
        <v>0</v>
      </c>
      <c r="K2848" s="29">
        <f t="shared" si="181"/>
        <v>0</v>
      </c>
      <c r="L2848" s="24">
        <f t="shared" si="182"/>
        <v>1</v>
      </c>
      <c r="M2848" s="24" t="str">
        <f>VLOOKUP(L2848,mês!A:B,2,0)</f>
        <v>Janeiro</v>
      </c>
      <c r="N2848" s="24" t="e">
        <f t="shared" si="183"/>
        <v>#VALUE!</v>
      </c>
    </row>
    <row r="2849" spans="10:14" ht="57" customHeight="1" x14ac:dyDescent="0.2">
      <c r="J2849" s="29">
        <f t="shared" si="180"/>
        <v>0</v>
      </c>
      <c r="K2849" s="29">
        <f t="shared" si="181"/>
        <v>0</v>
      </c>
      <c r="L2849" s="24">
        <f t="shared" si="182"/>
        <v>1</v>
      </c>
      <c r="M2849" s="24" t="str">
        <f>VLOOKUP(L2849,mês!A:B,2,0)</f>
        <v>Janeiro</v>
      </c>
      <c r="N2849" s="24" t="e">
        <f t="shared" si="183"/>
        <v>#VALUE!</v>
      </c>
    </row>
    <row r="2850" spans="10:14" ht="57" customHeight="1" x14ac:dyDescent="0.2">
      <c r="J2850" s="29">
        <f t="shared" si="180"/>
        <v>0</v>
      </c>
      <c r="K2850" s="29">
        <f t="shared" si="181"/>
        <v>0</v>
      </c>
      <c r="L2850" s="24">
        <f t="shared" si="182"/>
        <v>1</v>
      </c>
      <c r="M2850" s="24" t="str">
        <f>VLOOKUP(L2850,mês!A:B,2,0)</f>
        <v>Janeiro</v>
      </c>
      <c r="N2850" s="24" t="e">
        <f t="shared" si="183"/>
        <v>#VALUE!</v>
      </c>
    </row>
    <row r="2851" spans="10:14" ht="57" customHeight="1" x14ac:dyDescent="0.2">
      <c r="J2851" s="29">
        <f t="shared" si="180"/>
        <v>0</v>
      </c>
      <c r="K2851" s="29">
        <f t="shared" si="181"/>
        <v>0</v>
      </c>
      <c r="L2851" s="24">
        <f t="shared" si="182"/>
        <v>1</v>
      </c>
      <c r="M2851" s="24" t="str">
        <f>VLOOKUP(L2851,mês!A:B,2,0)</f>
        <v>Janeiro</v>
      </c>
      <c r="N2851" s="24" t="e">
        <f t="shared" si="183"/>
        <v>#VALUE!</v>
      </c>
    </row>
    <row r="2852" spans="10:14" ht="57" customHeight="1" x14ac:dyDescent="0.2">
      <c r="J2852" s="29">
        <f t="shared" si="180"/>
        <v>0</v>
      </c>
      <c r="K2852" s="29">
        <f t="shared" si="181"/>
        <v>0</v>
      </c>
      <c r="L2852" s="24">
        <f t="shared" si="182"/>
        <v>1</v>
      </c>
      <c r="M2852" s="24" t="str">
        <f>VLOOKUP(L2852,mês!A:B,2,0)</f>
        <v>Janeiro</v>
      </c>
      <c r="N2852" s="24" t="e">
        <f t="shared" si="183"/>
        <v>#VALUE!</v>
      </c>
    </row>
    <row r="2853" spans="10:14" ht="57" customHeight="1" x14ac:dyDescent="0.2">
      <c r="J2853" s="29">
        <f t="shared" si="180"/>
        <v>0</v>
      </c>
      <c r="K2853" s="29">
        <f t="shared" si="181"/>
        <v>0</v>
      </c>
      <c r="L2853" s="24">
        <f t="shared" si="182"/>
        <v>1</v>
      </c>
      <c r="M2853" s="24" t="str">
        <f>VLOOKUP(L2853,mês!A:B,2,0)</f>
        <v>Janeiro</v>
      </c>
      <c r="N2853" s="24" t="e">
        <f t="shared" si="183"/>
        <v>#VALUE!</v>
      </c>
    </row>
    <row r="2854" spans="10:14" ht="57" customHeight="1" x14ac:dyDescent="0.2">
      <c r="J2854" s="29">
        <f t="shared" si="180"/>
        <v>0</v>
      </c>
      <c r="K2854" s="29">
        <f t="shared" si="181"/>
        <v>0</v>
      </c>
      <c r="L2854" s="24">
        <f t="shared" si="182"/>
        <v>1</v>
      </c>
      <c r="M2854" s="24" t="str">
        <f>VLOOKUP(L2854,mês!A:B,2,0)</f>
        <v>Janeiro</v>
      </c>
      <c r="N2854" s="24" t="e">
        <f t="shared" si="183"/>
        <v>#VALUE!</v>
      </c>
    </row>
    <row r="2855" spans="10:14" ht="57" customHeight="1" x14ac:dyDescent="0.2">
      <c r="J2855" s="29">
        <f t="shared" si="180"/>
        <v>0</v>
      </c>
      <c r="K2855" s="29">
        <f t="shared" si="181"/>
        <v>0</v>
      </c>
      <c r="L2855" s="24">
        <f t="shared" si="182"/>
        <v>1</v>
      </c>
      <c r="M2855" s="24" t="str">
        <f>VLOOKUP(L2855,mês!A:B,2,0)</f>
        <v>Janeiro</v>
      </c>
      <c r="N2855" s="24" t="e">
        <f t="shared" si="183"/>
        <v>#VALUE!</v>
      </c>
    </row>
    <row r="2856" spans="10:14" ht="57" customHeight="1" x14ac:dyDescent="0.2">
      <c r="J2856" s="29">
        <f t="shared" ref="J2856:J2905" si="184">IF(G2856="Não",0,H2856)</f>
        <v>0</v>
      </c>
      <c r="K2856" s="29">
        <f t="shared" ref="K2856:K2905" si="185">IF(G2856="Não",H2856,0)</f>
        <v>0</v>
      </c>
      <c r="L2856" s="24">
        <f t="shared" ref="L2856:L2905" si="186">MONTH(B2856)</f>
        <v>1</v>
      </c>
      <c r="M2856" s="24" t="str">
        <f>VLOOKUP(L2856,mês!A:B,2,0)</f>
        <v>Janeiro</v>
      </c>
      <c r="N2856" s="24" t="e">
        <f t="shared" ref="N2856:N2905" si="187">LEFT(A2856,SEARCH("-",A2856)-1)</f>
        <v>#VALUE!</v>
      </c>
    </row>
    <row r="2857" spans="10:14" ht="57" customHeight="1" x14ac:dyDescent="0.2">
      <c r="J2857" s="29">
        <f t="shared" si="184"/>
        <v>0</v>
      </c>
      <c r="K2857" s="29">
        <f t="shared" si="185"/>
        <v>0</v>
      </c>
      <c r="L2857" s="24">
        <f t="shared" si="186"/>
        <v>1</v>
      </c>
      <c r="M2857" s="24" t="str">
        <f>VLOOKUP(L2857,mês!A:B,2,0)</f>
        <v>Janeiro</v>
      </c>
      <c r="N2857" s="24" t="e">
        <f t="shared" si="187"/>
        <v>#VALUE!</v>
      </c>
    </row>
    <row r="2858" spans="10:14" ht="57" customHeight="1" x14ac:dyDescent="0.2">
      <c r="J2858" s="29">
        <f t="shared" si="184"/>
        <v>0</v>
      </c>
      <c r="K2858" s="29">
        <f t="shared" si="185"/>
        <v>0</v>
      </c>
      <c r="L2858" s="24">
        <f t="shared" si="186"/>
        <v>1</v>
      </c>
      <c r="M2858" s="24" t="str">
        <f>VLOOKUP(L2858,mês!A:B,2,0)</f>
        <v>Janeiro</v>
      </c>
      <c r="N2858" s="24" t="e">
        <f t="shared" si="187"/>
        <v>#VALUE!</v>
      </c>
    </row>
    <row r="2859" spans="10:14" ht="57" customHeight="1" x14ac:dyDescent="0.2">
      <c r="J2859" s="29">
        <f t="shared" si="184"/>
        <v>0</v>
      </c>
      <c r="K2859" s="29">
        <f t="shared" si="185"/>
        <v>0</v>
      </c>
      <c r="L2859" s="24">
        <f t="shared" si="186"/>
        <v>1</v>
      </c>
      <c r="M2859" s="24" t="str">
        <f>VLOOKUP(L2859,mês!A:B,2,0)</f>
        <v>Janeiro</v>
      </c>
      <c r="N2859" s="24" t="e">
        <f t="shared" si="187"/>
        <v>#VALUE!</v>
      </c>
    </row>
    <row r="2860" spans="10:14" ht="57" customHeight="1" x14ac:dyDescent="0.2">
      <c r="J2860" s="29">
        <f t="shared" si="184"/>
        <v>0</v>
      </c>
      <c r="K2860" s="29">
        <f t="shared" si="185"/>
        <v>0</v>
      </c>
      <c r="L2860" s="24">
        <f t="shared" si="186"/>
        <v>1</v>
      </c>
      <c r="M2860" s="24" t="str">
        <f>VLOOKUP(L2860,mês!A:B,2,0)</f>
        <v>Janeiro</v>
      </c>
      <c r="N2860" s="24" t="e">
        <f t="shared" si="187"/>
        <v>#VALUE!</v>
      </c>
    </row>
    <row r="2861" spans="10:14" ht="57" customHeight="1" x14ac:dyDescent="0.2">
      <c r="J2861" s="29">
        <f t="shared" si="184"/>
        <v>0</v>
      </c>
      <c r="K2861" s="29">
        <f t="shared" si="185"/>
        <v>0</v>
      </c>
      <c r="L2861" s="24">
        <f t="shared" si="186"/>
        <v>1</v>
      </c>
      <c r="M2861" s="24" t="str">
        <f>VLOOKUP(L2861,mês!A:B,2,0)</f>
        <v>Janeiro</v>
      </c>
      <c r="N2861" s="24" t="e">
        <f t="shared" si="187"/>
        <v>#VALUE!</v>
      </c>
    </row>
    <row r="2862" spans="10:14" ht="57" customHeight="1" x14ac:dyDescent="0.2">
      <c r="J2862" s="29">
        <f t="shared" si="184"/>
        <v>0</v>
      </c>
      <c r="K2862" s="29">
        <f t="shared" si="185"/>
        <v>0</v>
      </c>
      <c r="L2862" s="24">
        <f t="shared" si="186"/>
        <v>1</v>
      </c>
      <c r="M2862" s="24" t="str">
        <f>VLOOKUP(L2862,mês!A:B,2,0)</f>
        <v>Janeiro</v>
      </c>
      <c r="N2862" s="24" t="e">
        <f t="shared" si="187"/>
        <v>#VALUE!</v>
      </c>
    </row>
    <row r="2863" spans="10:14" ht="57" customHeight="1" x14ac:dyDescent="0.2">
      <c r="J2863" s="29">
        <f t="shared" si="184"/>
        <v>0</v>
      </c>
      <c r="K2863" s="29">
        <f t="shared" si="185"/>
        <v>0</v>
      </c>
      <c r="L2863" s="24">
        <f t="shared" si="186"/>
        <v>1</v>
      </c>
      <c r="M2863" s="24" t="str">
        <f>VLOOKUP(L2863,mês!A:B,2,0)</f>
        <v>Janeiro</v>
      </c>
      <c r="N2863" s="24" t="e">
        <f t="shared" si="187"/>
        <v>#VALUE!</v>
      </c>
    </row>
    <row r="2864" spans="10:14" ht="57" customHeight="1" x14ac:dyDescent="0.2">
      <c r="J2864" s="29">
        <f t="shared" si="184"/>
        <v>0</v>
      </c>
      <c r="K2864" s="29">
        <f t="shared" si="185"/>
        <v>0</v>
      </c>
      <c r="L2864" s="24">
        <f t="shared" si="186"/>
        <v>1</v>
      </c>
      <c r="M2864" s="24" t="str">
        <f>VLOOKUP(L2864,mês!A:B,2,0)</f>
        <v>Janeiro</v>
      </c>
      <c r="N2864" s="24" t="e">
        <f t="shared" si="187"/>
        <v>#VALUE!</v>
      </c>
    </row>
    <row r="2865" spans="10:14" ht="57" customHeight="1" x14ac:dyDescent="0.2">
      <c r="J2865" s="29">
        <f t="shared" si="184"/>
        <v>0</v>
      </c>
      <c r="K2865" s="29">
        <f t="shared" si="185"/>
        <v>0</v>
      </c>
      <c r="L2865" s="24">
        <f t="shared" si="186"/>
        <v>1</v>
      </c>
      <c r="M2865" s="24" t="str">
        <f>VLOOKUP(L2865,mês!A:B,2,0)</f>
        <v>Janeiro</v>
      </c>
      <c r="N2865" s="24" t="e">
        <f t="shared" si="187"/>
        <v>#VALUE!</v>
      </c>
    </row>
    <row r="2866" spans="10:14" ht="57" customHeight="1" x14ac:dyDescent="0.2">
      <c r="J2866" s="29">
        <f t="shared" si="184"/>
        <v>0</v>
      </c>
      <c r="K2866" s="29">
        <f t="shared" si="185"/>
        <v>0</v>
      </c>
      <c r="L2866" s="24">
        <f t="shared" si="186"/>
        <v>1</v>
      </c>
      <c r="M2866" s="24" t="str">
        <f>VLOOKUP(L2866,mês!A:B,2,0)</f>
        <v>Janeiro</v>
      </c>
      <c r="N2866" s="24" t="e">
        <f t="shared" si="187"/>
        <v>#VALUE!</v>
      </c>
    </row>
    <row r="2867" spans="10:14" ht="57" customHeight="1" x14ac:dyDescent="0.2">
      <c r="J2867" s="29">
        <f t="shared" si="184"/>
        <v>0</v>
      </c>
      <c r="K2867" s="29">
        <f t="shared" si="185"/>
        <v>0</v>
      </c>
      <c r="L2867" s="24">
        <f t="shared" si="186"/>
        <v>1</v>
      </c>
      <c r="M2867" s="24" t="str">
        <f>VLOOKUP(L2867,mês!A:B,2,0)</f>
        <v>Janeiro</v>
      </c>
      <c r="N2867" s="24" t="e">
        <f t="shared" si="187"/>
        <v>#VALUE!</v>
      </c>
    </row>
    <row r="2868" spans="10:14" ht="57" customHeight="1" x14ac:dyDescent="0.2">
      <c r="J2868" s="29">
        <f t="shared" si="184"/>
        <v>0</v>
      </c>
      <c r="K2868" s="29">
        <f t="shared" si="185"/>
        <v>0</v>
      </c>
      <c r="L2868" s="24">
        <f t="shared" si="186"/>
        <v>1</v>
      </c>
      <c r="M2868" s="24" t="str">
        <f>VLOOKUP(L2868,mês!A:B,2,0)</f>
        <v>Janeiro</v>
      </c>
      <c r="N2868" s="24" t="e">
        <f t="shared" si="187"/>
        <v>#VALUE!</v>
      </c>
    </row>
    <row r="2869" spans="10:14" ht="57" customHeight="1" x14ac:dyDescent="0.2">
      <c r="J2869" s="29">
        <f t="shared" si="184"/>
        <v>0</v>
      </c>
      <c r="K2869" s="29">
        <f t="shared" si="185"/>
        <v>0</v>
      </c>
      <c r="L2869" s="24">
        <f t="shared" si="186"/>
        <v>1</v>
      </c>
      <c r="M2869" s="24" t="str">
        <f>VLOOKUP(L2869,mês!A:B,2,0)</f>
        <v>Janeiro</v>
      </c>
      <c r="N2869" s="24" t="e">
        <f t="shared" si="187"/>
        <v>#VALUE!</v>
      </c>
    </row>
    <row r="2870" spans="10:14" ht="57" customHeight="1" x14ac:dyDescent="0.2">
      <c r="J2870" s="29">
        <f t="shared" si="184"/>
        <v>0</v>
      </c>
      <c r="K2870" s="29">
        <f t="shared" si="185"/>
        <v>0</v>
      </c>
      <c r="L2870" s="24">
        <f t="shared" si="186"/>
        <v>1</v>
      </c>
      <c r="M2870" s="24" t="str">
        <f>VLOOKUP(L2870,mês!A:B,2,0)</f>
        <v>Janeiro</v>
      </c>
      <c r="N2870" s="24" t="e">
        <f t="shared" si="187"/>
        <v>#VALUE!</v>
      </c>
    </row>
    <row r="2871" spans="10:14" ht="57" customHeight="1" x14ac:dyDescent="0.2">
      <c r="J2871" s="29">
        <f t="shared" si="184"/>
        <v>0</v>
      </c>
      <c r="K2871" s="29">
        <f t="shared" si="185"/>
        <v>0</v>
      </c>
      <c r="L2871" s="24">
        <f t="shared" si="186"/>
        <v>1</v>
      </c>
      <c r="M2871" s="24" t="str">
        <f>VLOOKUP(L2871,mês!A:B,2,0)</f>
        <v>Janeiro</v>
      </c>
      <c r="N2871" s="24" t="e">
        <f t="shared" si="187"/>
        <v>#VALUE!</v>
      </c>
    </row>
    <row r="2872" spans="10:14" ht="57" customHeight="1" x14ac:dyDescent="0.2">
      <c r="J2872" s="29">
        <f t="shared" si="184"/>
        <v>0</v>
      </c>
      <c r="K2872" s="29">
        <f t="shared" si="185"/>
        <v>0</v>
      </c>
      <c r="L2872" s="24">
        <f t="shared" si="186"/>
        <v>1</v>
      </c>
      <c r="M2872" s="24" t="str">
        <f>VLOOKUP(L2872,mês!A:B,2,0)</f>
        <v>Janeiro</v>
      </c>
      <c r="N2872" s="24" t="e">
        <f t="shared" si="187"/>
        <v>#VALUE!</v>
      </c>
    </row>
    <row r="2873" spans="10:14" ht="57" customHeight="1" x14ac:dyDescent="0.2">
      <c r="J2873" s="29">
        <f t="shared" si="184"/>
        <v>0</v>
      </c>
      <c r="K2873" s="29">
        <f t="shared" si="185"/>
        <v>0</v>
      </c>
      <c r="L2873" s="24">
        <f t="shared" si="186"/>
        <v>1</v>
      </c>
      <c r="M2873" s="24" t="str">
        <f>VLOOKUP(L2873,mês!A:B,2,0)</f>
        <v>Janeiro</v>
      </c>
      <c r="N2873" s="24" t="e">
        <f t="shared" si="187"/>
        <v>#VALUE!</v>
      </c>
    </row>
    <row r="2874" spans="10:14" ht="57" customHeight="1" x14ac:dyDescent="0.2">
      <c r="J2874" s="29">
        <f t="shared" si="184"/>
        <v>0</v>
      </c>
      <c r="K2874" s="29">
        <f t="shared" si="185"/>
        <v>0</v>
      </c>
      <c r="L2874" s="24">
        <f t="shared" si="186"/>
        <v>1</v>
      </c>
      <c r="M2874" s="24" t="str">
        <f>VLOOKUP(L2874,mês!A:B,2,0)</f>
        <v>Janeiro</v>
      </c>
      <c r="N2874" s="24" t="e">
        <f t="shared" si="187"/>
        <v>#VALUE!</v>
      </c>
    </row>
    <row r="2875" spans="10:14" ht="57" customHeight="1" x14ac:dyDescent="0.2">
      <c r="J2875" s="29">
        <f t="shared" si="184"/>
        <v>0</v>
      </c>
      <c r="K2875" s="29">
        <f t="shared" si="185"/>
        <v>0</v>
      </c>
      <c r="L2875" s="24">
        <f t="shared" si="186"/>
        <v>1</v>
      </c>
      <c r="M2875" s="24" t="str">
        <f>VLOOKUP(L2875,mês!A:B,2,0)</f>
        <v>Janeiro</v>
      </c>
      <c r="N2875" s="24" t="e">
        <f t="shared" si="187"/>
        <v>#VALUE!</v>
      </c>
    </row>
    <row r="2876" spans="10:14" ht="57" customHeight="1" x14ac:dyDescent="0.2">
      <c r="J2876" s="29">
        <f t="shared" si="184"/>
        <v>0</v>
      </c>
      <c r="K2876" s="29">
        <f t="shared" si="185"/>
        <v>0</v>
      </c>
      <c r="L2876" s="24">
        <f t="shared" si="186"/>
        <v>1</v>
      </c>
      <c r="M2876" s="24" t="str">
        <f>VLOOKUP(L2876,mês!A:B,2,0)</f>
        <v>Janeiro</v>
      </c>
      <c r="N2876" s="24" t="e">
        <f t="shared" si="187"/>
        <v>#VALUE!</v>
      </c>
    </row>
    <row r="2877" spans="10:14" ht="57" customHeight="1" x14ac:dyDescent="0.2">
      <c r="J2877" s="29">
        <f t="shared" si="184"/>
        <v>0</v>
      </c>
      <c r="K2877" s="29">
        <f t="shared" si="185"/>
        <v>0</v>
      </c>
      <c r="L2877" s="24">
        <f t="shared" si="186"/>
        <v>1</v>
      </c>
      <c r="M2877" s="24" t="str">
        <f>VLOOKUP(L2877,mês!A:B,2,0)</f>
        <v>Janeiro</v>
      </c>
      <c r="N2877" s="24" t="e">
        <f t="shared" si="187"/>
        <v>#VALUE!</v>
      </c>
    </row>
    <row r="2878" spans="10:14" ht="57" customHeight="1" x14ac:dyDescent="0.2">
      <c r="J2878" s="29">
        <f t="shared" si="184"/>
        <v>0</v>
      </c>
      <c r="K2878" s="29">
        <f t="shared" si="185"/>
        <v>0</v>
      </c>
      <c r="L2878" s="24">
        <f t="shared" si="186"/>
        <v>1</v>
      </c>
      <c r="M2878" s="24" t="str">
        <f>VLOOKUP(L2878,mês!A:B,2,0)</f>
        <v>Janeiro</v>
      </c>
      <c r="N2878" s="24" t="e">
        <f t="shared" si="187"/>
        <v>#VALUE!</v>
      </c>
    </row>
    <row r="2879" spans="10:14" ht="57" customHeight="1" x14ac:dyDescent="0.2">
      <c r="J2879" s="29">
        <f t="shared" si="184"/>
        <v>0</v>
      </c>
      <c r="K2879" s="29">
        <f t="shared" si="185"/>
        <v>0</v>
      </c>
      <c r="L2879" s="24">
        <f t="shared" si="186"/>
        <v>1</v>
      </c>
      <c r="M2879" s="24" t="str">
        <f>VLOOKUP(L2879,mês!A:B,2,0)</f>
        <v>Janeiro</v>
      </c>
      <c r="N2879" s="24" t="e">
        <f t="shared" si="187"/>
        <v>#VALUE!</v>
      </c>
    </row>
    <row r="2880" spans="10:14" ht="57" customHeight="1" x14ac:dyDescent="0.2">
      <c r="J2880" s="29">
        <f t="shared" si="184"/>
        <v>0</v>
      </c>
      <c r="K2880" s="29">
        <f t="shared" si="185"/>
        <v>0</v>
      </c>
      <c r="L2880" s="24">
        <f t="shared" si="186"/>
        <v>1</v>
      </c>
      <c r="M2880" s="24" t="str">
        <f>VLOOKUP(L2880,mês!A:B,2,0)</f>
        <v>Janeiro</v>
      </c>
      <c r="N2880" s="24" t="e">
        <f t="shared" si="187"/>
        <v>#VALUE!</v>
      </c>
    </row>
    <row r="2881" spans="10:14" ht="57" customHeight="1" x14ac:dyDescent="0.2">
      <c r="J2881" s="29">
        <f t="shared" si="184"/>
        <v>0</v>
      </c>
      <c r="K2881" s="29">
        <f t="shared" si="185"/>
        <v>0</v>
      </c>
      <c r="L2881" s="24">
        <f t="shared" si="186"/>
        <v>1</v>
      </c>
      <c r="M2881" s="24" t="str">
        <f>VLOOKUP(L2881,mês!A:B,2,0)</f>
        <v>Janeiro</v>
      </c>
      <c r="N2881" s="24" t="e">
        <f t="shared" si="187"/>
        <v>#VALUE!</v>
      </c>
    </row>
    <row r="2882" spans="10:14" ht="57" customHeight="1" x14ac:dyDescent="0.2">
      <c r="J2882" s="29">
        <f t="shared" si="184"/>
        <v>0</v>
      </c>
      <c r="K2882" s="29">
        <f t="shared" si="185"/>
        <v>0</v>
      </c>
      <c r="L2882" s="24">
        <f t="shared" si="186"/>
        <v>1</v>
      </c>
      <c r="M2882" s="24" t="str">
        <f>VLOOKUP(L2882,mês!A:B,2,0)</f>
        <v>Janeiro</v>
      </c>
      <c r="N2882" s="24" t="e">
        <f t="shared" si="187"/>
        <v>#VALUE!</v>
      </c>
    </row>
    <row r="2883" spans="10:14" ht="57" customHeight="1" x14ac:dyDescent="0.2">
      <c r="J2883" s="29">
        <f t="shared" si="184"/>
        <v>0</v>
      </c>
      <c r="K2883" s="29">
        <f t="shared" si="185"/>
        <v>0</v>
      </c>
      <c r="L2883" s="24">
        <f t="shared" si="186"/>
        <v>1</v>
      </c>
      <c r="M2883" s="24" t="str">
        <f>VLOOKUP(L2883,mês!A:B,2,0)</f>
        <v>Janeiro</v>
      </c>
      <c r="N2883" s="24" t="e">
        <f t="shared" si="187"/>
        <v>#VALUE!</v>
      </c>
    </row>
    <row r="2884" spans="10:14" ht="57" customHeight="1" x14ac:dyDescent="0.2">
      <c r="J2884" s="29">
        <f t="shared" si="184"/>
        <v>0</v>
      </c>
      <c r="K2884" s="29">
        <f t="shared" si="185"/>
        <v>0</v>
      </c>
      <c r="L2884" s="24">
        <f t="shared" si="186"/>
        <v>1</v>
      </c>
      <c r="M2884" s="24" t="str">
        <f>VLOOKUP(L2884,mês!A:B,2,0)</f>
        <v>Janeiro</v>
      </c>
      <c r="N2884" s="24" t="e">
        <f t="shared" si="187"/>
        <v>#VALUE!</v>
      </c>
    </row>
    <row r="2885" spans="10:14" ht="57" customHeight="1" x14ac:dyDescent="0.2">
      <c r="J2885" s="29">
        <f t="shared" si="184"/>
        <v>0</v>
      </c>
      <c r="K2885" s="29">
        <f t="shared" si="185"/>
        <v>0</v>
      </c>
      <c r="L2885" s="24">
        <f t="shared" si="186"/>
        <v>1</v>
      </c>
      <c r="M2885" s="24" t="str">
        <f>VLOOKUP(L2885,mês!A:B,2,0)</f>
        <v>Janeiro</v>
      </c>
      <c r="N2885" s="24" t="e">
        <f t="shared" si="187"/>
        <v>#VALUE!</v>
      </c>
    </row>
    <row r="2886" spans="10:14" ht="57" customHeight="1" x14ac:dyDescent="0.2">
      <c r="J2886" s="29">
        <f t="shared" si="184"/>
        <v>0</v>
      </c>
      <c r="K2886" s="29">
        <f t="shared" si="185"/>
        <v>0</v>
      </c>
      <c r="L2886" s="24">
        <f t="shared" si="186"/>
        <v>1</v>
      </c>
      <c r="M2886" s="24" t="str">
        <f>VLOOKUP(L2886,mês!A:B,2,0)</f>
        <v>Janeiro</v>
      </c>
      <c r="N2886" s="24" t="e">
        <f t="shared" si="187"/>
        <v>#VALUE!</v>
      </c>
    </row>
    <row r="2887" spans="10:14" ht="57" customHeight="1" x14ac:dyDescent="0.2">
      <c r="J2887" s="29">
        <f t="shared" si="184"/>
        <v>0</v>
      </c>
      <c r="K2887" s="29">
        <f t="shared" si="185"/>
        <v>0</v>
      </c>
      <c r="L2887" s="24">
        <f t="shared" si="186"/>
        <v>1</v>
      </c>
      <c r="M2887" s="24" t="str">
        <f>VLOOKUP(L2887,mês!A:B,2,0)</f>
        <v>Janeiro</v>
      </c>
      <c r="N2887" s="24" t="e">
        <f t="shared" si="187"/>
        <v>#VALUE!</v>
      </c>
    </row>
    <row r="2888" spans="10:14" ht="57" customHeight="1" x14ac:dyDescent="0.2">
      <c r="J2888" s="29">
        <f t="shared" si="184"/>
        <v>0</v>
      </c>
      <c r="K2888" s="29">
        <f t="shared" si="185"/>
        <v>0</v>
      </c>
      <c r="L2888" s="24">
        <f t="shared" si="186"/>
        <v>1</v>
      </c>
      <c r="M2888" s="24" t="str">
        <f>VLOOKUP(L2888,mês!A:B,2,0)</f>
        <v>Janeiro</v>
      </c>
      <c r="N2888" s="24" t="e">
        <f t="shared" si="187"/>
        <v>#VALUE!</v>
      </c>
    </row>
    <row r="2889" spans="10:14" ht="57" customHeight="1" x14ac:dyDescent="0.2">
      <c r="J2889" s="29">
        <f t="shared" si="184"/>
        <v>0</v>
      </c>
      <c r="K2889" s="29">
        <f t="shared" si="185"/>
        <v>0</v>
      </c>
      <c r="L2889" s="24">
        <f t="shared" si="186"/>
        <v>1</v>
      </c>
      <c r="M2889" s="24" t="str">
        <f>VLOOKUP(L2889,mês!A:B,2,0)</f>
        <v>Janeiro</v>
      </c>
      <c r="N2889" s="24" t="e">
        <f t="shared" si="187"/>
        <v>#VALUE!</v>
      </c>
    </row>
    <row r="2890" spans="10:14" ht="57" customHeight="1" x14ac:dyDescent="0.2">
      <c r="J2890" s="29">
        <f t="shared" si="184"/>
        <v>0</v>
      </c>
      <c r="K2890" s="29">
        <f t="shared" si="185"/>
        <v>0</v>
      </c>
      <c r="L2890" s="24">
        <f t="shared" si="186"/>
        <v>1</v>
      </c>
      <c r="M2890" s="24" t="str">
        <f>VLOOKUP(L2890,mês!A:B,2,0)</f>
        <v>Janeiro</v>
      </c>
      <c r="N2890" s="24" t="e">
        <f t="shared" si="187"/>
        <v>#VALUE!</v>
      </c>
    </row>
    <row r="2891" spans="10:14" ht="57" customHeight="1" x14ac:dyDescent="0.2">
      <c r="J2891" s="29">
        <f t="shared" si="184"/>
        <v>0</v>
      </c>
      <c r="K2891" s="29">
        <f t="shared" si="185"/>
        <v>0</v>
      </c>
      <c r="L2891" s="24">
        <f t="shared" si="186"/>
        <v>1</v>
      </c>
      <c r="M2891" s="24" t="str">
        <f>VLOOKUP(L2891,mês!A:B,2,0)</f>
        <v>Janeiro</v>
      </c>
      <c r="N2891" s="24" t="e">
        <f t="shared" si="187"/>
        <v>#VALUE!</v>
      </c>
    </row>
    <row r="2892" spans="10:14" ht="57" customHeight="1" x14ac:dyDescent="0.2">
      <c r="J2892" s="29">
        <f t="shared" si="184"/>
        <v>0</v>
      </c>
      <c r="K2892" s="29">
        <f t="shared" si="185"/>
        <v>0</v>
      </c>
      <c r="L2892" s="24">
        <f t="shared" si="186"/>
        <v>1</v>
      </c>
      <c r="M2892" s="24" t="str">
        <f>VLOOKUP(L2892,mês!A:B,2,0)</f>
        <v>Janeiro</v>
      </c>
      <c r="N2892" s="24" t="e">
        <f t="shared" si="187"/>
        <v>#VALUE!</v>
      </c>
    </row>
    <row r="2893" spans="10:14" ht="57" customHeight="1" x14ac:dyDescent="0.2">
      <c r="J2893" s="29">
        <f t="shared" si="184"/>
        <v>0</v>
      </c>
      <c r="K2893" s="29">
        <f t="shared" si="185"/>
        <v>0</v>
      </c>
      <c r="L2893" s="24">
        <f t="shared" si="186"/>
        <v>1</v>
      </c>
      <c r="M2893" s="24" t="str">
        <f>VLOOKUP(L2893,mês!A:B,2,0)</f>
        <v>Janeiro</v>
      </c>
      <c r="N2893" s="24" t="e">
        <f t="shared" si="187"/>
        <v>#VALUE!</v>
      </c>
    </row>
    <row r="2894" spans="10:14" ht="57" customHeight="1" x14ac:dyDescent="0.2">
      <c r="J2894" s="29">
        <f t="shared" si="184"/>
        <v>0</v>
      </c>
      <c r="K2894" s="29">
        <f t="shared" si="185"/>
        <v>0</v>
      </c>
      <c r="L2894" s="24">
        <f t="shared" si="186"/>
        <v>1</v>
      </c>
      <c r="M2894" s="24" t="str">
        <f>VLOOKUP(L2894,mês!A:B,2,0)</f>
        <v>Janeiro</v>
      </c>
      <c r="N2894" s="24" t="e">
        <f t="shared" si="187"/>
        <v>#VALUE!</v>
      </c>
    </row>
    <row r="2895" spans="10:14" ht="57" customHeight="1" x14ac:dyDescent="0.2">
      <c r="J2895" s="29">
        <f t="shared" si="184"/>
        <v>0</v>
      </c>
      <c r="K2895" s="29">
        <f t="shared" si="185"/>
        <v>0</v>
      </c>
      <c r="L2895" s="24">
        <f t="shared" si="186"/>
        <v>1</v>
      </c>
      <c r="M2895" s="24" t="str">
        <f>VLOOKUP(L2895,mês!A:B,2,0)</f>
        <v>Janeiro</v>
      </c>
      <c r="N2895" s="24" t="e">
        <f t="shared" si="187"/>
        <v>#VALUE!</v>
      </c>
    </row>
    <row r="2896" spans="10:14" ht="57" customHeight="1" x14ac:dyDescent="0.2">
      <c r="J2896" s="29">
        <f t="shared" si="184"/>
        <v>0</v>
      </c>
      <c r="K2896" s="29">
        <f t="shared" si="185"/>
        <v>0</v>
      </c>
      <c r="L2896" s="24">
        <f t="shared" si="186"/>
        <v>1</v>
      </c>
      <c r="M2896" s="24" t="str">
        <f>VLOOKUP(L2896,mês!A:B,2,0)</f>
        <v>Janeiro</v>
      </c>
      <c r="N2896" s="24" t="e">
        <f t="shared" si="187"/>
        <v>#VALUE!</v>
      </c>
    </row>
    <row r="2897" spans="10:14" ht="57" customHeight="1" x14ac:dyDescent="0.2">
      <c r="J2897" s="29">
        <f t="shared" si="184"/>
        <v>0</v>
      </c>
      <c r="K2897" s="29">
        <f t="shared" si="185"/>
        <v>0</v>
      </c>
      <c r="L2897" s="24">
        <f t="shared" si="186"/>
        <v>1</v>
      </c>
      <c r="M2897" s="24" t="str">
        <f>VLOOKUP(L2897,mês!A:B,2,0)</f>
        <v>Janeiro</v>
      </c>
      <c r="N2897" s="24" t="e">
        <f t="shared" si="187"/>
        <v>#VALUE!</v>
      </c>
    </row>
    <row r="2898" spans="10:14" ht="57" customHeight="1" x14ac:dyDescent="0.2">
      <c r="J2898" s="29">
        <f t="shared" si="184"/>
        <v>0</v>
      </c>
      <c r="K2898" s="29">
        <f t="shared" si="185"/>
        <v>0</v>
      </c>
      <c r="L2898" s="24">
        <f t="shared" si="186"/>
        <v>1</v>
      </c>
      <c r="M2898" s="24" t="str">
        <f>VLOOKUP(L2898,mês!A:B,2,0)</f>
        <v>Janeiro</v>
      </c>
      <c r="N2898" s="24" t="e">
        <f t="shared" si="187"/>
        <v>#VALUE!</v>
      </c>
    </row>
    <row r="2899" spans="10:14" ht="57" customHeight="1" x14ac:dyDescent="0.2">
      <c r="J2899" s="29">
        <f t="shared" si="184"/>
        <v>0</v>
      </c>
      <c r="K2899" s="29">
        <f t="shared" si="185"/>
        <v>0</v>
      </c>
      <c r="L2899" s="24">
        <f t="shared" si="186"/>
        <v>1</v>
      </c>
      <c r="M2899" s="24" t="str">
        <f>VLOOKUP(L2899,mês!A:B,2,0)</f>
        <v>Janeiro</v>
      </c>
      <c r="N2899" s="24" t="e">
        <f t="shared" si="187"/>
        <v>#VALUE!</v>
      </c>
    </row>
    <row r="2900" spans="10:14" ht="57" customHeight="1" x14ac:dyDescent="0.2">
      <c r="J2900" s="29">
        <f t="shared" si="184"/>
        <v>0</v>
      </c>
      <c r="K2900" s="29">
        <f t="shared" si="185"/>
        <v>0</v>
      </c>
      <c r="L2900" s="24">
        <f t="shared" si="186"/>
        <v>1</v>
      </c>
      <c r="M2900" s="24" t="str">
        <f>VLOOKUP(L2900,mês!A:B,2,0)</f>
        <v>Janeiro</v>
      </c>
      <c r="N2900" s="24" t="e">
        <f t="shared" si="187"/>
        <v>#VALUE!</v>
      </c>
    </row>
    <row r="2901" spans="10:14" ht="57" customHeight="1" x14ac:dyDescent="0.2">
      <c r="J2901" s="29">
        <f t="shared" si="184"/>
        <v>0</v>
      </c>
      <c r="K2901" s="29">
        <f t="shared" si="185"/>
        <v>0</v>
      </c>
      <c r="L2901" s="24">
        <f t="shared" si="186"/>
        <v>1</v>
      </c>
      <c r="M2901" s="24" t="str">
        <f>VLOOKUP(L2901,mês!A:B,2,0)</f>
        <v>Janeiro</v>
      </c>
      <c r="N2901" s="24" t="e">
        <f t="shared" si="187"/>
        <v>#VALUE!</v>
      </c>
    </row>
    <row r="2902" spans="10:14" ht="57" customHeight="1" x14ac:dyDescent="0.2">
      <c r="J2902" s="29">
        <f t="shared" si="184"/>
        <v>0</v>
      </c>
      <c r="K2902" s="29">
        <f t="shared" si="185"/>
        <v>0</v>
      </c>
      <c r="L2902" s="24">
        <f t="shared" si="186"/>
        <v>1</v>
      </c>
      <c r="M2902" s="24" t="str">
        <f>VLOOKUP(L2902,mês!A:B,2,0)</f>
        <v>Janeiro</v>
      </c>
      <c r="N2902" s="24" t="e">
        <f t="shared" si="187"/>
        <v>#VALUE!</v>
      </c>
    </row>
    <row r="2903" spans="10:14" ht="57" customHeight="1" x14ac:dyDescent="0.2">
      <c r="J2903" s="29">
        <f t="shared" si="184"/>
        <v>0</v>
      </c>
      <c r="K2903" s="29">
        <f t="shared" si="185"/>
        <v>0</v>
      </c>
      <c r="L2903" s="24">
        <f t="shared" si="186"/>
        <v>1</v>
      </c>
      <c r="M2903" s="24" t="str">
        <f>VLOOKUP(L2903,mês!A:B,2,0)</f>
        <v>Janeiro</v>
      </c>
      <c r="N2903" s="24" t="e">
        <f t="shared" si="187"/>
        <v>#VALUE!</v>
      </c>
    </row>
    <row r="2904" spans="10:14" ht="57" customHeight="1" x14ac:dyDescent="0.2">
      <c r="J2904" s="29">
        <f t="shared" si="184"/>
        <v>0</v>
      </c>
      <c r="K2904" s="29">
        <f t="shared" si="185"/>
        <v>0</v>
      </c>
      <c r="L2904" s="24">
        <f t="shared" si="186"/>
        <v>1</v>
      </c>
      <c r="M2904" s="24" t="str">
        <f>VLOOKUP(L2904,mês!A:B,2,0)</f>
        <v>Janeiro</v>
      </c>
      <c r="N2904" s="24" t="e">
        <f t="shared" si="187"/>
        <v>#VALUE!</v>
      </c>
    </row>
    <row r="2905" spans="10:14" ht="57" customHeight="1" x14ac:dyDescent="0.2">
      <c r="J2905" s="29">
        <f t="shared" si="184"/>
        <v>0</v>
      </c>
      <c r="K2905" s="29">
        <f t="shared" si="185"/>
        <v>0</v>
      </c>
      <c r="L2905" s="24">
        <f t="shared" si="186"/>
        <v>1</v>
      </c>
      <c r="M2905" s="24" t="str">
        <f>VLOOKUP(L2905,mês!A:B,2,0)</f>
        <v>Janeiro</v>
      </c>
      <c r="N2905" s="24" t="e">
        <f t="shared" si="187"/>
        <v>#VALUE!</v>
      </c>
    </row>
    <row r="2906" spans="10:14" ht="57" customHeight="1" x14ac:dyDescent="0.2">
      <c r="J2906" s="29">
        <f t="shared" ref="J2906:J2937" si="188">IF(G2906="Não",0,H2906)</f>
        <v>0</v>
      </c>
      <c r="K2906" s="29">
        <f t="shared" ref="K2906:K2937" si="189">IF(G2906="Não",H2906,0)</f>
        <v>0</v>
      </c>
      <c r="L2906" s="24">
        <f t="shared" ref="L2906:L2937" si="190">MONTH(B2906)</f>
        <v>1</v>
      </c>
      <c r="M2906" s="24" t="str">
        <f>VLOOKUP(L2906,mês!A:B,2,0)</f>
        <v>Janeiro</v>
      </c>
      <c r="N2906" s="24" t="e">
        <f t="shared" ref="N2906:N2937" si="191">LEFT(A2906,SEARCH("-",A2906)-1)</f>
        <v>#VALUE!</v>
      </c>
    </row>
    <row r="2907" spans="10:14" ht="57" customHeight="1" x14ac:dyDescent="0.2">
      <c r="J2907" s="29">
        <f t="shared" si="188"/>
        <v>0</v>
      </c>
      <c r="K2907" s="29">
        <f t="shared" si="189"/>
        <v>0</v>
      </c>
      <c r="L2907" s="24">
        <f t="shared" si="190"/>
        <v>1</v>
      </c>
      <c r="M2907" s="24" t="str">
        <f>VLOOKUP(L2907,mês!A:B,2,0)</f>
        <v>Janeiro</v>
      </c>
      <c r="N2907" s="24" t="e">
        <f t="shared" si="191"/>
        <v>#VALUE!</v>
      </c>
    </row>
    <row r="2908" spans="10:14" ht="57" customHeight="1" x14ac:dyDescent="0.2">
      <c r="J2908" s="29">
        <f t="shared" si="188"/>
        <v>0</v>
      </c>
      <c r="K2908" s="29">
        <f t="shared" si="189"/>
        <v>0</v>
      </c>
      <c r="L2908" s="24">
        <f t="shared" si="190"/>
        <v>1</v>
      </c>
      <c r="M2908" s="24" t="str">
        <f>VLOOKUP(L2908,mês!A:B,2,0)</f>
        <v>Janeiro</v>
      </c>
      <c r="N2908" s="24" t="e">
        <f t="shared" si="191"/>
        <v>#VALUE!</v>
      </c>
    </row>
    <row r="2909" spans="10:14" ht="57" customHeight="1" x14ac:dyDescent="0.2">
      <c r="J2909" s="29">
        <f t="shared" si="188"/>
        <v>0</v>
      </c>
      <c r="K2909" s="29">
        <f t="shared" si="189"/>
        <v>0</v>
      </c>
      <c r="L2909" s="24">
        <f t="shared" si="190"/>
        <v>1</v>
      </c>
      <c r="M2909" s="24" t="str">
        <f>VLOOKUP(L2909,mês!A:B,2,0)</f>
        <v>Janeiro</v>
      </c>
      <c r="N2909" s="24" t="e">
        <f t="shared" si="191"/>
        <v>#VALUE!</v>
      </c>
    </row>
    <row r="2910" spans="10:14" ht="57" customHeight="1" x14ac:dyDescent="0.2">
      <c r="J2910" s="29">
        <f t="shared" si="188"/>
        <v>0</v>
      </c>
      <c r="K2910" s="29">
        <f t="shared" si="189"/>
        <v>0</v>
      </c>
      <c r="L2910" s="24">
        <f t="shared" si="190"/>
        <v>1</v>
      </c>
      <c r="M2910" s="24" t="str">
        <f>VLOOKUP(L2910,mês!A:B,2,0)</f>
        <v>Janeiro</v>
      </c>
      <c r="N2910" s="24" t="e">
        <f t="shared" si="191"/>
        <v>#VALUE!</v>
      </c>
    </row>
    <row r="2911" spans="10:14" ht="57" customHeight="1" x14ac:dyDescent="0.2">
      <c r="J2911" s="29">
        <f t="shared" si="188"/>
        <v>0</v>
      </c>
      <c r="K2911" s="29">
        <f t="shared" si="189"/>
        <v>0</v>
      </c>
      <c r="L2911" s="24">
        <f t="shared" si="190"/>
        <v>1</v>
      </c>
      <c r="M2911" s="24" t="str">
        <f>VLOOKUP(L2911,mês!A:B,2,0)</f>
        <v>Janeiro</v>
      </c>
      <c r="N2911" s="24" t="e">
        <f t="shared" si="191"/>
        <v>#VALUE!</v>
      </c>
    </row>
    <row r="2912" spans="10:14" ht="57" customHeight="1" x14ac:dyDescent="0.2">
      <c r="J2912" s="29">
        <f t="shared" si="188"/>
        <v>0</v>
      </c>
      <c r="K2912" s="29">
        <f t="shared" si="189"/>
        <v>0</v>
      </c>
      <c r="L2912" s="24">
        <f t="shared" si="190"/>
        <v>1</v>
      </c>
      <c r="M2912" s="24" t="str">
        <f>VLOOKUP(L2912,mês!A:B,2,0)</f>
        <v>Janeiro</v>
      </c>
      <c r="N2912" s="24" t="e">
        <f t="shared" si="191"/>
        <v>#VALUE!</v>
      </c>
    </row>
    <row r="2913" spans="10:14" ht="57" customHeight="1" x14ac:dyDescent="0.2">
      <c r="J2913" s="29">
        <f t="shared" si="188"/>
        <v>0</v>
      </c>
      <c r="K2913" s="29">
        <f t="shared" si="189"/>
        <v>0</v>
      </c>
      <c r="L2913" s="24">
        <f t="shared" si="190"/>
        <v>1</v>
      </c>
      <c r="M2913" s="24" t="str">
        <f>VLOOKUP(L2913,mês!A:B,2,0)</f>
        <v>Janeiro</v>
      </c>
      <c r="N2913" s="24" t="e">
        <f t="shared" si="191"/>
        <v>#VALUE!</v>
      </c>
    </row>
    <row r="2914" spans="10:14" ht="57" customHeight="1" x14ac:dyDescent="0.2">
      <c r="J2914" s="29">
        <f t="shared" si="188"/>
        <v>0</v>
      </c>
      <c r="K2914" s="29">
        <f t="shared" si="189"/>
        <v>0</v>
      </c>
      <c r="L2914" s="24">
        <f t="shared" si="190"/>
        <v>1</v>
      </c>
      <c r="M2914" s="24" t="str">
        <f>VLOOKUP(L2914,mês!A:B,2,0)</f>
        <v>Janeiro</v>
      </c>
      <c r="N2914" s="24" t="e">
        <f t="shared" si="191"/>
        <v>#VALUE!</v>
      </c>
    </row>
    <row r="2915" spans="10:14" ht="57" customHeight="1" x14ac:dyDescent="0.2">
      <c r="J2915" s="29">
        <f t="shared" si="188"/>
        <v>0</v>
      </c>
      <c r="K2915" s="29">
        <f t="shared" si="189"/>
        <v>0</v>
      </c>
      <c r="L2915" s="24">
        <f t="shared" si="190"/>
        <v>1</v>
      </c>
      <c r="M2915" s="24" t="str">
        <f>VLOOKUP(L2915,mês!A:B,2,0)</f>
        <v>Janeiro</v>
      </c>
      <c r="N2915" s="24" t="e">
        <f t="shared" si="191"/>
        <v>#VALUE!</v>
      </c>
    </row>
    <row r="2916" spans="10:14" ht="57" customHeight="1" x14ac:dyDescent="0.2">
      <c r="J2916" s="29">
        <f t="shared" si="188"/>
        <v>0</v>
      </c>
      <c r="K2916" s="29">
        <f t="shared" si="189"/>
        <v>0</v>
      </c>
      <c r="L2916" s="24">
        <f t="shared" si="190"/>
        <v>1</v>
      </c>
      <c r="M2916" s="24" t="str">
        <f>VLOOKUP(L2916,mês!A:B,2,0)</f>
        <v>Janeiro</v>
      </c>
      <c r="N2916" s="24" t="e">
        <f t="shared" si="191"/>
        <v>#VALUE!</v>
      </c>
    </row>
    <row r="2917" spans="10:14" ht="57" customHeight="1" x14ac:dyDescent="0.2">
      <c r="J2917" s="29">
        <f t="shared" si="188"/>
        <v>0</v>
      </c>
      <c r="K2917" s="29">
        <f t="shared" si="189"/>
        <v>0</v>
      </c>
      <c r="L2917" s="24">
        <f t="shared" si="190"/>
        <v>1</v>
      </c>
      <c r="M2917" s="24" t="str">
        <f>VLOOKUP(L2917,mês!A:B,2,0)</f>
        <v>Janeiro</v>
      </c>
      <c r="N2917" s="24" t="e">
        <f t="shared" si="191"/>
        <v>#VALUE!</v>
      </c>
    </row>
    <row r="2918" spans="10:14" ht="57" customHeight="1" x14ac:dyDescent="0.2">
      <c r="J2918" s="29">
        <f t="shared" si="188"/>
        <v>0</v>
      </c>
      <c r="K2918" s="29">
        <f t="shared" si="189"/>
        <v>0</v>
      </c>
      <c r="L2918" s="24">
        <f t="shared" si="190"/>
        <v>1</v>
      </c>
      <c r="M2918" s="24" t="str">
        <f>VLOOKUP(L2918,mês!A:B,2,0)</f>
        <v>Janeiro</v>
      </c>
      <c r="N2918" s="24" t="e">
        <f t="shared" si="191"/>
        <v>#VALUE!</v>
      </c>
    </row>
    <row r="2919" spans="10:14" ht="57" customHeight="1" x14ac:dyDescent="0.2">
      <c r="J2919" s="29">
        <f t="shared" si="188"/>
        <v>0</v>
      </c>
      <c r="K2919" s="29">
        <f t="shared" si="189"/>
        <v>0</v>
      </c>
      <c r="L2919" s="24">
        <f t="shared" si="190"/>
        <v>1</v>
      </c>
      <c r="M2919" s="24" t="str">
        <f>VLOOKUP(L2919,mês!A:B,2,0)</f>
        <v>Janeiro</v>
      </c>
      <c r="N2919" s="24" t="e">
        <f t="shared" si="191"/>
        <v>#VALUE!</v>
      </c>
    </row>
    <row r="2920" spans="10:14" ht="57" customHeight="1" x14ac:dyDescent="0.2">
      <c r="J2920" s="29">
        <f t="shared" si="188"/>
        <v>0</v>
      </c>
      <c r="K2920" s="29">
        <f t="shared" si="189"/>
        <v>0</v>
      </c>
      <c r="L2920" s="24">
        <f t="shared" si="190"/>
        <v>1</v>
      </c>
      <c r="M2920" s="24" t="str">
        <f>VLOOKUP(L2920,mês!A:B,2,0)</f>
        <v>Janeiro</v>
      </c>
      <c r="N2920" s="24" t="e">
        <f t="shared" si="191"/>
        <v>#VALUE!</v>
      </c>
    </row>
    <row r="2921" spans="10:14" ht="57" customHeight="1" x14ac:dyDescent="0.2">
      <c r="J2921" s="29">
        <f t="shared" si="188"/>
        <v>0</v>
      </c>
      <c r="K2921" s="29">
        <f t="shared" si="189"/>
        <v>0</v>
      </c>
      <c r="L2921" s="24">
        <f t="shared" si="190"/>
        <v>1</v>
      </c>
      <c r="M2921" s="24" t="str">
        <f>VLOOKUP(L2921,mês!A:B,2,0)</f>
        <v>Janeiro</v>
      </c>
      <c r="N2921" s="24" t="e">
        <f t="shared" si="191"/>
        <v>#VALUE!</v>
      </c>
    </row>
    <row r="2922" spans="10:14" ht="57" customHeight="1" x14ac:dyDescent="0.2">
      <c r="J2922" s="29">
        <f t="shared" si="188"/>
        <v>0</v>
      </c>
      <c r="K2922" s="29">
        <f t="shared" si="189"/>
        <v>0</v>
      </c>
      <c r="L2922" s="24">
        <f t="shared" si="190"/>
        <v>1</v>
      </c>
      <c r="M2922" s="24" t="str">
        <f>VLOOKUP(L2922,mês!A:B,2,0)</f>
        <v>Janeiro</v>
      </c>
      <c r="N2922" s="24" t="e">
        <f t="shared" si="191"/>
        <v>#VALUE!</v>
      </c>
    </row>
    <row r="2923" spans="10:14" ht="57" customHeight="1" x14ac:dyDescent="0.2">
      <c r="J2923" s="29">
        <f t="shared" si="188"/>
        <v>0</v>
      </c>
      <c r="K2923" s="29">
        <f t="shared" si="189"/>
        <v>0</v>
      </c>
      <c r="L2923" s="24">
        <f t="shared" si="190"/>
        <v>1</v>
      </c>
      <c r="M2923" s="24" t="str">
        <f>VLOOKUP(L2923,mês!A:B,2,0)</f>
        <v>Janeiro</v>
      </c>
      <c r="N2923" s="24" t="e">
        <f t="shared" si="191"/>
        <v>#VALUE!</v>
      </c>
    </row>
    <row r="2924" spans="10:14" ht="57" customHeight="1" x14ac:dyDescent="0.2">
      <c r="J2924" s="29">
        <f t="shared" si="188"/>
        <v>0</v>
      </c>
      <c r="K2924" s="29">
        <f t="shared" si="189"/>
        <v>0</v>
      </c>
      <c r="L2924" s="24">
        <f t="shared" si="190"/>
        <v>1</v>
      </c>
      <c r="M2924" s="24" t="str">
        <f>VLOOKUP(L2924,mês!A:B,2,0)</f>
        <v>Janeiro</v>
      </c>
      <c r="N2924" s="24" t="e">
        <f t="shared" si="191"/>
        <v>#VALUE!</v>
      </c>
    </row>
    <row r="2925" spans="10:14" ht="57" customHeight="1" x14ac:dyDescent="0.2">
      <c r="J2925" s="29">
        <f t="shared" si="188"/>
        <v>0</v>
      </c>
      <c r="K2925" s="29">
        <f t="shared" si="189"/>
        <v>0</v>
      </c>
      <c r="L2925" s="24">
        <f t="shared" si="190"/>
        <v>1</v>
      </c>
      <c r="M2925" s="24" t="str">
        <f>VLOOKUP(L2925,mês!A:B,2,0)</f>
        <v>Janeiro</v>
      </c>
      <c r="N2925" s="24" t="e">
        <f t="shared" si="191"/>
        <v>#VALUE!</v>
      </c>
    </row>
    <row r="2926" spans="10:14" ht="57" customHeight="1" x14ac:dyDescent="0.2">
      <c r="J2926" s="29">
        <f t="shared" si="188"/>
        <v>0</v>
      </c>
      <c r="K2926" s="29">
        <f t="shared" si="189"/>
        <v>0</v>
      </c>
      <c r="L2926" s="24">
        <f t="shared" si="190"/>
        <v>1</v>
      </c>
      <c r="M2926" s="24" t="str">
        <f>VLOOKUP(L2926,mês!A:B,2,0)</f>
        <v>Janeiro</v>
      </c>
      <c r="N2926" s="24" t="e">
        <f t="shared" si="191"/>
        <v>#VALUE!</v>
      </c>
    </row>
    <row r="2927" spans="10:14" ht="57" customHeight="1" x14ac:dyDescent="0.2">
      <c r="J2927" s="29">
        <f t="shared" si="188"/>
        <v>0</v>
      </c>
      <c r="K2927" s="29">
        <f t="shared" si="189"/>
        <v>0</v>
      </c>
      <c r="L2927" s="24">
        <f t="shared" si="190"/>
        <v>1</v>
      </c>
      <c r="M2927" s="24" t="str">
        <f>VLOOKUP(L2927,mês!A:B,2,0)</f>
        <v>Janeiro</v>
      </c>
      <c r="N2927" s="24" t="e">
        <f t="shared" si="191"/>
        <v>#VALUE!</v>
      </c>
    </row>
    <row r="2928" spans="10:14" ht="57" customHeight="1" x14ac:dyDescent="0.2">
      <c r="J2928" s="29">
        <f t="shared" si="188"/>
        <v>0</v>
      </c>
      <c r="K2928" s="29">
        <f t="shared" si="189"/>
        <v>0</v>
      </c>
      <c r="L2928" s="24">
        <f t="shared" si="190"/>
        <v>1</v>
      </c>
      <c r="M2928" s="24" t="str">
        <f>VLOOKUP(L2928,mês!A:B,2,0)</f>
        <v>Janeiro</v>
      </c>
      <c r="N2928" s="24" t="e">
        <f t="shared" si="191"/>
        <v>#VALUE!</v>
      </c>
    </row>
    <row r="2929" spans="10:14" ht="57" customHeight="1" x14ac:dyDescent="0.2">
      <c r="J2929" s="29">
        <f t="shared" si="188"/>
        <v>0</v>
      </c>
      <c r="K2929" s="29">
        <f t="shared" si="189"/>
        <v>0</v>
      </c>
      <c r="L2929" s="24">
        <f t="shared" si="190"/>
        <v>1</v>
      </c>
      <c r="M2929" s="24" t="str">
        <f>VLOOKUP(L2929,mês!A:B,2,0)</f>
        <v>Janeiro</v>
      </c>
      <c r="N2929" s="24" t="e">
        <f t="shared" si="191"/>
        <v>#VALUE!</v>
      </c>
    </row>
    <row r="2930" spans="10:14" ht="57" customHeight="1" x14ac:dyDescent="0.2">
      <c r="J2930" s="29">
        <f t="shared" si="188"/>
        <v>0</v>
      </c>
      <c r="K2930" s="29">
        <f t="shared" si="189"/>
        <v>0</v>
      </c>
      <c r="L2930" s="24">
        <f t="shared" si="190"/>
        <v>1</v>
      </c>
      <c r="M2930" s="24" t="str">
        <f>VLOOKUP(L2930,mês!A:B,2,0)</f>
        <v>Janeiro</v>
      </c>
      <c r="N2930" s="24" t="e">
        <f t="shared" si="191"/>
        <v>#VALUE!</v>
      </c>
    </row>
    <row r="2931" spans="10:14" ht="57" customHeight="1" x14ac:dyDescent="0.2">
      <c r="J2931" s="29">
        <f t="shared" si="188"/>
        <v>0</v>
      </c>
      <c r="K2931" s="29">
        <f t="shared" si="189"/>
        <v>0</v>
      </c>
      <c r="L2931" s="24">
        <f t="shared" si="190"/>
        <v>1</v>
      </c>
      <c r="M2931" s="24" t="str">
        <f>VLOOKUP(L2931,mês!A:B,2,0)</f>
        <v>Janeiro</v>
      </c>
      <c r="N2931" s="24" t="e">
        <f t="shared" si="191"/>
        <v>#VALUE!</v>
      </c>
    </row>
    <row r="2932" spans="10:14" ht="57" customHeight="1" x14ac:dyDescent="0.2">
      <c r="J2932" s="29">
        <f t="shared" si="188"/>
        <v>0</v>
      </c>
      <c r="K2932" s="29">
        <f t="shared" si="189"/>
        <v>0</v>
      </c>
      <c r="L2932" s="24">
        <f t="shared" si="190"/>
        <v>1</v>
      </c>
      <c r="M2932" s="24" t="str">
        <f>VLOOKUP(L2932,mês!A:B,2,0)</f>
        <v>Janeiro</v>
      </c>
      <c r="N2932" s="24" t="e">
        <f t="shared" si="191"/>
        <v>#VALUE!</v>
      </c>
    </row>
    <row r="2933" spans="10:14" ht="57" customHeight="1" x14ac:dyDescent="0.2">
      <c r="J2933" s="29">
        <f t="shared" si="188"/>
        <v>0</v>
      </c>
      <c r="K2933" s="29">
        <f t="shared" si="189"/>
        <v>0</v>
      </c>
      <c r="L2933" s="24">
        <f t="shared" si="190"/>
        <v>1</v>
      </c>
      <c r="M2933" s="24" t="str">
        <f>VLOOKUP(L2933,mês!A:B,2,0)</f>
        <v>Janeiro</v>
      </c>
      <c r="N2933" s="24" t="e">
        <f t="shared" si="191"/>
        <v>#VALUE!</v>
      </c>
    </row>
    <row r="2934" spans="10:14" ht="57" customHeight="1" x14ac:dyDescent="0.2">
      <c r="J2934" s="29">
        <f t="shared" si="188"/>
        <v>0</v>
      </c>
      <c r="K2934" s="29">
        <f t="shared" si="189"/>
        <v>0</v>
      </c>
      <c r="L2934" s="24">
        <f t="shared" si="190"/>
        <v>1</v>
      </c>
      <c r="M2934" s="24" t="str">
        <f>VLOOKUP(L2934,mês!A:B,2,0)</f>
        <v>Janeiro</v>
      </c>
      <c r="N2934" s="24" t="e">
        <f t="shared" si="191"/>
        <v>#VALUE!</v>
      </c>
    </row>
    <row r="2935" spans="10:14" ht="57" customHeight="1" x14ac:dyDescent="0.2">
      <c r="J2935" s="29">
        <f t="shared" si="188"/>
        <v>0</v>
      </c>
      <c r="K2935" s="29">
        <f t="shared" si="189"/>
        <v>0</v>
      </c>
      <c r="L2935" s="24">
        <f t="shared" si="190"/>
        <v>1</v>
      </c>
      <c r="M2935" s="24" t="str">
        <f>VLOOKUP(L2935,mês!A:B,2,0)</f>
        <v>Janeiro</v>
      </c>
      <c r="N2935" s="24" t="e">
        <f t="shared" si="191"/>
        <v>#VALUE!</v>
      </c>
    </row>
    <row r="2936" spans="10:14" ht="57" customHeight="1" x14ac:dyDescent="0.2">
      <c r="J2936" s="29">
        <f t="shared" si="188"/>
        <v>0</v>
      </c>
      <c r="K2936" s="29">
        <f t="shared" si="189"/>
        <v>0</v>
      </c>
      <c r="L2936" s="24">
        <f t="shared" si="190"/>
        <v>1</v>
      </c>
      <c r="M2936" s="24" t="str">
        <f>VLOOKUP(L2936,mês!A:B,2,0)</f>
        <v>Janeiro</v>
      </c>
      <c r="N2936" s="24" t="e">
        <f t="shared" si="191"/>
        <v>#VALUE!</v>
      </c>
    </row>
    <row r="2937" spans="10:14" ht="57" customHeight="1" x14ac:dyDescent="0.2">
      <c r="J2937" s="29">
        <f t="shared" si="188"/>
        <v>0</v>
      </c>
      <c r="K2937" s="29">
        <f t="shared" si="189"/>
        <v>0</v>
      </c>
      <c r="L2937" s="24">
        <f t="shared" si="190"/>
        <v>1</v>
      </c>
      <c r="M2937" s="24" t="str">
        <f>VLOOKUP(L2937,mês!A:B,2,0)</f>
        <v>Janeiro</v>
      </c>
      <c r="N2937" s="24" t="e">
        <f t="shared" si="191"/>
        <v>#VALUE!</v>
      </c>
    </row>
    <row r="2938" spans="10:14" ht="57" customHeight="1" x14ac:dyDescent="0.2">
      <c r="J2938" s="29">
        <f t="shared" ref="J2938:J2969" si="192">IF(G2938="Não",0,H2938)</f>
        <v>0</v>
      </c>
      <c r="K2938" s="29">
        <f t="shared" ref="K2938:K2969" si="193">IF(G2938="Não",H2938,0)</f>
        <v>0</v>
      </c>
      <c r="L2938" s="24">
        <f t="shared" ref="L2938:L2969" si="194">MONTH(B2938)</f>
        <v>1</v>
      </c>
      <c r="M2938" s="24" t="str">
        <f>VLOOKUP(L2938,mês!A:B,2,0)</f>
        <v>Janeiro</v>
      </c>
      <c r="N2938" s="24" t="e">
        <f t="shared" ref="N2938:N2969" si="195">LEFT(A2938,SEARCH("-",A2938)-1)</f>
        <v>#VALUE!</v>
      </c>
    </row>
    <row r="2939" spans="10:14" ht="57" customHeight="1" x14ac:dyDescent="0.2">
      <c r="J2939" s="29">
        <f t="shared" si="192"/>
        <v>0</v>
      </c>
      <c r="K2939" s="29">
        <f t="shared" si="193"/>
        <v>0</v>
      </c>
      <c r="L2939" s="24">
        <f t="shared" si="194"/>
        <v>1</v>
      </c>
      <c r="M2939" s="24" t="str">
        <f>VLOOKUP(L2939,mês!A:B,2,0)</f>
        <v>Janeiro</v>
      </c>
      <c r="N2939" s="24" t="e">
        <f t="shared" si="195"/>
        <v>#VALUE!</v>
      </c>
    </row>
    <row r="2940" spans="10:14" ht="57" customHeight="1" x14ac:dyDescent="0.2">
      <c r="J2940" s="29">
        <f t="shared" si="192"/>
        <v>0</v>
      </c>
      <c r="K2940" s="29">
        <f t="shared" si="193"/>
        <v>0</v>
      </c>
      <c r="L2940" s="24">
        <f t="shared" si="194"/>
        <v>1</v>
      </c>
      <c r="M2940" s="24" t="str">
        <f>VLOOKUP(L2940,mês!A:B,2,0)</f>
        <v>Janeiro</v>
      </c>
      <c r="N2940" s="24" t="e">
        <f t="shared" si="195"/>
        <v>#VALUE!</v>
      </c>
    </row>
    <row r="2941" spans="10:14" ht="57" customHeight="1" x14ac:dyDescent="0.2">
      <c r="J2941" s="29">
        <f t="shared" si="192"/>
        <v>0</v>
      </c>
      <c r="K2941" s="29">
        <f t="shared" si="193"/>
        <v>0</v>
      </c>
      <c r="L2941" s="24">
        <f t="shared" si="194"/>
        <v>1</v>
      </c>
      <c r="M2941" s="24" t="str">
        <f>VLOOKUP(L2941,mês!A:B,2,0)</f>
        <v>Janeiro</v>
      </c>
      <c r="N2941" s="24" t="e">
        <f t="shared" si="195"/>
        <v>#VALUE!</v>
      </c>
    </row>
    <row r="2942" spans="10:14" ht="57" customHeight="1" x14ac:dyDescent="0.2">
      <c r="J2942" s="29">
        <f t="shared" si="192"/>
        <v>0</v>
      </c>
      <c r="K2942" s="29">
        <f t="shared" si="193"/>
        <v>0</v>
      </c>
      <c r="L2942" s="24">
        <f t="shared" si="194"/>
        <v>1</v>
      </c>
      <c r="M2942" s="24" t="str">
        <f>VLOOKUP(L2942,mês!A:B,2,0)</f>
        <v>Janeiro</v>
      </c>
      <c r="N2942" s="24" t="e">
        <f t="shared" si="195"/>
        <v>#VALUE!</v>
      </c>
    </row>
    <row r="2943" spans="10:14" ht="57" customHeight="1" x14ac:dyDescent="0.2">
      <c r="J2943" s="29">
        <f t="shared" si="192"/>
        <v>0</v>
      </c>
      <c r="K2943" s="29">
        <f t="shared" si="193"/>
        <v>0</v>
      </c>
      <c r="L2943" s="24">
        <f t="shared" si="194"/>
        <v>1</v>
      </c>
      <c r="M2943" s="24" t="str">
        <f>VLOOKUP(L2943,mês!A:B,2,0)</f>
        <v>Janeiro</v>
      </c>
      <c r="N2943" s="24" t="e">
        <f t="shared" si="195"/>
        <v>#VALUE!</v>
      </c>
    </row>
    <row r="2944" spans="10:14" ht="57" customHeight="1" x14ac:dyDescent="0.2">
      <c r="J2944" s="29">
        <f t="shared" si="192"/>
        <v>0</v>
      </c>
      <c r="K2944" s="29">
        <f t="shared" si="193"/>
        <v>0</v>
      </c>
      <c r="L2944" s="24">
        <f t="shared" si="194"/>
        <v>1</v>
      </c>
      <c r="M2944" s="24" t="str">
        <f>VLOOKUP(L2944,mês!A:B,2,0)</f>
        <v>Janeiro</v>
      </c>
      <c r="N2944" s="24" t="e">
        <f t="shared" si="195"/>
        <v>#VALUE!</v>
      </c>
    </row>
    <row r="2945" spans="10:14" ht="57" customHeight="1" x14ac:dyDescent="0.2">
      <c r="J2945" s="29">
        <f t="shared" si="192"/>
        <v>0</v>
      </c>
      <c r="K2945" s="29">
        <f t="shared" si="193"/>
        <v>0</v>
      </c>
      <c r="L2945" s="24">
        <f t="shared" si="194"/>
        <v>1</v>
      </c>
      <c r="M2945" s="24" t="str">
        <f>VLOOKUP(L2945,mês!A:B,2,0)</f>
        <v>Janeiro</v>
      </c>
      <c r="N2945" s="24" t="e">
        <f t="shared" si="195"/>
        <v>#VALUE!</v>
      </c>
    </row>
    <row r="2946" spans="10:14" ht="57" customHeight="1" x14ac:dyDescent="0.2">
      <c r="J2946" s="29">
        <f t="shared" si="192"/>
        <v>0</v>
      </c>
      <c r="K2946" s="29">
        <f t="shared" si="193"/>
        <v>0</v>
      </c>
      <c r="L2946" s="24">
        <f t="shared" si="194"/>
        <v>1</v>
      </c>
      <c r="M2946" s="24" t="str">
        <f>VLOOKUP(L2946,mês!A:B,2,0)</f>
        <v>Janeiro</v>
      </c>
      <c r="N2946" s="24" t="e">
        <f t="shared" si="195"/>
        <v>#VALUE!</v>
      </c>
    </row>
    <row r="2947" spans="10:14" ht="57" customHeight="1" x14ac:dyDescent="0.2">
      <c r="J2947" s="29">
        <f t="shared" si="192"/>
        <v>0</v>
      </c>
      <c r="K2947" s="29">
        <f t="shared" si="193"/>
        <v>0</v>
      </c>
      <c r="L2947" s="24">
        <f t="shared" si="194"/>
        <v>1</v>
      </c>
      <c r="M2947" s="24" t="str">
        <f>VLOOKUP(L2947,mês!A:B,2,0)</f>
        <v>Janeiro</v>
      </c>
      <c r="N2947" s="24" t="e">
        <f t="shared" si="195"/>
        <v>#VALUE!</v>
      </c>
    </row>
    <row r="2948" spans="10:14" ht="57" customHeight="1" x14ac:dyDescent="0.2">
      <c r="J2948" s="29">
        <f t="shared" si="192"/>
        <v>0</v>
      </c>
      <c r="K2948" s="29">
        <f t="shared" si="193"/>
        <v>0</v>
      </c>
      <c r="L2948" s="24">
        <f t="shared" si="194"/>
        <v>1</v>
      </c>
      <c r="M2948" s="24" t="str">
        <f>VLOOKUP(L2948,mês!A:B,2,0)</f>
        <v>Janeiro</v>
      </c>
      <c r="N2948" s="24" t="e">
        <f t="shared" si="195"/>
        <v>#VALUE!</v>
      </c>
    </row>
    <row r="2949" spans="10:14" ht="57" customHeight="1" x14ac:dyDescent="0.2">
      <c r="J2949" s="29">
        <f t="shared" si="192"/>
        <v>0</v>
      </c>
      <c r="K2949" s="29">
        <f t="shared" si="193"/>
        <v>0</v>
      </c>
      <c r="L2949" s="24">
        <f t="shared" si="194"/>
        <v>1</v>
      </c>
      <c r="M2949" s="24" t="str">
        <f>VLOOKUP(L2949,mês!A:B,2,0)</f>
        <v>Janeiro</v>
      </c>
      <c r="N2949" s="24" t="e">
        <f t="shared" si="195"/>
        <v>#VALUE!</v>
      </c>
    </row>
    <row r="2950" spans="10:14" ht="57" customHeight="1" x14ac:dyDescent="0.2">
      <c r="J2950" s="29">
        <f t="shared" si="192"/>
        <v>0</v>
      </c>
      <c r="K2950" s="29">
        <f t="shared" si="193"/>
        <v>0</v>
      </c>
      <c r="L2950" s="24">
        <f t="shared" si="194"/>
        <v>1</v>
      </c>
      <c r="M2950" s="24" t="str">
        <f>VLOOKUP(L2950,mês!A:B,2,0)</f>
        <v>Janeiro</v>
      </c>
      <c r="N2950" s="24" t="e">
        <f t="shared" si="195"/>
        <v>#VALUE!</v>
      </c>
    </row>
    <row r="2951" spans="10:14" ht="57" customHeight="1" x14ac:dyDescent="0.2">
      <c r="J2951" s="29">
        <f t="shared" si="192"/>
        <v>0</v>
      </c>
      <c r="K2951" s="29">
        <f t="shared" si="193"/>
        <v>0</v>
      </c>
      <c r="L2951" s="24">
        <f t="shared" si="194"/>
        <v>1</v>
      </c>
      <c r="M2951" s="24" t="str">
        <f>VLOOKUP(L2951,mês!A:B,2,0)</f>
        <v>Janeiro</v>
      </c>
      <c r="N2951" s="24" t="e">
        <f t="shared" si="195"/>
        <v>#VALUE!</v>
      </c>
    </row>
    <row r="2952" spans="10:14" ht="57" customHeight="1" x14ac:dyDescent="0.2">
      <c r="J2952" s="29">
        <f t="shared" si="192"/>
        <v>0</v>
      </c>
      <c r="K2952" s="29">
        <f t="shared" si="193"/>
        <v>0</v>
      </c>
      <c r="L2952" s="24">
        <f t="shared" si="194"/>
        <v>1</v>
      </c>
      <c r="M2952" s="24" t="str">
        <f>VLOOKUP(L2952,mês!A:B,2,0)</f>
        <v>Janeiro</v>
      </c>
      <c r="N2952" s="24" t="e">
        <f t="shared" si="195"/>
        <v>#VALUE!</v>
      </c>
    </row>
    <row r="2953" spans="10:14" ht="57" customHeight="1" x14ac:dyDescent="0.2">
      <c r="J2953" s="29">
        <f t="shared" si="192"/>
        <v>0</v>
      </c>
      <c r="K2953" s="29">
        <f t="shared" si="193"/>
        <v>0</v>
      </c>
      <c r="L2953" s="24">
        <f t="shared" si="194"/>
        <v>1</v>
      </c>
      <c r="M2953" s="24" t="str">
        <f>VLOOKUP(L2953,mês!A:B,2,0)</f>
        <v>Janeiro</v>
      </c>
      <c r="N2953" s="24" t="e">
        <f t="shared" si="195"/>
        <v>#VALUE!</v>
      </c>
    </row>
    <row r="2954" spans="10:14" ht="57" customHeight="1" x14ac:dyDescent="0.2">
      <c r="J2954" s="29">
        <f t="shared" si="192"/>
        <v>0</v>
      </c>
      <c r="K2954" s="29">
        <f t="shared" si="193"/>
        <v>0</v>
      </c>
      <c r="L2954" s="24">
        <f t="shared" si="194"/>
        <v>1</v>
      </c>
      <c r="M2954" s="24" t="str">
        <f>VLOOKUP(L2954,mês!A:B,2,0)</f>
        <v>Janeiro</v>
      </c>
      <c r="N2954" s="24" t="e">
        <f t="shared" si="195"/>
        <v>#VALUE!</v>
      </c>
    </row>
    <row r="2955" spans="10:14" ht="57" customHeight="1" x14ac:dyDescent="0.2">
      <c r="J2955" s="29">
        <f t="shared" si="192"/>
        <v>0</v>
      </c>
      <c r="K2955" s="29">
        <f t="shared" si="193"/>
        <v>0</v>
      </c>
      <c r="L2955" s="24">
        <f t="shared" si="194"/>
        <v>1</v>
      </c>
      <c r="M2955" s="24" t="str">
        <f>VLOOKUP(L2955,mês!A:B,2,0)</f>
        <v>Janeiro</v>
      </c>
      <c r="N2955" s="24" t="e">
        <f t="shared" si="195"/>
        <v>#VALUE!</v>
      </c>
    </row>
    <row r="2956" spans="10:14" ht="57" customHeight="1" x14ac:dyDescent="0.2">
      <c r="J2956" s="29">
        <f t="shared" si="192"/>
        <v>0</v>
      </c>
      <c r="K2956" s="29">
        <f t="shared" si="193"/>
        <v>0</v>
      </c>
      <c r="L2956" s="24">
        <f t="shared" si="194"/>
        <v>1</v>
      </c>
      <c r="M2956" s="24" t="str">
        <f>VLOOKUP(L2956,mês!A:B,2,0)</f>
        <v>Janeiro</v>
      </c>
      <c r="N2956" s="24" t="e">
        <f t="shared" si="195"/>
        <v>#VALUE!</v>
      </c>
    </row>
    <row r="2957" spans="10:14" ht="57" customHeight="1" x14ac:dyDescent="0.2">
      <c r="J2957" s="29">
        <f t="shared" si="192"/>
        <v>0</v>
      </c>
      <c r="K2957" s="29">
        <f t="shared" si="193"/>
        <v>0</v>
      </c>
      <c r="L2957" s="24">
        <f t="shared" si="194"/>
        <v>1</v>
      </c>
      <c r="M2957" s="24" t="str">
        <f>VLOOKUP(L2957,mês!A:B,2,0)</f>
        <v>Janeiro</v>
      </c>
      <c r="N2957" s="24" t="e">
        <f t="shared" si="195"/>
        <v>#VALUE!</v>
      </c>
    </row>
    <row r="2958" spans="10:14" ht="57" customHeight="1" x14ac:dyDescent="0.2">
      <c r="J2958" s="29">
        <f t="shared" si="192"/>
        <v>0</v>
      </c>
      <c r="K2958" s="29">
        <f t="shared" si="193"/>
        <v>0</v>
      </c>
      <c r="L2958" s="24">
        <f t="shared" si="194"/>
        <v>1</v>
      </c>
      <c r="M2958" s="24" t="str">
        <f>VLOOKUP(L2958,mês!A:B,2,0)</f>
        <v>Janeiro</v>
      </c>
      <c r="N2958" s="24" t="e">
        <f t="shared" si="195"/>
        <v>#VALUE!</v>
      </c>
    </row>
    <row r="2959" spans="10:14" ht="57" customHeight="1" x14ac:dyDescent="0.2">
      <c r="J2959" s="29">
        <f t="shared" si="192"/>
        <v>0</v>
      </c>
      <c r="K2959" s="29">
        <f t="shared" si="193"/>
        <v>0</v>
      </c>
      <c r="L2959" s="24">
        <f t="shared" si="194"/>
        <v>1</v>
      </c>
      <c r="M2959" s="24" t="str">
        <f>VLOOKUP(L2959,mês!A:B,2,0)</f>
        <v>Janeiro</v>
      </c>
      <c r="N2959" s="24" t="e">
        <f t="shared" si="195"/>
        <v>#VALUE!</v>
      </c>
    </row>
    <row r="2960" spans="10:14" ht="57" customHeight="1" x14ac:dyDescent="0.2">
      <c r="J2960" s="29">
        <f t="shared" si="192"/>
        <v>0</v>
      </c>
      <c r="K2960" s="29">
        <f t="shared" si="193"/>
        <v>0</v>
      </c>
      <c r="L2960" s="24">
        <f t="shared" si="194"/>
        <v>1</v>
      </c>
      <c r="M2960" s="24" t="str">
        <f>VLOOKUP(L2960,mês!A:B,2,0)</f>
        <v>Janeiro</v>
      </c>
      <c r="N2960" s="24" t="e">
        <f t="shared" si="195"/>
        <v>#VALUE!</v>
      </c>
    </row>
    <row r="2961" spans="10:14" ht="57" customHeight="1" x14ac:dyDescent="0.2">
      <c r="J2961" s="29">
        <f t="shared" si="192"/>
        <v>0</v>
      </c>
      <c r="K2961" s="29">
        <f t="shared" si="193"/>
        <v>0</v>
      </c>
      <c r="L2961" s="24">
        <f t="shared" si="194"/>
        <v>1</v>
      </c>
      <c r="M2961" s="24" t="str">
        <f>VLOOKUP(L2961,mês!A:B,2,0)</f>
        <v>Janeiro</v>
      </c>
      <c r="N2961" s="24" t="e">
        <f t="shared" si="195"/>
        <v>#VALUE!</v>
      </c>
    </row>
    <row r="2962" spans="10:14" ht="57" customHeight="1" x14ac:dyDescent="0.2">
      <c r="J2962" s="29">
        <f t="shared" si="192"/>
        <v>0</v>
      </c>
      <c r="K2962" s="29">
        <f t="shared" si="193"/>
        <v>0</v>
      </c>
      <c r="L2962" s="24">
        <f t="shared" si="194"/>
        <v>1</v>
      </c>
      <c r="M2962" s="24" t="str">
        <f>VLOOKUP(L2962,mês!A:B,2,0)</f>
        <v>Janeiro</v>
      </c>
      <c r="N2962" s="24" t="e">
        <f t="shared" si="195"/>
        <v>#VALUE!</v>
      </c>
    </row>
    <row r="2963" spans="10:14" ht="57" customHeight="1" x14ac:dyDescent="0.2">
      <c r="J2963" s="29">
        <f t="shared" si="192"/>
        <v>0</v>
      </c>
      <c r="K2963" s="29">
        <f t="shared" si="193"/>
        <v>0</v>
      </c>
      <c r="L2963" s="24">
        <f t="shared" si="194"/>
        <v>1</v>
      </c>
      <c r="M2963" s="24" t="str">
        <f>VLOOKUP(L2963,mês!A:B,2,0)</f>
        <v>Janeiro</v>
      </c>
      <c r="N2963" s="24" t="e">
        <f t="shared" si="195"/>
        <v>#VALUE!</v>
      </c>
    </row>
    <row r="2964" spans="10:14" ht="57" customHeight="1" x14ac:dyDescent="0.2">
      <c r="J2964" s="29">
        <f t="shared" si="192"/>
        <v>0</v>
      </c>
      <c r="K2964" s="29">
        <f t="shared" si="193"/>
        <v>0</v>
      </c>
      <c r="L2964" s="24">
        <f t="shared" si="194"/>
        <v>1</v>
      </c>
      <c r="M2964" s="24" t="str">
        <f>VLOOKUP(L2964,mês!A:B,2,0)</f>
        <v>Janeiro</v>
      </c>
      <c r="N2964" s="24" t="e">
        <f t="shared" si="195"/>
        <v>#VALUE!</v>
      </c>
    </row>
    <row r="2965" spans="10:14" ht="57" customHeight="1" x14ac:dyDescent="0.2">
      <c r="J2965" s="29">
        <f t="shared" si="192"/>
        <v>0</v>
      </c>
      <c r="K2965" s="29">
        <f t="shared" si="193"/>
        <v>0</v>
      </c>
      <c r="L2965" s="24">
        <f t="shared" si="194"/>
        <v>1</v>
      </c>
      <c r="M2965" s="24" t="str">
        <f>VLOOKUP(L2965,mês!A:B,2,0)</f>
        <v>Janeiro</v>
      </c>
      <c r="N2965" s="24" t="e">
        <f t="shared" si="195"/>
        <v>#VALUE!</v>
      </c>
    </row>
    <row r="2966" spans="10:14" ht="57" customHeight="1" x14ac:dyDescent="0.2">
      <c r="J2966" s="29">
        <f t="shared" si="192"/>
        <v>0</v>
      </c>
      <c r="K2966" s="29">
        <f t="shared" si="193"/>
        <v>0</v>
      </c>
      <c r="L2966" s="24">
        <f t="shared" si="194"/>
        <v>1</v>
      </c>
      <c r="M2966" s="24" t="str">
        <f>VLOOKUP(L2966,mês!A:B,2,0)</f>
        <v>Janeiro</v>
      </c>
      <c r="N2966" s="24" t="e">
        <f t="shared" si="195"/>
        <v>#VALUE!</v>
      </c>
    </row>
    <row r="2967" spans="10:14" ht="57" customHeight="1" x14ac:dyDescent="0.2">
      <c r="J2967" s="29">
        <f t="shared" si="192"/>
        <v>0</v>
      </c>
      <c r="K2967" s="29">
        <f t="shared" si="193"/>
        <v>0</v>
      </c>
      <c r="L2967" s="24">
        <f t="shared" si="194"/>
        <v>1</v>
      </c>
      <c r="M2967" s="24" t="str">
        <f>VLOOKUP(L2967,mês!A:B,2,0)</f>
        <v>Janeiro</v>
      </c>
      <c r="N2967" s="24" t="e">
        <f t="shared" si="195"/>
        <v>#VALUE!</v>
      </c>
    </row>
    <row r="2968" spans="10:14" ht="57" customHeight="1" x14ac:dyDescent="0.2">
      <c r="J2968" s="29">
        <f t="shared" si="192"/>
        <v>0</v>
      </c>
      <c r="K2968" s="29">
        <f t="shared" si="193"/>
        <v>0</v>
      </c>
      <c r="L2968" s="24">
        <f t="shared" si="194"/>
        <v>1</v>
      </c>
      <c r="M2968" s="24" t="str">
        <f>VLOOKUP(L2968,mês!A:B,2,0)</f>
        <v>Janeiro</v>
      </c>
      <c r="N2968" s="24" t="e">
        <f t="shared" si="195"/>
        <v>#VALUE!</v>
      </c>
    </row>
    <row r="2969" spans="10:14" ht="57" customHeight="1" x14ac:dyDescent="0.2">
      <c r="J2969" s="29">
        <f t="shared" si="192"/>
        <v>0</v>
      </c>
      <c r="K2969" s="29">
        <f t="shared" si="193"/>
        <v>0</v>
      </c>
      <c r="L2969" s="24">
        <f t="shared" si="194"/>
        <v>1</v>
      </c>
      <c r="M2969" s="24" t="str">
        <f>VLOOKUP(L2969,mês!A:B,2,0)</f>
        <v>Janeiro</v>
      </c>
      <c r="N2969" s="24" t="e">
        <f t="shared" si="195"/>
        <v>#VALUE!</v>
      </c>
    </row>
    <row r="2970" spans="10:14" ht="57" customHeight="1" x14ac:dyDescent="0.2">
      <c r="J2970" s="29">
        <f t="shared" ref="J2970:J3001" si="196">IF(G2970="Não",0,H2970)</f>
        <v>0</v>
      </c>
      <c r="K2970" s="29">
        <f t="shared" ref="K2970:K3001" si="197">IF(G2970="Não",H2970,0)</f>
        <v>0</v>
      </c>
      <c r="L2970" s="24">
        <f t="shared" ref="L2970:L3001" si="198">MONTH(B2970)</f>
        <v>1</v>
      </c>
      <c r="M2970" s="24" t="str">
        <f>VLOOKUP(L2970,mês!A:B,2,0)</f>
        <v>Janeiro</v>
      </c>
      <c r="N2970" s="24" t="e">
        <f t="shared" ref="N2970:N3001" si="199">LEFT(A2970,SEARCH("-",A2970)-1)</f>
        <v>#VALUE!</v>
      </c>
    </row>
    <row r="2971" spans="10:14" ht="57" customHeight="1" x14ac:dyDescent="0.2">
      <c r="J2971" s="29">
        <f t="shared" si="196"/>
        <v>0</v>
      </c>
      <c r="K2971" s="29">
        <f t="shared" si="197"/>
        <v>0</v>
      </c>
      <c r="L2971" s="24">
        <f t="shared" si="198"/>
        <v>1</v>
      </c>
      <c r="M2971" s="24" t="str">
        <f>VLOOKUP(L2971,mês!A:B,2,0)</f>
        <v>Janeiro</v>
      </c>
      <c r="N2971" s="24" t="e">
        <f t="shared" si="199"/>
        <v>#VALUE!</v>
      </c>
    </row>
    <row r="2972" spans="10:14" ht="57" customHeight="1" x14ac:dyDescent="0.2">
      <c r="J2972" s="29">
        <f t="shared" si="196"/>
        <v>0</v>
      </c>
      <c r="K2972" s="29">
        <f t="shared" si="197"/>
        <v>0</v>
      </c>
      <c r="L2972" s="24">
        <f t="shared" si="198"/>
        <v>1</v>
      </c>
      <c r="M2972" s="24" t="str">
        <f>VLOOKUP(L2972,mês!A:B,2,0)</f>
        <v>Janeiro</v>
      </c>
      <c r="N2972" s="24" t="e">
        <f t="shared" si="199"/>
        <v>#VALUE!</v>
      </c>
    </row>
    <row r="2973" spans="10:14" ht="57" customHeight="1" x14ac:dyDescent="0.2">
      <c r="J2973" s="29">
        <f t="shared" si="196"/>
        <v>0</v>
      </c>
      <c r="K2973" s="29">
        <f t="shared" si="197"/>
        <v>0</v>
      </c>
      <c r="L2973" s="24">
        <f t="shared" si="198"/>
        <v>1</v>
      </c>
      <c r="M2973" s="24" t="str">
        <f>VLOOKUP(L2973,mês!A:B,2,0)</f>
        <v>Janeiro</v>
      </c>
      <c r="N2973" s="24" t="e">
        <f t="shared" si="199"/>
        <v>#VALUE!</v>
      </c>
    </row>
    <row r="2974" spans="10:14" ht="57" customHeight="1" x14ac:dyDescent="0.2">
      <c r="J2974" s="29">
        <f t="shared" si="196"/>
        <v>0</v>
      </c>
      <c r="K2974" s="29">
        <f t="shared" si="197"/>
        <v>0</v>
      </c>
      <c r="L2974" s="24">
        <f t="shared" si="198"/>
        <v>1</v>
      </c>
      <c r="M2974" s="24" t="str">
        <f>VLOOKUP(L2974,mês!A:B,2,0)</f>
        <v>Janeiro</v>
      </c>
      <c r="N2974" s="24" t="e">
        <f t="shared" si="199"/>
        <v>#VALUE!</v>
      </c>
    </row>
    <row r="2975" spans="10:14" ht="57" customHeight="1" x14ac:dyDescent="0.2">
      <c r="J2975" s="29">
        <f t="shared" si="196"/>
        <v>0</v>
      </c>
      <c r="K2975" s="29">
        <f t="shared" si="197"/>
        <v>0</v>
      </c>
      <c r="L2975" s="24">
        <f t="shared" si="198"/>
        <v>1</v>
      </c>
      <c r="M2975" s="24" t="str">
        <f>VLOOKUP(L2975,mês!A:B,2,0)</f>
        <v>Janeiro</v>
      </c>
      <c r="N2975" s="24" t="e">
        <f t="shared" si="199"/>
        <v>#VALUE!</v>
      </c>
    </row>
    <row r="2976" spans="10:14" ht="57" customHeight="1" x14ac:dyDescent="0.2">
      <c r="J2976" s="29">
        <f t="shared" si="196"/>
        <v>0</v>
      </c>
      <c r="K2976" s="29">
        <f t="shared" si="197"/>
        <v>0</v>
      </c>
      <c r="L2976" s="24">
        <f t="shared" si="198"/>
        <v>1</v>
      </c>
      <c r="M2976" s="24" t="str">
        <f>VLOOKUP(L2976,mês!A:B,2,0)</f>
        <v>Janeiro</v>
      </c>
      <c r="N2976" s="24" t="e">
        <f t="shared" si="199"/>
        <v>#VALUE!</v>
      </c>
    </row>
    <row r="2977" spans="10:14" ht="57" customHeight="1" x14ac:dyDescent="0.2">
      <c r="J2977" s="29">
        <f t="shared" si="196"/>
        <v>0</v>
      </c>
      <c r="K2977" s="29">
        <f t="shared" si="197"/>
        <v>0</v>
      </c>
      <c r="L2977" s="24">
        <f t="shared" si="198"/>
        <v>1</v>
      </c>
      <c r="M2977" s="24" t="str">
        <f>VLOOKUP(L2977,mês!A:B,2,0)</f>
        <v>Janeiro</v>
      </c>
      <c r="N2977" s="24" t="e">
        <f t="shared" si="199"/>
        <v>#VALUE!</v>
      </c>
    </row>
    <row r="2978" spans="10:14" ht="57" customHeight="1" x14ac:dyDescent="0.2">
      <c r="J2978" s="29">
        <f t="shared" si="196"/>
        <v>0</v>
      </c>
      <c r="K2978" s="29">
        <f t="shared" si="197"/>
        <v>0</v>
      </c>
      <c r="L2978" s="24">
        <f t="shared" si="198"/>
        <v>1</v>
      </c>
      <c r="M2978" s="24" t="str">
        <f>VLOOKUP(L2978,mês!A:B,2,0)</f>
        <v>Janeiro</v>
      </c>
      <c r="N2978" s="24" t="e">
        <f t="shared" si="199"/>
        <v>#VALUE!</v>
      </c>
    </row>
    <row r="2979" spans="10:14" ht="57" customHeight="1" x14ac:dyDescent="0.2">
      <c r="J2979" s="29">
        <f t="shared" si="196"/>
        <v>0</v>
      </c>
      <c r="K2979" s="29">
        <f t="shared" si="197"/>
        <v>0</v>
      </c>
      <c r="L2979" s="24">
        <f t="shared" si="198"/>
        <v>1</v>
      </c>
      <c r="M2979" s="24" t="str">
        <f>VLOOKUP(L2979,mês!A:B,2,0)</f>
        <v>Janeiro</v>
      </c>
      <c r="N2979" s="24" t="e">
        <f t="shared" si="199"/>
        <v>#VALUE!</v>
      </c>
    </row>
    <row r="2980" spans="10:14" ht="57" customHeight="1" x14ac:dyDescent="0.2">
      <c r="J2980" s="29">
        <f t="shared" si="196"/>
        <v>0</v>
      </c>
      <c r="K2980" s="29">
        <f t="shared" si="197"/>
        <v>0</v>
      </c>
      <c r="L2980" s="24">
        <f t="shared" si="198"/>
        <v>1</v>
      </c>
      <c r="M2980" s="24" t="str">
        <f>VLOOKUP(L2980,mês!A:B,2,0)</f>
        <v>Janeiro</v>
      </c>
      <c r="N2980" s="24" t="e">
        <f t="shared" si="199"/>
        <v>#VALUE!</v>
      </c>
    </row>
    <row r="2981" spans="10:14" ht="57" customHeight="1" x14ac:dyDescent="0.2">
      <c r="J2981" s="29">
        <f t="shared" si="196"/>
        <v>0</v>
      </c>
      <c r="K2981" s="29">
        <f t="shared" si="197"/>
        <v>0</v>
      </c>
      <c r="L2981" s="24">
        <f t="shared" si="198"/>
        <v>1</v>
      </c>
      <c r="M2981" s="24" t="str">
        <f>VLOOKUP(L2981,mês!A:B,2,0)</f>
        <v>Janeiro</v>
      </c>
      <c r="N2981" s="24" t="e">
        <f t="shared" si="199"/>
        <v>#VALUE!</v>
      </c>
    </row>
    <row r="2982" spans="10:14" ht="57" customHeight="1" x14ac:dyDescent="0.2">
      <c r="J2982" s="29">
        <f t="shared" si="196"/>
        <v>0</v>
      </c>
      <c r="K2982" s="29">
        <f t="shared" si="197"/>
        <v>0</v>
      </c>
      <c r="L2982" s="24">
        <f t="shared" si="198"/>
        <v>1</v>
      </c>
      <c r="M2982" s="24" t="str">
        <f>VLOOKUP(L2982,mês!A:B,2,0)</f>
        <v>Janeiro</v>
      </c>
      <c r="N2982" s="24" t="e">
        <f t="shared" si="199"/>
        <v>#VALUE!</v>
      </c>
    </row>
    <row r="2983" spans="10:14" ht="57" customHeight="1" x14ac:dyDescent="0.2">
      <c r="J2983" s="29">
        <f t="shared" si="196"/>
        <v>0</v>
      </c>
      <c r="K2983" s="29">
        <f t="shared" si="197"/>
        <v>0</v>
      </c>
      <c r="L2983" s="24">
        <f t="shared" si="198"/>
        <v>1</v>
      </c>
      <c r="M2983" s="24" t="str">
        <f>VLOOKUP(L2983,mês!A:B,2,0)</f>
        <v>Janeiro</v>
      </c>
      <c r="N2983" s="24" t="e">
        <f t="shared" si="199"/>
        <v>#VALUE!</v>
      </c>
    </row>
    <row r="2984" spans="10:14" ht="57" customHeight="1" x14ac:dyDescent="0.2">
      <c r="J2984" s="29">
        <f t="shared" si="196"/>
        <v>0</v>
      </c>
      <c r="K2984" s="29">
        <f t="shared" si="197"/>
        <v>0</v>
      </c>
      <c r="L2984" s="24">
        <f t="shared" si="198"/>
        <v>1</v>
      </c>
      <c r="M2984" s="24" t="str">
        <f>VLOOKUP(L2984,mês!A:B,2,0)</f>
        <v>Janeiro</v>
      </c>
      <c r="N2984" s="24" t="e">
        <f t="shared" si="199"/>
        <v>#VALUE!</v>
      </c>
    </row>
    <row r="2985" spans="10:14" ht="57" customHeight="1" x14ac:dyDescent="0.2">
      <c r="J2985" s="29">
        <f t="shared" si="196"/>
        <v>0</v>
      </c>
      <c r="K2985" s="29">
        <f t="shared" si="197"/>
        <v>0</v>
      </c>
      <c r="L2985" s="24">
        <f t="shared" si="198"/>
        <v>1</v>
      </c>
      <c r="M2985" s="24" t="str">
        <f>VLOOKUP(L2985,mês!A:B,2,0)</f>
        <v>Janeiro</v>
      </c>
      <c r="N2985" s="24" t="e">
        <f t="shared" si="199"/>
        <v>#VALUE!</v>
      </c>
    </row>
    <row r="2986" spans="10:14" ht="57" customHeight="1" x14ac:dyDescent="0.2">
      <c r="J2986" s="29">
        <f t="shared" si="196"/>
        <v>0</v>
      </c>
      <c r="K2986" s="29">
        <f t="shared" si="197"/>
        <v>0</v>
      </c>
      <c r="L2986" s="24">
        <f t="shared" si="198"/>
        <v>1</v>
      </c>
      <c r="M2986" s="24" t="str">
        <f>VLOOKUP(L2986,mês!A:B,2,0)</f>
        <v>Janeiro</v>
      </c>
      <c r="N2986" s="24" t="e">
        <f t="shared" si="199"/>
        <v>#VALUE!</v>
      </c>
    </row>
    <row r="2987" spans="10:14" ht="57" customHeight="1" x14ac:dyDescent="0.2">
      <c r="J2987" s="29">
        <f t="shared" si="196"/>
        <v>0</v>
      </c>
      <c r="K2987" s="29">
        <f t="shared" si="197"/>
        <v>0</v>
      </c>
      <c r="L2987" s="24">
        <f t="shared" si="198"/>
        <v>1</v>
      </c>
      <c r="M2987" s="24" t="str">
        <f>VLOOKUP(L2987,mês!A:B,2,0)</f>
        <v>Janeiro</v>
      </c>
      <c r="N2987" s="24" t="e">
        <f t="shared" si="199"/>
        <v>#VALUE!</v>
      </c>
    </row>
    <row r="2988" spans="10:14" ht="57" customHeight="1" x14ac:dyDescent="0.2">
      <c r="J2988" s="29">
        <f t="shared" si="196"/>
        <v>0</v>
      </c>
      <c r="K2988" s="29">
        <f t="shared" si="197"/>
        <v>0</v>
      </c>
      <c r="L2988" s="24">
        <f t="shared" si="198"/>
        <v>1</v>
      </c>
      <c r="M2988" s="24" t="str">
        <f>VLOOKUP(L2988,mês!A:B,2,0)</f>
        <v>Janeiro</v>
      </c>
      <c r="N2988" s="24" t="e">
        <f t="shared" si="199"/>
        <v>#VALUE!</v>
      </c>
    </row>
    <row r="2989" spans="10:14" ht="57" customHeight="1" x14ac:dyDescent="0.2">
      <c r="J2989" s="29">
        <f t="shared" si="196"/>
        <v>0</v>
      </c>
      <c r="K2989" s="29">
        <f t="shared" si="197"/>
        <v>0</v>
      </c>
      <c r="L2989" s="24">
        <f t="shared" si="198"/>
        <v>1</v>
      </c>
      <c r="M2989" s="24" t="str">
        <f>VLOOKUP(L2989,mês!A:B,2,0)</f>
        <v>Janeiro</v>
      </c>
      <c r="N2989" s="24" t="e">
        <f t="shared" si="199"/>
        <v>#VALUE!</v>
      </c>
    </row>
    <row r="2990" spans="10:14" ht="57" customHeight="1" x14ac:dyDescent="0.2">
      <c r="J2990" s="29">
        <f t="shared" si="196"/>
        <v>0</v>
      </c>
      <c r="K2990" s="29">
        <f t="shared" si="197"/>
        <v>0</v>
      </c>
      <c r="L2990" s="24">
        <f t="shared" si="198"/>
        <v>1</v>
      </c>
      <c r="M2990" s="24" t="str">
        <f>VLOOKUP(L2990,mês!A:B,2,0)</f>
        <v>Janeiro</v>
      </c>
      <c r="N2990" s="24" t="e">
        <f t="shared" si="199"/>
        <v>#VALUE!</v>
      </c>
    </row>
    <row r="2991" spans="10:14" ht="57" customHeight="1" x14ac:dyDescent="0.2">
      <c r="J2991" s="29">
        <f t="shared" si="196"/>
        <v>0</v>
      </c>
      <c r="K2991" s="29">
        <f t="shared" si="197"/>
        <v>0</v>
      </c>
      <c r="L2991" s="24">
        <f t="shared" si="198"/>
        <v>1</v>
      </c>
      <c r="M2991" s="24" t="str">
        <f>VLOOKUP(L2991,mês!A:B,2,0)</f>
        <v>Janeiro</v>
      </c>
      <c r="N2991" s="24" t="e">
        <f t="shared" si="199"/>
        <v>#VALUE!</v>
      </c>
    </row>
    <row r="2992" spans="10:14" ht="57" customHeight="1" x14ac:dyDescent="0.2">
      <c r="J2992" s="29">
        <f t="shared" si="196"/>
        <v>0</v>
      </c>
      <c r="K2992" s="29">
        <f t="shared" si="197"/>
        <v>0</v>
      </c>
      <c r="L2992" s="24">
        <f t="shared" si="198"/>
        <v>1</v>
      </c>
      <c r="M2992" s="24" t="str">
        <f>VLOOKUP(L2992,mês!A:B,2,0)</f>
        <v>Janeiro</v>
      </c>
      <c r="N2992" s="24" t="e">
        <f t="shared" si="199"/>
        <v>#VALUE!</v>
      </c>
    </row>
    <row r="2993" spans="10:14" ht="57" customHeight="1" x14ac:dyDescent="0.2">
      <c r="J2993" s="29">
        <f t="shared" si="196"/>
        <v>0</v>
      </c>
      <c r="K2993" s="29">
        <f t="shared" si="197"/>
        <v>0</v>
      </c>
      <c r="L2993" s="24">
        <f t="shared" si="198"/>
        <v>1</v>
      </c>
      <c r="M2993" s="24" t="str">
        <f>VLOOKUP(L2993,mês!A:B,2,0)</f>
        <v>Janeiro</v>
      </c>
      <c r="N2993" s="24" t="e">
        <f t="shared" si="199"/>
        <v>#VALUE!</v>
      </c>
    </row>
    <row r="2994" spans="10:14" ht="57" customHeight="1" x14ac:dyDescent="0.2">
      <c r="J2994" s="29">
        <f t="shared" si="196"/>
        <v>0</v>
      </c>
      <c r="K2994" s="29">
        <f t="shared" si="197"/>
        <v>0</v>
      </c>
      <c r="L2994" s="24">
        <f t="shared" si="198"/>
        <v>1</v>
      </c>
      <c r="M2994" s="24" t="str">
        <f>VLOOKUP(L2994,mês!A:B,2,0)</f>
        <v>Janeiro</v>
      </c>
      <c r="N2994" s="24" t="e">
        <f t="shared" si="199"/>
        <v>#VALUE!</v>
      </c>
    </row>
    <row r="2995" spans="10:14" ht="57" customHeight="1" x14ac:dyDescent="0.2">
      <c r="J2995" s="29">
        <f t="shared" si="196"/>
        <v>0</v>
      </c>
      <c r="K2995" s="29">
        <f t="shared" si="197"/>
        <v>0</v>
      </c>
      <c r="L2995" s="24">
        <f t="shared" si="198"/>
        <v>1</v>
      </c>
      <c r="M2995" s="24" t="str">
        <f>VLOOKUP(L2995,mês!A:B,2,0)</f>
        <v>Janeiro</v>
      </c>
      <c r="N2995" s="24" t="e">
        <f t="shared" si="199"/>
        <v>#VALUE!</v>
      </c>
    </row>
    <row r="2996" spans="10:14" ht="57" customHeight="1" x14ac:dyDescent="0.2">
      <c r="J2996" s="29">
        <f t="shared" si="196"/>
        <v>0</v>
      </c>
      <c r="K2996" s="29">
        <f t="shared" si="197"/>
        <v>0</v>
      </c>
      <c r="L2996" s="24">
        <f t="shared" si="198"/>
        <v>1</v>
      </c>
      <c r="M2996" s="24" t="str">
        <f>VLOOKUP(L2996,mês!A:B,2,0)</f>
        <v>Janeiro</v>
      </c>
      <c r="N2996" s="24" t="e">
        <f t="shared" si="199"/>
        <v>#VALUE!</v>
      </c>
    </row>
    <row r="2997" spans="10:14" ht="57" customHeight="1" x14ac:dyDescent="0.2">
      <c r="J2997" s="29">
        <f t="shared" si="196"/>
        <v>0</v>
      </c>
      <c r="K2997" s="29">
        <f t="shared" si="197"/>
        <v>0</v>
      </c>
      <c r="L2997" s="24">
        <f t="shared" si="198"/>
        <v>1</v>
      </c>
      <c r="M2997" s="24" t="str">
        <f>VLOOKUP(L2997,mês!A:B,2,0)</f>
        <v>Janeiro</v>
      </c>
      <c r="N2997" s="24" t="e">
        <f t="shared" si="199"/>
        <v>#VALUE!</v>
      </c>
    </row>
    <row r="2998" spans="10:14" ht="57" customHeight="1" x14ac:dyDescent="0.2">
      <c r="J2998" s="29">
        <f t="shared" si="196"/>
        <v>0</v>
      </c>
      <c r="K2998" s="29">
        <f t="shared" si="197"/>
        <v>0</v>
      </c>
      <c r="L2998" s="24">
        <f t="shared" si="198"/>
        <v>1</v>
      </c>
      <c r="M2998" s="24" t="str">
        <f>VLOOKUP(L2998,mês!A:B,2,0)</f>
        <v>Janeiro</v>
      </c>
      <c r="N2998" s="24" t="e">
        <f t="shared" si="199"/>
        <v>#VALUE!</v>
      </c>
    </row>
    <row r="2999" spans="10:14" ht="57" customHeight="1" x14ac:dyDescent="0.2">
      <c r="J2999" s="29">
        <f t="shared" si="196"/>
        <v>0</v>
      </c>
      <c r="K2999" s="29">
        <f t="shared" si="197"/>
        <v>0</v>
      </c>
      <c r="L2999" s="24">
        <f t="shared" si="198"/>
        <v>1</v>
      </c>
      <c r="M2999" s="24" t="str">
        <f>VLOOKUP(L2999,mês!A:B,2,0)</f>
        <v>Janeiro</v>
      </c>
      <c r="N2999" s="24" t="e">
        <f t="shared" si="199"/>
        <v>#VALUE!</v>
      </c>
    </row>
    <row r="3000" spans="10:14" ht="57" customHeight="1" x14ac:dyDescent="0.2">
      <c r="J3000" s="29">
        <f t="shared" si="196"/>
        <v>0</v>
      </c>
      <c r="K3000" s="29">
        <f t="shared" si="197"/>
        <v>0</v>
      </c>
      <c r="L3000" s="24">
        <f t="shared" si="198"/>
        <v>1</v>
      </c>
      <c r="M3000" s="24" t="str">
        <f>VLOOKUP(L3000,mês!A:B,2,0)</f>
        <v>Janeiro</v>
      </c>
      <c r="N3000" s="24" t="e">
        <f t="shared" si="199"/>
        <v>#VALUE!</v>
      </c>
    </row>
    <row r="3001" spans="10:14" ht="57" customHeight="1" x14ac:dyDescent="0.2">
      <c r="J3001" s="29">
        <f t="shared" si="196"/>
        <v>0</v>
      </c>
      <c r="K3001" s="29">
        <f t="shared" si="197"/>
        <v>0</v>
      </c>
      <c r="L3001" s="24">
        <f t="shared" si="198"/>
        <v>1</v>
      </c>
      <c r="M3001" s="24" t="str">
        <f>VLOOKUP(L3001,mês!A:B,2,0)</f>
        <v>Janeiro</v>
      </c>
      <c r="N3001" s="24" t="e">
        <f t="shared" si="199"/>
        <v>#VALUE!</v>
      </c>
    </row>
    <row r="3002" spans="10:14" ht="57" customHeight="1" x14ac:dyDescent="0.2">
      <c r="J3002" s="29">
        <f t="shared" ref="J3002:J3013" si="200">IF(G3002="Não",0,H3002)</f>
        <v>0</v>
      </c>
      <c r="K3002" s="29">
        <f t="shared" ref="K3002:K3013" si="201">IF(G3002="Não",H3002,0)</f>
        <v>0</v>
      </c>
      <c r="L3002" s="24">
        <f t="shared" ref="L3002:L3013" si="202">MONTH(B3002)</f>
        <v>1</v>
      </c>
      <c r="M3002" s="24" t="str">
        <f>VLOOKUP(L3002,mês!A:B,2,0)</f>
        <v>Janeiro</v>
      </c>
      <c r="N3002" s="24" t="e">
        <f t="shared" ref="N3002:N3013" si="203">LEFT(A3002,SEARCH("-",A3002)-1)</f>
        <v>#VALUE!</v>
      </c>
    </row>
    <row r="3003" spans="10:14" ht="57" customHeight="1" x14ac:dyDescent="0.2">
      <c r="J3003" s="29">
        <f t="shared" si="200"/>
        <v>0</v>
      </c>
      <c r="K3003" s="29">
        <f t="shared" si="201"/>
        <v>0</v>
      </c>
      <c r="L3003" s="24">
        <f t="shared" si="202"/>
        <v>1</v>
      </c>
      <c r="M3003" s="24" t="str">
        <f>VLOOKUP(L3003,mês!A:B,2,0)</f>
        <v>Janeiro</v>
      </c>
      <c r="N3003" s="24" t="e">
        <f t="shared" si="203"/>
        <v>#VALUE!</v>
      </c>
    </row>
    <row r="3004" spans="10:14" ht="57" customHeight="1" x14ac:dyDescent="0.2">
      <c r="J3004" s="29">
        <f t="shared" si="200"/>
        <v>0</v>
      </c>
      <c r="K3004" s="29">
        <f t="shared" si="201"/>
        <v>0</v>
      </c>
      <c r="L3004" s="24">
        <f t="shared" si="202"/>
        <v>1</v>
      </c>
      <c r="M3004" s="24" t="str">
        <f>VLOOKUP(L3004,mês!A:B,2,0)</f>
        <v>Janeiro</v>
      </c>
      <c r="N3004" s="24" t="e">
        <f t="shared" si="203"/>
        <v>#VALUE!</v>
      </c>
    </row>
    <row r="3005" spans="10:14" ht="57" customHeight="1" x14ac:dyDescent="0.2">
      <c r="J3005" s="29">
        <f t="shared" si="200"/>
        <v>0</v>
      </c>
      <c r="K3005" s="29">
        <f t="shared" si="201"/>
        <v>0</v>
      </c>
      <c r="L3005" s="24">
        <f t="shared" si="202"/>
        <v>1</v>
      </c>
      <c r="M3005" s="24" t="str">
        <f>VLOOKUP(L3005,mês!A:B,2,0)</f>
        <v>Janeiro</v>
      </c>
      <c r="N3005" s="24" t="e">
        <f t="shared" si="203"/>
        <v>#VALUE!</v>
      </c>
    </row>
    <row r="3006" spans="10:14" ht="57" customHeight="1" x14ac:dyDescent="0.2">
      <c r="J3006" s="29">
        <f t="shared" si="200"/>
        <v>0</v>
      </c>
      <c r="K3006" s="29">
        <f t="shared" si="201"/>
        <v>0</v>
      </c>
      <c r="L3006" s="24">
        <f t="shared" si="202"/>
        <v>1</v>
      </c>
      <c r="M3006" s="24" t="str">
        <f>VLOOKUP(L3006,mês!A:B,2,0)</f>
        <v>Janeiro</v>
      </c>
      <c r="N3006" s="24" t="e">
        <f t="shared" si="203"/>
        <v>#VALUE!</v>
      </c>
    </row>
    <row r="3007" spans="10:14" ht="57" customHeight="1" x14ac:dyDescent="0.2">
      <c r="J3007" s="29">
        <f t="shared" si="200"/>
        <v>0</v>
      </c>
      <c r="K3007" s="29">
        <f t="shared" si="201"/>
        <v>0</v>
      </c>
      <c r="L3007" s="24">
        <f t="shared" si="202"/>
        <v>1</v>
      </c>
      <c r="M3007" s="24" t="str">
        <f>VLOOKUP(L3007,mês!A:B,2,0)</f>
        <v>Janeiro</v>
      </c>
      <c r="N3007" s="24" t="e">
        <f t="shared" si="203"/>
        <v>#VALUE!</v>
      </c>
    </row>
    <row r="3008" spans="10:14" ht="57" customHeight="1" x14ac:dyDescent="0.2">
      <c r="J3008" s="29">
        <f t="shared" si="200"/>
        <v>0</v>
      </c>
      <c r="K3008" s="29">
        <f t="shared" si="201"/>
        <v>0</v>
      </c>
      <c r="L3008" s="24">
        <f t="shared" si="202"/>
        <v>1</v>
      </c>
      <c r="M3008" s="24" t="str">
        <f>VLOOKUP(L3008,mês!A:B,2,0)</f>
        <v>Janeiro</v>
      </c>
      <c r="N3008" s="24" t="e">
        <f t="shared" si="203"/>
        <v>#VALUE!</v>
      </c>
    </row>
    <row r="3009" spans="10:14" ht="57" customHeight="1" x14ac:dyDescent="0.2">
      <c r="J3009" s="29">
        <f t="shared" si="200"/>
        <v>0</v>
      </c>
      <c r="K3009" s="29">
        <f t="shared" si="201"/>
        <v>0</v>
      </c>
      <c r="L3009" s="24">
        <f t="shared" si="202"/>
        <v>1</v>
      </c>
      <c r="M3009" s="24" t="str">
        <f>VLOOKUP(L3009,mês!A:B,2,0)</f>
        <v>Janeiro</v>
      </c>
      <c r="N3009" s="24" t="e">
        <f t="shared" si="203"/>
        <v>#VALUE!</v>
      </c>
    </row>
    <row r="3010" spans="10:14" ht="57" customHeight="1" x14ac:dyDescent="0.2">
      <c r="J3010" s="29">
        <f t="shared" si="200"/>
        <v>0</v>
      </c>
      <c r="K3010" s="29">
        <f t="shared" si="201"/>
        <v>0</v>
      </c>
      <c r="L3010" s="24">
        <f t="shared" si="202"/>
        <v>1</v>
      </c>
      <c r="M3010" s="24" t="str">
        <f>VLOOKUP(L3010,mês!A:B,2,0)</f>
        <v>Janeiro</v>
      </c>
      <c r="N3010" s="24" t="e">
        <f t="shared" si="203"/>
        <v>#VALUE!</v>
      </c>
    </row>
    <row r="3011" spans="10:14" ht="57" customHeight="1" x14ac:dyDescent="0.2">
      <c r="J3011" s="29">
        <f t="shared" si="200"/>
        <v>0</v>
      </c>
      <c r="K3011" s="29">
        <f t="shared" si="201"/>
        <v>0</v>
      </c>
      <c r="L3011" s="24">
        <f t="shared" si="202"/>
        <v>1</v>
      </c>
      <c r="M3011" s="24" t="str">
        <f>VLOOKUP(L3011,mês!A:B,2,0)</f>
        <v>Janeiro</v>
      </c>
      <c r="N3011" s="24" t="e">
        <f t="shared" si="203"/>
        <v>#VALUE!</v>
      </c>
    </row>
    <row r="3012" spans="10:14" ht="57" customHeight="1" x14ac:dyDescent="0.2">
      <c r="J3012" s="29">
        <f t="shared" si="200"/>
        <v>0</v>
      </c>
      <c r="K3012" s="29">
        <f t="shared" si="201"/>
        <v>0</v>
      </c>
      <c r="L3012" s="24">
        <f t="shared" si="202"/>
        <v>1</v>
      </c>
      <c r="M3012" s="24" t="str">
        <f>VLOOKUP(L3012,mês!A:B,2,0)</f>
        <v>Janeiro</v>
      </c>
      <c r="N3012" s="24" t="e">
        <f t="shared" si="203"/>
        <v>#VALUE!</v>
      </c>
    </row>
    <row r="3013" spans="10:14" ht="57" customHeight="1" x14ac:dyDescent="0.2">
      <c r="J3013" s="29">
        <f t="shared" si="200"/>
        <v>0</v>
      </c>
      <c r="K3013" s="29">
        <f t="shared" si="201"/>
        <v>0</v>
      </c>
      <c r="L3013" s="24">
        <f t="shared" si="202"/>
        <v>1</v>
      </c>
      <c r="M3013" s="24" t="str">
        <f>VLOOKUP(L3013,mês!A:B,2,0)</f>
        <v>Janeiro</v>
      </c>
      <c r="N3013" s="24" t="e">
        <f t="shared" si="203"/>
        <v>#VALUE!</v>
      </c>
    </row>
    <row r="3014" spans="10:14" ht="57" customHeight="1" x14ac:dyDescent="0.2"/>
    <row r="3015" spans="10:14" ht="57" customHeight="1" x14ac:dyDescent="0.2"/>
    <row r="3016" spans="10:14" ht="57" customHeight="1" x14ac:dyDescent="0.2"/>
    <row r="3017" spans="10:14" ht="57" customHeight="1" x14ac:dyDescent="0.2"/>
    <row r="3018" spans="10:14" ht="57" customHeight="1" x14ac:dyDescent="0.2"/>
    <row r="3019" spans="10:14" ht="57" customHeight="1" x14ac:dyDescent="0.2"/>
    <row r="3020" spans="10:14" ht="57" customHeight="1" x14ac:dyDescent="0.2"/>
    <row r="3021" spans="10:14" ht="57" customHeight="1" x14ac:dyDescent="0.2"/>
    <row r="3022" spans="10:14" ht="57" customHeight="1" x14ac:dyDescent="0.2"/>
    <row r="3023" spans="10:14" ht="57" customHeight="1" x14ac:dyDescent="0.2"/>
    <row r="3024" spans="10:14" ht="57" customHeight="1" x14ac:dyDescent="0.2"/>
    <row r="3025" ht="57" customHeight="1" x14ac:dyDescent="0.2"/>
    <row r="3026" ht="57" customHeight="1" x14ac:dyDescent="0.2"/>
    <row r="3027" ht="57" customHeight="1" x14ac:dyDescent="0.2"/>
    <row r="3028" ht="57" customHeight="1" x14ac:dyDescent="0.2"/>
    <row r="3029" ht="57" customHeight="1" x14ac:dyDescent="0.2"/>
    <row r="3030" ht="57" customHeight="1" x14ac:dyDescent="0.2"/>
    <row r="3031" ht="57" customHeight="1" x14ac:dyDescent="0.2"/>
    <row r="3032" ht="57" customHeight="1" x14ac:dyDescent="0.2"/>
    <row r="3033" ht="57" customHeight="1" x14ac:dyDescent="0.2"/>
    <row r="3034" ht="57" customHeight="1" x14ac:dyDescent="0.2"/>
    <row r="3035" ht="57" customHeight="1" x14ac:dyDescent="0.2"/>
    <row r="3036" ht="57" customHeight="1" x14ac:dyDescent="0.2"/>
    <row r="3037" ht="57" customHeight="1" x14ac:dyDescent="0.2"/>
    <row r="3038" ht="57" customHeight="1" x14ac:dyDescent="0.2"/>
    <row r="3039" ht="57" customHeight="1" x14ac:dyDescent="0.2"/>
    <row r="3040" ht="57" customHeight="1" x14ac:dyDescent="0.2"/>
    <row r="3041" ht="57" customHeight="1" x14ac:dyDescent="0.2"/>
    <row r="3042" ht="57" customHeight="1" x14ac:dyDescent="0.2"/>
    <row r="3043" ht="57" customHeight="1" x14ac:dyDescent="0.2"/>
    <row r="3044" ht="57" customHeight="1" x14ac:dyDescent="0.2"/>
    <row r="3045" ht="57" customHeight="1" x14ac:dyDescent="0.2"/>
    <row r="3046" ht="57" customHeight="1" x14ac:dyDescent="0.2"/>
    <row r="3047" ht="57" customHeight="1" x14ac:dyDescent="0.2"/>
    <row r="3048" ht="57" customHeight="1" x14ac:dyDescent="0.2"/>
    <row r="3049" ht="57" customHeight="1" x14ac:dyDescent="0.2"/>
    <row r="3050" ht="57" customHeight="1" x14ac:dyDescent="0.2"/>
    <row r="3051" ht="57" customHeight="1" x14ac:dyDescent="0.2"/>
    <row r="3052" ht="57" customHeight="1" x14ac:dyDescent="0.2"/>
    <row r="3053" ht="57" customHeight="1" x14ac:dyDescent="0.2"/>
    <row r="3054" ht="57" customHeight="1" x14ac:dyDescent="0.2"/>
    <row r="3055" ht="57" customHeight="1" x14ac:dyDescent="0.2"/>
    <row r="3056" ht="57" customHeight="1" x14ac:dyDescent="0.2"/>
    <row r="3057" ht="57" customHeight="1" x14ac:dyDescent="0.2"/>
    <row r="3058" ht="57" customHeight="1" x14ac:dyDescent="0.2"/>
    <row r="3059" ht="57" customHeight="1" x14ac:dyDescent="0.2"/>
    <row r="3060" ht="57" customHeight="1" x14ac:dyDescent="0.2"/>
    <row r="3061" ht="57" customHeight="1" x14ac:dyDescent="0.2"/>
    <row r="3062" ht="57" customHeight="1" x14ac:dyDescent="0.2"/>
    <row r="3063" ht="57" customHeight="1" x14ac:dyDescent="0.2"/>
    <row r="3064" ht="57" customHeight="1" x14ac:dyDescent="0.2"/>
    <row r="3065" ht="57" customHeight="1" x14ac:dyDescent="0.2"/>
    <row r="3066" ht="57" customHeight="1" x14ac:dyDescent="0.2"/>
    <row r="3067" ht="57" customHeight="1" x14ac:dyDescent="0.2"/>
    <row r="3068" ht="57" customHeight="1" x14ac:dyDescent="0.2"/>
    <row r="3069" ht="57" customHeight="1" x14ac:dyDescent="0.2"/>
    <row r="3070" ht="57" customHeight="1" x14ac:dyDescent="0.2"/>
    <row r="3071" ht="57" customHeight="1" x14ac:dyDescent="0.2"/>
    <row r="3072" ht="57" customHeight="1" x14ac:dyDescent="0.2"/>
    <row r="3073" ht="57" customHeight="1" x14ac:dyDescent="0.2"/>
    <row r="3074" ht="57" customHeight="1" x14ac:dyDescent="0.2"/>
    <row r="3075" ht="57" customHeight="1" x14ac:dyDescent="0.2"/>
    <row r="3076" ht="57" customHeight="1" x14ac:dyDescent="0.2"/>
    <row r="3077" ht="57" customHeight="1" x14ac:dyDescent="0.2"/>
    <row r="3078" ht="57" customHeight="1" x14ac:dyDescent="0.2"/>
    <row r="3079" ht="57" customHeight="1" x14ac:dyDescent="0.2"/>
    <row r="3080" ht="57" customHeight="1" x14ac:dyDescent="0.2"/>
    <row r="3081" ht="57" customHeight="1" x14ac:dyDescent="0.2"/>
    <row r="3082" ht="57" customHeight="1" x14ac:dyDescent="0.2"/>
    <row r="3083" ht="57" customHeight="1" x14ac:dyDescent="0.2"/>
    <row r="3084" ht="57" customHeight="1" x14ac:dyDescent="0.2"/>
    <row r="3085" ht="57" customHeight="1" x14ac:dyDescent="0.2"/>
    <row r="3086" ht="57" customHeight="1" x14ac:dyDescent="0.2"/>
    <row r="3087" ht="57" customHeight="1" x14ac:dyDescent="0.2"/>
    <row r="3088" ht="57" customHeight="1" x14ac:dyDescent="0.2"/>
    <row r="3089" ht="57" customHeight="1" x14ac:dyDescent="0.2"/>
    <row r="3090" ht="57" customHeight="1" x14ac:dyDescent="0.2"/>
    <row r="3091" ht="57" customHeight="1" x14ac:dyDescent="0.2"/>
    <row r="3092" ht="57" customHeight="1" x14ac:dyDescent="0.2"/>
    <row r="3093" ht="57" customHeight="1" x14ac:dyDescent="0.2"/>
    <row r="3094" ht="57" customHeight="1" x14ac:dyDescent="0.2"/>
    <row r="3095" ht="57" customHeight="1" x14ac:dyDescent="0.2"/>
    <row r="3096" ht="57" customHeight="1" x14ac:dyDescent="0.2"/>
    <row r="3097" ht="57" customHeight="1" x14ac:dyDescent="0.2"/>
    <row r="3098" ht="57" customHeight="1" x14ac:dyDescent="0.2"/>
    <row r="3099" ht="57" customHeight="1" x14ac:dyDescent="0.2"/>
    <row r="3100" ht="57" customHeight="1" x14ac:dyDescent="0.2"/>
    <row r="3101" ht="57" customHeight="1" x14ac:dyDescent="0.2"/>
    <row r="3102" ht="57" customHeight="1" x14ac:dyDescent="0.2"/>
    <row r="3103" ht="57" customHeight="1" x14ac:dyDescent="0.2"/>
    <row r="3104" ht="57" customHeight="1" x14ac:dyDescent="0.2"/>
    <row r="3105" ht="57" customHeight="1" x14ac:dyDescent="0.2"/>
    <row r="3106" ht="57" customHeight="1" x14ac:dyDescent="0.2"/>
    <row r="3107" ht="57" customHeight="1" x14ac:dyDescent="0.2"/>
    <row r="3108" ht="57" customHeight="1" x14ac:dyDescent="0.2"/>
    <row r="3109" ht="57" customHeight="1" x14ac:dyDescent="0.2"/>
    <row r="3110" ht="57" customHeight="1" x14ac:dyDescent="0.2"/>
    <row r="3111" ht="57" customHeight="1" x14ac:dyDescent="0.2"/>
    <row r="3112" ht="57" customHeight="1" x14ac:dyDescent="0.2"/>
    <row r="3113" ht="57" customHeight="1" x14ac:dyDescent="0.2"/>
    <row r="3114" ht="57" customHeight="1" x14ac:dyDescent="0.2"/>
    <row r="3115" ht="57" customHeight="1" x14ac:dyDescent="0.2"/>
    <row r="3116" ht="57" customHeight="1" x14ac:dyDescent="0.2"/>
    <row r="3117" ht="57" customHeight="1" x14ac:dyDescent="0.2"/>
    <row r="3118" ht="57" customHeight="1" x14ac:dyDescent="0.2"/>
    <row r="3119" ht="57" customHeight="1" x14ac:dyDescent="0.2"/>
    <row r="3120" ht="57" customHeight="1" x14ac:dyDescent="0.2"/>
    <row r="3121" ht="57" customHeight="1" x14ac:dyDescent="0.2"/>
    <row r="3122" ht="57" customHeight="1" x14ac:dyDescent="0.2"/>
    <row r="3123" ht="57" customHeight="1" x14ac:dyDescent="0.2"/>
    <row r="3124" ht="57" customHeight="1" x14ac:dyDescent="0.2"/>
    <row r="3125" ht="57" customHeight="1" x14ac:dyDescent="0.2"/>
    <row r="3126" ht="57" customHeight="1" x14ac:dyDescent="0.2"/>
    <row r="3127" ht="57" customHeight="1" x14ac:dyDescent="0.2"/>
    <row r="3128" ht="57" customHeight="1" x14ac:dyDescent="0.2"/>
    <row r="3129" ht="57" customHeight="1" x14ac:dyDescent="0.2"/>
    <row r="3130" ht="57" customHeight="1" x14ac:dyDescent="0.2"/>
    <row r="3131" ht="57" customHeight="1" x14ac:dyDescent="0.2"/>
    <row r="3132" ht="57" customHeight="1" x14ac:dyDescent="0.2"/>
    <row r="3133" ht="57" customHeight="1" x14ac:dyDescent="0.2"/>
    <row r="3134" ht="57" customHeight="1" x14ac:dyDescent="0.2"/>
    <row r="3135" ht="57" customHeight="1" x14ac:dyDescent="0.2"/>
    <row r="3136" ht="57" customHeight="1" x14ac:dyDescent="0.2"/>
    <row r="3137" ht="57" customHeight="1" x14ac:dyDescent="0.2"/>
    <row r="3138" ht="57" customHeight="1" x14ac:dyDescent="0.2"/>
    <row r="3139" ht="57" customHeight="1" x14ac:dyDescent="0.2"/>
    <row r="3140" ht="57" customHeight="1" x14ac:dyDescent="0.2"/>
    <row r="3141" ht="57" customHeight="1" x14ac:dyDescent="0.2"/>
    <row r="3142" ht="57" customHeight="1" x14ac:dyDescent="0.2"/>
    <row r="3143" ht="57" customHeight="1" x14ac:dyDescent="0.2"/>
    <row r="3144" ht="57" customHeight="1" x14ac:dyDescent="0.2"/>
    <row r="3145" ht="57" customHeight="1" x14ac:dyDescent="0.2"/>
    <row r="3146" ht="57" customHeight="1" x14ac:dyDescent="0.2"/>
    <row r="3147" ht="57" customHeight="1" x14ac:dyDescent="0.2"/>
    <row r="3148" ht="57" customHeight="1" x14ac:dyDescent="0.2"/>
    <row r="3149" ht="57" customHeight="1" x14ac:dyDescent="0.2"/>
    <row r="3150" ht="57" customHeight="1" x14ac:dyDescent="0.2"/>
    <row r="3151" ht="57" customHeight="1" x14ac:dyDescent="0.2"/>
    <row r="3152" ht="57" customHeight="1" x14ac:dyDescent="0.2"/>
    <row r="3153" ht="57" customHeight="1" x14ac:dyDescent="0.2"/>
    <row r="3154" ht="57" customHeight="1" x14ac:dyDescent="0.2"/>
    <row r="3155" ht="57" customHeight="1" x14ac:dyDescent="0.2"/>
    <row r="3156" ht="57" customHeight="1" x14ac:dyDescent="0.2"/>
    <row r="3157" ht="57" customHeight="1" x14ac:dyDescent="0.2"/>
    <row r="3158" ht="57" customHeight="1" x14ac:dyDescent="0.2"/>
    <row r="3159" ht="57" customHeight="1" x14ac:dyDescent="0.2"/>
    <row r="3160" ht="57" customHeight="1" x14ac:dyDescent="0.2"/>
    <row r="3161" ht="57" customHeight="1" x14ac:dyDescent="0.2"/>
    <row r="3162" ht="57" customHeight="1" x14ac:dyDescent="0.2"/>
    <row r="3163" ht="57" customHeight="1" x14ac:dyDescent="0.2"/>
    <row r="3164" ht="57" customHeight="1" x14ac:dyDescent="0.2"/>
    <row r="3165" ht="57" customHeight="1" x14ac:dyDescent="0.2"/>
    <row r="3166" ht="57" customHeight="1" x14ac:dyDescent="0.2"/>
    <row r="3167" ht="57" customHeight="1" x14ac:dyDescent="0.2"/>
    <row r="3168" ht="57" customHeight="1" x14ac:dyDescent="0.2"/>
    <row r="3169" ht="57" customHeight="1" x14ac:dyDescent="0.2"/>
    <row r="3170" ht="57" customHeight="1" x14ac:dyDescent="0.2"/>
    <row r="3171" ht="57" customHeight="1" x14ac:dyDescent="0.2"/>
    <row r="3172" ht="57" customHeight="1" x14ac:dyDescent="0.2"/>
    <row r="3173" ht="57" customHeight="1" x14ac:dyDescent="0.2"/>
    <row r="3174" ht="57" customHeight="1" x14ac:dyDescent="0.2"/>
    <row r="3175" ht="57" customHeight="1" x14ac:dyDescent="0.2"/>
    <row r="3176" ht="57" customHeight="1" x14ac:dyDescent="0.2"/>
    <row r="3177" ht="57" customHeight="1" x14ac:dyDescent="0.2"/>
    <row r="3178" ht="57" customHeight="1" x14ac:dyDescent="0.2"/>
    <row r="3179" ht="57" customHeight="1" x14ac:dyDescent="0.2"/>
    <row r="3180" ht="57" customHeight="1" x14ac:dyDescent="0.2"/>
    <row r="3181" ht="57" customHeight="1" x14ac:dyDescent="0.2"/>
    <row r="3182" ht="57" customHeight="1" x14ac:dyDescent="0.2"/>
    <row r="3183" ht="57" customHeight="1" x14ac:dyDescent="0.2"/>
    <row r="3184" ht="57" customHeight="1" x14ac:dyDescent="0.2"/>
    <row r="3185" ht="57" customHeight="1" x14ac:dyDescent="0.2"/>
    <row r="3186" ht="57" customHeight="1" x14ac:dyDescent="0.2"/>
    <row r="3187" ht="57" customHeight="1" x14ac:dyDescent="0.2"/>
    <row r="3188" ht="57" customHeight="1" x14ac:dyDescent="0.2"/>
    <row r="3189" ht="57" customHeight="1" x14ac:dyDescent="0.2"/>
    <row r="3190" ht="57" customHeight="1" x14ac:dyDescent="0.2"/>
    <row r="3191" ht="57" customHeight="1" x14ac:dyDescent="0.2"/>
    <row r="3192" ht="57" customHeight="1" x14ac:dyDescent="0.2"/>
    <row r="3193" ht="57" customHeight="1" x14ac:dyDescent="0.2"/>
    <row r="3194" ht="57" customHeight="1" x14ac:dyDescent="0.2"/>
    <row r="3195" ht="57" customHeight="1" x14ac:dyDescent="0.2"/>
    <row r="3196" ht="57" customHeight="1" x14ac:dyDescent="0.2"/>
    <row r="3197" ht="57" customHeight="1" x14ac:dyDescent="0.2"/>
    <row r="3198" ht="57" customHeight="1" x14ac:dyDescent="0.2"/>
    <row r="3199" ht="57" customHeight="1" x14ac:dyDescent="0.2"/>
    <row r="3200" ht="57" customHeight="1" x14ac:dyDescent="0.2"/>
    <row r="3201" ht="57" customHeight="1" x14ac:dyDescent="0.2"/>
    <row r="3202" ht="57" customHeight="1" x14ac:dyDescent="0.2"/>
    <row r="3203" ht="57" customHeight="1" x14ac:dyDescent="0.2"/>
    <row r="3204" ht="57" customHeight="1" x14ac:dyDescent="0.2"/>
    <row r="3205" ht="57" customHeight="1" x14ac:dyDescent="0.2"/>
    <row r="3206" ht="57" customHeight="1" x14ac:dyDescent="0.2"/>
    <row r="3207" ht="57" customHeight="1" x14ac:dyDescent="0.2"/>
    <row r="3208" ht="57" customHeight="1" x14ac:dyDescent="0.2"/>
    <row r="3209" ht="57" customHeight="1" x14ac:dyDescent="0.2"/>
    <row r="3210" ht="57" customHeight="1" x14ac:dyDescent="0.2"/>
    <row r="3211" ht="57" customHeight="1" x14ac:dyDescent="0.2"/>
    <row r="3212" ht="57" customHeight="1" x14ac:dyDescent="0.2"/>
    <row r="3213" ht="57" customHeight="1" x14ac:dyDescent="0.2"/>
    <row r="3214" ht="57" customHeight="1" x14ac:dyDescent="0.2"/>
    <row r="3215" ht="57" customHeight="1" x14ac:dyDescent="0.2"/>
    <row r="3216" ht="57" customHeight="1" x14ac:dyDescent="0.2"/>
    <row r="3217" ht="57" customHeight="1" x14ac:dyDescent="0.2"/>
    <row r="3218" ht="57" customHeight="1" x14ac:dyDescent="0.2"/>
    <row r="3219" ht="57" customHeight="1" x14ac:dyDescent="0.2"/>
    <row r="3220" ht="57" customHeight="1" x14ac:dyDescent="0.2"/>
    <row r="3221" ht="57" customHeight="1" x14ac:dyDescent="0.2"/>
    <row r="3222" ht="57" customHeight="1" x14ac:dyDescent="0.2"/>
    <row r="3223" ht="57" customHeight="1" x14ac:dyDescent="0.2"/>
    <row r="3224" ht="57" customHeight="1" x14ac:dyDescent="0.2"/>
    <row r="3225" ht="57" customHeight="1" x14ac:dyDescent="0.2"/>
    <row r="3226" ht="57" customHeight="1" x14ac:dyDescent="0.2"/>
    <row r="3227" ht="57" customHeight="1" x14ac:dyDescent="0.2"/>
    <row r="3228" ht="57" customHeight="1" x14ac:dyDescent="0.2"/>
    <row r="3229" ht="57" customHeight="1" x14ac:dyDescent="0.2"/>
    <row r="3230" ht="57" customHeight="1" x14ac:dyDescent="0.2"/>
    <row r="3231" ht="57" customHeight="1" x14ac:dyDescent="0.2"/>
    <row r="3232" ht="57" customHeight="1" x14ac:dyDescent="0.2"/>
    <row r="3233" ht="57" customHeight="1" x14ac:dyDescent="0.2"/>
    <row r="3234" ht="57" customHeight="1" x14ac:dyDescent="0.2"/>
    <row r="3235" ht="57" customHeight="1" x14ac:dyDescent="0.2"/>
    <row r="3236" ht="57" customHeight="1" x14ac:dyDescent="0.2"/>
    <row r="3237" ht="57" customHeight="1" x14ac:dyDescent="0.2"/>
    <row r="3238" ht="57" customHeight="1" x14ac:dyDescent="0.2"/>
    <row r="3239" ht="57" customHeight="1" x14ac:dyDescent="0.2"/>
    <row r="3240" ht="57" customHeight="1" x14ac:dyDescent="0.2"/>
    <row r="3241" ht="57" customHeight="1" x14ac:dyDescent="0.2"/>
    <row r="3242" ht="57" customHeight="1" x14ac:dyDescent="0.2"/>
    <row r="3243" ht="57" customHeight="1" x14ac:dyDescent="0.2"/>
    <row r="3244" ht="57" customHeight="1" x14ac:dyDescent="0.2"/>
    <row r="3245" ht="57" customHeight="1" x14ac:dyDescent="0.2"/>
    <row r="3246" ht="57" customHeight="1" x14ac:dyDescent="0.2"/>
    <row r="3247" ht="57" customHeight="1" x14ac:dyDescent="0.2"/>
    <row r="3248" ht="57" customHeight="1" x14ac:dyDescent="0.2"/>
    <row r="3249" ht="57" customHeight="1" x14ac:dyDescent="0.2"/>
    <row r="3250" ht="57" customHeight="1" x14ac:dyDescent="0.2"/>
    <row r="3251" ht="57" customHeight="1" x14ac:dyDescent="0.2"/>
    <row r="3252" ht="57" customHeight="1" x14ac:dyDescent="0.2"/>
    <row r="3253" ht="57" customHeight="1" x14ac:dyDescent="0.2"/>
    <row r="3254" ht="57" customHeight="1" x14ac:dyDescent="0.2"/>
    <row r="3255" ht="57" customHeight="1" x14ac:dyDescent="0.2"/>
    <row r="3256" ht="57" customHeight="1" x14ac:dyDescent="0.2"/>
    <row r="3257" ht="57" customHeight="1" x14ac:dyDescent="0.2"/>
    <row r="3258" ht="57" customHeight="1" x14ac:dyDescent="0.2"/>
    <row r="3259" ht="57" customHeight="1" x14ac:dyDescent="0.2"/>
    <row r="3260" ht="57" customHeight="1" x14ac:dyDescent="0.2"/>
    <row r="3261" ht="57" customHeight="1" x14ac:dyDescent="0.2"/>
    <row r="3262" ht="57" customHeight="1" x14ac:dyDescent="0.2"/>
    <row r="3263" ht="57" customHeight="1" x14ac:dyDescent="0.2"/>
    <row r="3264" ht="57" customHeight="1" x14ac:dyDescent="0.2"/>
    <row r="3265" ht="57" customHeight="1" x14ac:dyDescent="0.2"/>
    <row r="3266" ht="57" customHeight="1" x14ac:dyDescent="0.2"/>
    <row r="3267" ht="57" customHeight="1" x14ac:dyDescent="0.2"/>
    <row r="3268" ht="57" customHeight="1" x14ac:dyDescent="0.2"/>
    <row r="3269" ht="57" customHeight="1" x14ac:dyDescent="0.2"/>
    <row r="3270" ht="57" customHeight="1" x14ac:dyDescent="0.2"/>
    <row r="3271" ht="57" customHeight="1" x14ac:dyDescent="0.2"/>
    <row r="3272" ht="57" customHeight="1" x14ac:dyDescent="0.2"/>
    <row r="3273" ht="57" customHeight="1" x14ac:dyDescent="0.2"/>
    <row r="3274" ht="57" customHeight="1" x14ac:dyDescent="0.2"/>
    <row r="3275" ht="57" customHeight="1" x14ac:dyDescent="0.2"/>
    <row r="3276" ht="57" customHeight="1" x14ac:dyDescent="0.2"/>
    <row r="3277" ht="57" customHeight="1" x14ac:dyDescent="0.2"/>
    <row r="3278" ht="57" customHeight="1" x14ac:dyDescent="0.2"/>
    <row r="3279" ht="57" customHeight="1" x14ac:dyDescent="0.2"/>
    <row r="3280" ht="57" customHeight="1" x14ac:dyDescent="0.2"/>
    <row r="3281" ht="57" customHeight="1" x14ac:dyDescent="0.2"/>
    <row r="3282" ht="57" customHeight="1" x14ac:dyDescent="0.2"/>
    <row r="3283" ht="57" customHeight="1" x14ac:dyDescent="0.2"/>
    <row r="3284" ht="57" customHeight="1" x14ac:dyDescent="0.2"/>
    <row r="3285" ht="57" customHeight="1" x14ac:dyDescent="0.2"/>
    <row r="3286" ht="57" customHeight="1" x14ac:dyDescent="0.2"/>
    <row r="3287" ht="57" customHeight="1" x14ac:dyDescent="0.2"/>
    <row r="3288" ht="57" customHeight="1" x14ac:dyDescent="0.2"/>
    <row r="3289" ht="57" customHeight="1" x14ac:dyDescent="0.2"/>
    <row r="3290" ht="57" customHeight="1" x14ac:dyDescent="0.2"/>
    <row r="3291" ht="57" customHeight="1" x14ac:dyDescent="0.2"/>
    <row r="3292" ht="57" customHeight="1" x14ac:dyDescent="0.2"/>
    <row r="3293" ht="57" customHeight="1" x14ac:dyDescent="0.2"/>
    <row r="3294" ht="57" customHeight="1" x14ac:dyDescent="0.2"/>
    <row r="3295" ht="57" customHeight="1" x14ac:dyDescent="0.2"/>
    <row r="3296" ht="57" customHeight="1" x14ac:dyDescent="0.2"/>
    <row r="3297" ht="57" customHeight="1" x14ac:dyDescent="0.2"/>
    <row r="3298" ht="57" customHeight="1" x14ac:dyDescent="0.2"/>
    <row r="3299" ht="57" customHeight="1" x14ac:dyDescent="0.2"/>
    <row r="3300" ht="57" customHeight="1" x14ac:dyDescent="0.2"/>
    <row r="3301" ht="57" customHeight="1" x14ac:dyDescent="0.2"/>
    <row r="3302" ht="57" customHeight="1" x14ac:dyDescent="0.2"/>
    <row r="3303" ht="57" customHeight="1" x14ac:dyDescent="0.2"/>
    <row r="3304" ht="57" customHeight="1" x14ac:dyDescent="0.2"/>
    <row r="3305" ht="57" customHeight="1" x14ac:dyDescent="0.2"/>
    <row r="3306" ht="57" customHeight="1" x14ac:dyDescent="0.2"/>
    <row r="3307" ht="57" customHeight="1" x14ac:dyDescent="0.2"/>
    <row r="3308" ht="57" customHeight="1" x14ac:dyDescent="0.2"/>
    <row r="3309" ht="57" customHeight="1" x14ac:dyDescent="0.2"/>
    <row r="3310" ht="57" customHeight="1" x14ac:dyDescent="0.2"/>
    <row r="3311" ht="57" customHeight="1" x14ac:dyDescent="0.2"/>
    <row r="3312" ht="57" customHeight="1" x14ac:dyDescent="0.2"/>
    <row r="3313" ht="57" customHeight="1" x14ac:dyDescent="0.2"/>
    <row r="3314" ht="57" customHeight="1" x14ac:dyDescent="0.2"/>
    <row r="3315" ht="57" customHeight="1" x14ac:dyDescent="0.2"/>
    <row r="3316" ht="57" customHeight="1" x14ac:dyDescent="0.2"/>
    <row r="3317" ht="57" customHeight="1" x14ac:dyDescent="0.2"/>
    <row r="3318" ht="57" customHeight="1" x14ac:dyDescent="0.2"/>
    <row r="3319" ht="57" customHeight="1" x14ac:dyDescent="0.2"/>
    <row r="3320" ht="57" customHeight="1" x14ac:dyDescent="0.2"/>
    <row r="3321" ht="57" customHeight="1" x14ac:dyDescent="0.2"/>
    <row r="3322" ht="57" customHeight="1" x14ac:dyDescent="0.2"/>
    <row r="3323" ht="57" customHeight="1" x14ac:dyDescent="0.2"/>
    <row r="3324" ht="57" customHeight="1" x14ac:dyDescent="0.2"/>
    <row r="3325" ht="57" customHeight="1" x14ac:dyDescent="0.2"/>
    <row r="3326" ht="57" customHeight="1" x14ac:dyDescent="0.2"/>
    <row r="3327" ht="57" customHeight="1" x14ac:dyDescent="0.2"/>
    <row r="3328" ht="57" customHeight="1" x14ac:dyDescent="0.2"/>
    <row r="3329" ht="57" customHeight="1" x14ac:dyDescent="0.2"/>
    <row r="3330" ht="57" customHeight="1" x14ac:dyDescent="0.2"/>
    <row r="3331" ht="57" customHeight="1" x14ac:dyDescent="0.2"/>
    <row r="3332" ht="57" customHeight="1" x14ac:dyDescent="0.2"/>
    <row r="3333" ht="57" customHeight="1" x14ac:dyDescent="0.2"/>
    <row r="3334" ht="57" customHeight="1" x14ac:dyDescent="0.2"/>
    <row r="3335" ht="57" customHeight="1" x14ac:dyDescent="0.2"/>
    <row r="3336" ht="57" customHeight="1" x14ac:dyDescent="0.2"/>
    <row r="3337" ht="57" customHeight="1" x14ac:dyDescent="0.2"/>
    <row r="3338" ht="57" customHeight="1" x14ac:dyDescent="0.2"/>
    <row r="3339" ht="57" customHeight="1" x14ac:dyDescent="0.2"/>
    <row r="3340" ht="57" customHeight="1" x14ac:dyDescent="0.2"/>
    <row r="3341" ht="57" customHeight="1" x14ac:dyDescent="0.2"/>
    <row r="3342" ht="57" customHeight="1" x14ac:dyDescent="0.2"/>
    <row r="3343" ht="57" customHeight="1" x14ac:dyDescent="0.2"/>
    <row r="3344" ht="57" customHeight="1" x14ac:dyDescent="0.2"/>
    <row r="3345" ht="57" customHeight="1" x14ac:dyDescent="0.2"/>
    <row r="3346" ht="57" customHeight="1" x14ac:dyDescent="0.2"/>
    <row r="3347" ht="57" customHeight="1" x14ac:dyDescent="0.2"/>
    <row r="3348" ht="57" customHeight="1" x14ac:dyDescent="0.2"/>
    <row r="3349" ht="57" customHeight="1" x14ac:dyDescent="0.2"/>
    <row r="3350" ht="57" customHeight="1" x14ac:dyDescent="0.2"/>
    <row r="3351" ht="57" customHeight="1" x14ac:dyDescent="0.2"/>
    <row r="3352" ht="57" customHeight="1" x14ac:dyDescent="0.2"/>
    <row r="3353" ht="57" customHeight="1" x14ac:dyDescent="0.2"/>
    <row r="3354" ht="57" customHeight="1" x14ac:dyDescent="0.2"/>
    <row r="3355" ht="57" customHeight="1" x14ac:dyDescent="0.2"/>
    <row r="3356" ht="57" customHeight="1" x14ac:dyDescent="0.2"/>
    <row r="3357" ht="57" customHeight="1" x14ac:dyDescent="0.2"/>
    <row r="3358" ht="57" customHeight="1" x14ac:dyDescent="0.2"/>
    <row r="3359" ht="57" customHeight="1" x14ac:dyDescent="0.2"/>
    <row r="3360" ht="57" customHeight="1" x14ac:dyDescent="0.2"/>
    <row r="3361" ht="57" customHeight="1" x14ac:dyDescent="0.2"/>
    <row r="3362" ht="57" customHeight="1" x14ac:dyDescent="0.2"/>
    <row r="3363" ht="57" customHeight="1" x14ac:dyDescent="0.2"/>
    <row r="3364" ht="57" customHeight="1" x14ac:dyDescent="0.2"/>
    <row r="3365" ht="57" customHeight="1" x14ac:dyDescent="0.2"/>
    <row r="3366" ht="57" customHeight="1" x14ac:dyDescent="0.2"/>
    <row r="3367" ht="57" customHeight="1" x14ac:dyDescent="0.2"/>
    <row r="3368" ht="57" customHeight="1" x14ac:dyDescent="0.2"/>
    <row r="3369" ht="57" customHeight="1" x14ac:dyDescent="0.2"/>
    <row r="3370" ht="57" customHeight="1" x14ac:dyDescent="0.2"/>
    <row r="3371" ht="57" customHeight="1" x14ac:dyDescent="0.2"/>
    <row r="3372" ht="57" customHeight="1" x14ac:dyDescent="0.2"/>
    <row r="3373" ht="57" customHeight="1" x14ac:dyDescent="0.2"/>
    <row r="3374" ht="57" customHeight="1" x14ac:dyDescent="0.2"/>
    <row r="3375" ht="57" customHeight="1" x14ac:dyDescent="0.2"/>
    <row r="3376" ht="57" customHeight="1" x14ac:dyDescent="0.2"/>
    <row r="3377" ht="57" customHeight="1" x14ac:dyDescent="0.2"/>
    <row r="3378" ht="57" customHeight="1" x14ac:dyDescent="0.2"/>
    <row r="3379" ht="57" customHeight="1" x14ac:dyDescent="0.2"/>
    <row r="3380" ht="57" customHeight="1" x14ac:dyDescent="0.2"/>
    <row r="3381" ht="57" customHeight="1" x14ac:dyDescent="0.2"/>
    <row r="3382" ht="57" customHeight="1" x14ac:dyDescent="0.2"/>
    <row r="3383" ht="57" customHeight="1" x14ac:dyDescent="0.2"/>
    <row r="3384" ht="57" customHeight="1" x14ac:dyDescent="0.2"/>
    <row r="3385" ht="57" customHeight="1" x14ac:dyDescent="0.2"/>
    <row r="3386" ht="57" customHeight="1" x14ac:dyDescent="0.2"/>
    <row r="3387" ht="57" customHeight="1" x14ac:dyDescent="0.2"/>
    <row r="3388" ht="57" customHeight="1" x14ac:dyDescent="0.2"/>
    <row r="3389" ht="57" customHeight="1" x14ac:dyDescent="0.2"/>
    <row r="3390" ht="57" customHeight="1" x14ac:dyDescent="0.2"/>
    <row r="3391" ht="57" customHeight="1" x14ac:dyDescent="0.2"/>
    <row r="3392" ht="57" customHeight="1" x14ac:dyDescent="0.2"/>
    <row r="3393" ht="57" customHeight="1" x14ac:dyDescent="0.2"/>
    <row r="3394" ht="57" customHeight="1" x14ac:dyDescent="0.2"/>
    <row r="3395" ht="57" customHeight="1" x14ac:dyDescent="0.2"/>
    <row r="3396" ht="57" customHeight="1" x14ac:dyDescent="0.2"/>
    <row r="3397" ht="57" customHeight="1" x14ac:dyDescent="0.2"/>
    <row r="3398" ht="57" customHeight="1" x14ac:dyDescent="0.2"/>
    <row r="3399" ht="57" customHeight="1" x14ac:dyDescent="0.2"/>
    <row r="3400" ht="57" customHeight="1" x14ac:dyDescent="0.2"/>
    <row r="3401" ht="57" customHeight="1" x14ac:dyDescent="0.2"/>
    <row r="3402" ht="57" customHeight="1" x14ac:dyDescent="0.2"/>
    <row r="3403" ht="57" customHeight="1" x14ac:dyDescent="0.2"/>
    <row r="3404" ht="57" customHeight="1" x14ac:dyDescent="0.2"/>
    <row r="3405" ht="57" customHeight="1" x14ac:dyDescent="0.2"/>
    <row r="3406" ht="57" customHeight="1" x14ac:dyDescent="0.2"/>
    <row r="3407" ht="57" customHeight="1" x14ac:dyDescent="0.2"/>
    <row r="3408" ht="57" customHeight="1" x14ac:dyDescent="0.2"/>
    <row r="3409" ht="57" customHeight="1" x14ac:dyDescent="0.2"/>
    <row r="3410" ht="57" customHeight="1" x14ac:dyDescent="0.2"/>
    <row r="3411" ht="57" customHeight="1" x14ac:dyDescent="0.2"/>
    <row r="3412" ht="57" customHeight="1" x14ac:dyDescent="0.2"/>
    <row r="3413" ht="57" customHeight="1" x14ac:dyDescent="0.2"/>
    <row r="3414" ht="57" customHeight="1" x14ac:dyDescent="0.2"/>
    <row r="3415" ht="57" customHeight="1" x14ac:dyDescent="0.2"/>
    <row r="3416" ht="57" customHeight="1" x14ac:dyDescent="0.2"/>
    <row r="3417" ht="57" customHeight="1" x14ac:dyDescent="0.2"/>
    <row r="3418" ht="57" customHeight="1" x14ac:dyDescent="0.2"/>
    <row r="3419" ht="57" customHeight="1" x14ac:dyDescent="0.2"/>
    <row r="3420" ht="57" customHeight="1" x14ac:dyDescent="0.2"/>
    <row r="3421" ht="57" customHeight="1" x14ac:dyDescent="0.2"/>
    <row r="3422" ht="57" customHeight="1" x14ac:dyDescent="0.2"/>
    <row r="3423" ht="57" customHeight="1" x14ac:dyDescent="0.2"/>
    <row r="3424" ht="57" customHeight="1" x14ac:dyDescent="0.2"/>
    <row r="3425" ht="57" customHeight="1" x14ac:dyDescent="0.2"/>
    <row r="3426" ht="57" customHeight="1" x14ac:dyDescent="0.2"/>
    <row r="3427" ht="57" customHeight="1" x14ac:dyDescent="0.2"/>
    <row r="3428" ht="57" customHeight="1" x14ac:dyDescent="0.2"/>
    <row r="3429" ht="57" customHeight="1" x14ac:dyDescent="0.2"/>
    <row r="3430" ht="57" customHeight="1" x14ac:dyDescent="0.2"/>
    <row r="3431" ht="57" customHeight="1" x14ac:dyDescent="0.2"/>
    <row r="3432" ht="57" customHeight="1" x14ac:dyDescent="0.2"/>
    <row r="3433" ht="57" customHeight="1" x14ac:dyDescent="0.2"/>
    <row r="3434" ht="57" customHeight="1" x14ac:dyDescent="0.2"/>
    <row r="3435" ht="57" customHeight="1" x14ac:dyDescent="0.2"/>
    <row r="3436" ht="57" customHeight="1" x14ac:dyDescent="0.2"/>
    <row r="3437" ht="57" customHeight="1" x14ac:dyDescent="0.2"/>
    <row r="3438" ht="57" customHeight="1" x14ac:dyDescent="0.2"/>
    <row r="3439" ht="57" customHeight="1" x14ac:dyDescent="0.2"/>
    <row r="3440" ht="57" customHeight="1" x14ac:dyDescent="0.2"/>
    <row r="3441" ht="57" customHeight="1" x14ac:dyDescent="0.2"/>
    <row r="3442" ht="57" customHeight="1" x14ac:dyDescent="0.2"/>
    <row r="3443" ht="57" customHeight="1" x14ac:dyDescent="0.2"/>
    <row r="3444" ht="57" customHeight="1" x14ac:dyDescent="0.2"/>
    <row r="3445" ht="57" customHeight="1" x14ac:dyDescent="0.2"/>
    <row r="3446" ht="57" customHeight="1" x14ac:dyDescent="0.2"/>
    <row r="3447" ht="57" customHeight="1" x14ac:dyDescent="0.2"/>
    <row r="3448" ht="57" customHeight="1" x14ac:dyDescent="0.2"/>
    <row r="3449" ht="57" customHeight="1" x14ac:dyDescent="0.2"/>
    <row r="3450" ht="57" customHeight="1" x14ac:dyDescent="0.2"/>
    <row r="3451" ht="57" customHeight="1" x14ac:dyDescent="0.2"/>
    <row r="3452" ht="57" customHeight="1" x14ac:dyDescent="0.2"/>
    <row r="3453" ht="57" customHeight="1" x14ac:dyDescent="0.2"/>
    <row r="3454" ht="57" customHeight="1" x14ac:dyDescent="0.2"/>
    <row r="3455" ht="57" customHeight="1" x14ac:dyDescent="0.2"/>
    <row r="3456" ht="57" customHeight="1" x14ac:dyDescent="0.2"/>
    <row r="3457" ht="57" customHeight="1" x14ac:dyDescent="0.2"/>
    <row r="3458" ht="57" customHeight="1" x14ac:dyDescent="0.2"/>
    <row r="3459" ht="57" customHeight="1" x14ac:dyDescent="0.2"/>
    <row r="3460" ht="57" customHeight="1" x14ac:dyDescent="0.2"/>
    <row r="3461" ht="57" customHeight="1" x14ac:dyDescent="0.2"/>
    <row r="3462" ht="57" customHeight="1" x14ac:dyDescent="0.2"/>
    <row r="3463" ht="57" customHeight="1" x14ac:dyDescent="0.2"/>
    <row r="3464" ht="57" customHeight="1" x14ac:dyDescent="0.2"/>
    <row r="3465" ht="57" customHeight="1" x14ac:dyDescent="0.2"/>
    <row r="3466" ht="57" customHeight="1" x14ac:dyDescent="0.2"/>
    <row r="3467" ht="57" customHeight="1" x14ac:dyDescent="0.2"/>
    <row r="3468" ht="57" customHeight="1" x14ac:dyDescent="0.2"/>
    <row r="3469" ht="57" customHeight="1" x14ac:dyDescent="0.2"/>
    <row r="3470" ht="57" customHeight="1" x14ac:dyDescent="0.2"/>
    <row r="3471" ht="57" customHeight="1" x14ac:dyDescent="0.2"/>
    <row r="3472" ht="57" customHeight="1" x14ac:dyDescent="0.2"/>
    <row r="3473" ht="57" customHeight="1" x14ac:dyDescent="0.2"/>
    <row r="3474" ht="57" customHeight="1" x14ac:dyDescent="0.2"/>
    <row r="3475" ht="57" customHeight="1" x14ac:dyDescent="0.2"/>
    <row r="3476" ht="57" customHeight="1" x14ac:dyDescent="0.2"/>
    <row r="3477" ht="57" customHeight="1" x14ac:dyDescent="0.2"/>
    <row r="3478" ht="57" customHeight="1" x14ac:dyDescent="0.2"/>
    <row r="3479" ht="57" customHeight="1" x14ac:dyDescent="0.2"/>
    <row r="3480" ht="57" customHeight="1" x14ac:dyDescent="0.2"/>
    <row r="3481" ht="57" customHeight="1" x14ac:dyDescent="0.2"/>
    <row r="3482" ht="57" customHeight="1" x14ac:dyDescent="0.2"/>
    <row r="3483" ht="57" customHeight="1" x14ac:dyDescent="0.2"/>
    <row r="3484" ht="57" customHeight="1" x14ac:dyDescent="0.2"/>
    <row r="3485" ht="57" customHeight="1" x14ac:dyDescent="0.2"/>
    <row r="3486" ht="57" customHeight="1" x14ac:dyDescent="0.2"/>
    <row r="3487" ht="57" customHeight="1" x14ac:dyDescent="0.2"/>
    <row r="3488" ht="57" customHeight="1" x14ac:dyDescent="0.2"/>
    <row r="3489" ht="57" customHeight="1" x14ac:dyDescent="0.2"/>
    <row r="3490" ht="57" customHeight="1" x14ac:dyDescent="0.2"/>
    <row r="3491" ht="57" customHeight="1" x14ac:dyDescent="0.2"/>
    <row r="3492" ht="57" customHeight="1" x14ac:dyDescent="0.2"/>
    <row r="3493" ht="57" customHeight="1" x14ac:dyDescent="0.2"/>
    <row r="3494" ht="57" customHeight="1" x14ac:dyDescent="0.2"/>
    <row r="3495" ht="57" customHeight="1" x14ac:dyDescent="0.2"/>
    <row r="3496" ht="57" customHeight="1" x14ac:dyDescent="0.2"/>
    <row r="3497" ht="57" customHeight="1" x14ac:dyDescent="0.2"/>
    <row r="3498" ht="57" customHeight="1" x14ac:dyDescent="0.2"/>
    <row r="3499" ht="57" customHeight="1" x14ac:dyDescent="0.2"/>
    <row r="3500" ht="57" customHeight="1" x14ac:dyDescent="0.2"/>
    <row r="3501" ht="57" customHeight="1" x14ac:dyDescent="0.2"/>
    <row r="3502" ht="57" customHeight="1" x14ac:dyDescent="0.2"/>
    <row r="3503" ht="57" customHeight="1" x14ac:dyDescent="0.2"/>
    <row r="3504" ht="57" customHeight="1" x14ac:dyDescent="0.2"/>
    <row r="3505" ht="57" customHeight="1" x14ac:dyDescent="0.2"/>
    <row r="3506" ht="57" customHeight="1" x14ac:dyDescent="0.2"/>
    <row r="3507" ht="57" customHeight="1" x14ac:dyDescent="0.2"/>
    <row r="3508" ht="57" customHeight="1" x14ac:dyDescent="0.2"/>
    <row r="3509" ht="57" customHeight="1" x14ac:dyDescent="0.2"/>
    <row r="3510" ht="57" customHeight="1" x14ac:dyDescent="0.2"/>
    <row r="3511" ht="57" customHeight="1" x14ac:dyDescent="0.2"/>
    <row r="3512" ht="57" customHeight="1" x14ac:dyDescent="0.2"/>
    <row r="3513" ht="57" customHeight="1" x14ac:dyDescent="0.2"/>
    <row r="3514" ht="57" customHeight="1" x14ac:dyDescent="0.2"/>
    <row r="3515" ht="57" customHeight="1" x14ac:dyDescent="0.2"/>
    <row r="3516" ht="57" customHeight="1" x14ac:dyDescent="0.2"/>
    <row r="3517" ht="57" customHeight="1" x14ac:dyDescent="0.2"/>
    <row r="3518" ht="57" customHeight="1" x14ac:dyDescent="0.2"/>
    <row r="3519" ht="57" customHeight="1" x14ac:dyDescent="0.2"/>
    <row r="3520" ht="57" customHeight="1" x14ac:dyDescent="0.2"/>
    <row r="3521" ht="57" customHeight="1" x14ac:dyDescent="0.2"/>
    <row r="3522" ht="57" customHeight="1" x14ac:dyDescent="0.2"/>
    <row r="3523" ht="57" customHeight="1" x14ac:dyDescent="0.2"/>
    <row r="3524" ht="57" customHeight="1" x14ac:dyDescent="0.2"/>
    <row r="3525" ht="57" customHeight="1" x14ac:dyDescent="0.2"/>
    <row r="3526" ht="57" customHeight="1" x14ac:dyDescent="0.2"/>
    <row r="3527" ht="57" customHeight="1" x14ac:dyDescent="0.2"/>
    <row r="3528" ht="57" customHeight="1" x14ac:dyDescent="0.2"/>
    <row r="3529" ht="57" customHeight="1" x14ac:dyDescent="0.2"/>
    <row r="3530" ht="57" customHeight="1" x14ac:dyDescent="0.2"/>
    <row r="3531" ht="57" customHeight="1" x14ac:dyDescent="0.2"/>
    <row r="3532" ht="57" customHeight="1" x14ac:dyDescent="0.2"/>
    <row r="3533" ht="57" customHeight="1" x14ac:dyDescent="0.2"/>
    <row r="3534" ht="57" customHeight="1" x14ac:dyDescent="0.2"/>
    <row r="3535" ht="57" customHeight="1" x14ac:dyDescent="0.2"/>
    <row r="3536" ht="57" customHeight="1" x14ac:dyDescent="0.2"/>
    <row r="3537" ht="57" customHeight="1" x14ac:dyDescent="0.2"/>
    <row r="3538" ht="57" customHeight="1" x14ac:dyDescent="0.2"/>
    <row r="3539" ht="57" customHeight="1" x14ac:dyDescent="0.2"/>
    <row r="3540" ht="57" customHeight="1" x14ac:dyDescent="0.2"/>
    <row r="3541" ht="57" customHeight="1" x14ac:dyDescent="0.2"/>
    <row r="3542" ht="57" customHeight="1" x14ac:dyDescent="0.2"/>
    <row r="3543" ht="57" customHeight="1" x14ac:dyDescent="0.2"/>
    <row r="3544" ht="57" customHeight="1" x14ac:dyDescent="0.2"/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B12"/>
  <sheetViews>
    <sheetView workbookViewId="0">
      <selection activeCell="L39" sqref="L39"/>
    </sheetView>
  </sheetViews>
  <sheetFormatPr defaultRowHeight="14.25" x14ac:dyDescent="0.2"/>
  <sheetData>
    <row r="1" spans="1:2" x14ac:dyDescent="0.2">
      <c r="A1">
        <v>1</v>
      </c>
      <c r="B1" t="s">
        <v>10</v>
      </c>
    </row>
    <row r="2" spans="1:2" x14ac:dyDescent="0.2">
      <c r="A2">
        <v>2</v>
      </c>
      <c r="B2" t="s">
        <v>11</v>
      </c>
    </row>
    <row r="3" spans="1:2" x14ac:dyDescent="0.2">
      <c r="A3">
        <v>3</v>
      </c>
      <c r="B3" t="s">
        <v>12</v>
      </c>
    </row>
    <row r="4" spans="1:2" x14ac:dyDescent="0.2">
      <c r="A4">
        <v>4</v>
      </c>
      <c r="B4" t="s">
        <v>13</v>
      </c>
    </row>
    <row r="5" spans="1:2" x14ac:dyDescent="0.2">
      <c r="A5">
        <v>5</v>
      </c>
      <c r="B5" t="s">
        <v>14</v>
      </c>
    </row>
    <row r="6" spans="1:2" x14ac:dyDescent="0.2">
      <c r="A6">
        <v>6</v>
      </c>
      <c r="B6" t="s">
        <v>15</v>
      </c>
    </row>
    <row r="7" spans="1:2" x14ac:dyDescent="0.2">
      <c r="A7">
        <v>7</v>
      </c>
      <c r="B7" t="s">
        <v>16</v>
      </c>
    </row>
    <row r="8" spans="1:2" x14ac:dyDescent="0.2">
      <c r="A8">
        <v>8</v>
      </c>
      <c r="B8" t="s">
        <v>17</v>
      </c>
    </row>
    <row r="9" spans="1:2" x14ac:dyDescent="0.2">
      <c r="A9">
        <v>9</v>
      </c>
      <c r="B9" t="s">
        <v>18</v>
      </c>
    </row>
    <row r="10" spans="1:2" x14ac:dyDescent="0.2">
      <c r="A10">
        <v>10</v>
      </c>
      <c r="B10" t="s">
        <v>19</v>
      </c>
    </row>
    <row r="11" spans="1:2" x14ac:dyDescent="0.2">
      <c r="A11">
        <v>11</v>
      </c>
      <c r="B11" t="s">
        <v>20</v>
      </c>
    </row>
    <row r="12" spans="1:2" x14ac:dyDescent="0.2">
      <c r="A12">
        <v>12</v>
      </c>
      <c r="B12" t="s">
        <v>21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Total Mensal por Recurso</vt:lpstr>
      <vt:lpstr>Total Geral Todos Recursos</vt:lpstr>
      <vt:lpstr>Rosto</vt:lpstr>
      <vt:lpstr>RI</vt:lpstr>
      <vt:lpstr>Checa Saldo</vt:lpstr>
      <vt:lpstr>Dados</vt:lpstr>
      <vt:lpstr>mês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</dc:creator>
  <cp:lastModifiedBy>Leonardo Dias de Souza</cp:lastModifiedBy>
  <cp:lastPrinted>2016-08-30T11:05:41Z</cp:lastPrinted>
  <dcterms:created xsi:type="dcterms:W3CDTF">2016-04-13T01:14:05Z</dcterms:created>
  <dcterms:modified xsi:type="dcterms:W3CDTF">2023-07-12T23:03:50Z</dcterms:modified>
</cp:coreProperties>
</file>